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d.docs.live.net/148f1afd67e703b5/Desktop/Data Visualisation Project/"/>
    </mc:Choice>
  </mc:AlternateContent>
  <xr:revisionPtr revIDLastSave="13" documentId="8_{14FD45FC-4C05-4FBC-BE39-90BA664825E2}" xr6:coauthVersionLast="47" xr6:coauthVersionMax="47" xr10:uidLastSave="{88E547A1-7535-46BC-BA94-F30C0B4DBDFA}"/>
  <bookViews>
    <workbookView minimized="1" xWindow="9560" yWindow="2840" windowWidth="9320" windowHeight="7360" tabRatio="642" xr2:uid="{00000000-000D-0000-FFFF-FFFF00000000}"/>
  </bookViews>
  <sheets>
    <sheet name="Country-Wise data" sheetId="2" r:id="rId1"/>
    <sheet name="fees_ranking" sheetId="15" r:id="rId2"/>
    <sheet name="Departures" sheetId="14" r:id="rId3"/>
    <sheet name="Montly data" sheetId="13" r:id="rId4"/>
    <sheet name="YEARLY data" sheetId="5" r:id="rId5"/>
    <sheet name="state wise" sheetId="12" r:id="rId6"/>
    <sheet name="port FTAs" sheetId="7" r:id="rId7"/>
    <sheet name="visitied cities " sheetId="11" r:id="rId8"/>
  </sheets>
  <definedNames>
    <definedName name="_xlnm._FilterDatabase" localSheetId="0" hidden="1">'Country-Wise data'!#REF!</definedName>
    <definedName name="_xlnm._FilterDatabase" localSheetId="2" hidden="1">Departures!$A$1:$E$61</definedName>
    <definedName name="_xlnm._FilterDatabase" localSheetId="7" hidden="1">'visitied cities '!$A$1:$H$145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Z3" i="2" l="1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6" i="2"/>
  <c r="Z37" i="2"/>
  <c r="Z38" i="2"/>
  <c r="Z39" i="2"/>
  <c r="Z40" i="2"/>
  <c r="Z41" i="2"/>
  <c r="Z42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6" i="2"/>
  <c r="Y37" i="2"/>
  <c r="Y38" i="2"/>
  <c r="Y39" i="2"/>
  <c r="Y40" i="2"/>
  <c r="Y41" i="2"/>
  <c r="Y42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2" i="2"/>
  <c r="X3" i="2"/>
  <c r="W3" i="2"/>
  <c r="V3" i="2"/>
  <c r="U3" i="2"/>
  <c r="X2" i="2"/>
  <c r="W2" i="2"/>
  <c r="V2" i="2"/>
  <c r="U2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6" i="2"/>
  <c r="X37" i="2"/>
  <c r="X38" i="2"/>
  <c r="X39" i="2"/>
  <c r="X40" i="2"/>
  <c r="X41" i="2"/>
  <c r="X42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6" i="2"/>
  <c r="W37" i="2"/>
  <c r="W38" i="2"/>
  <c r="W39" i="2"/>
  <c r="W40" i="2"/>
  <c r="W41" i="2"/>
  <c r="W42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6" i="2"/>
  <c r="V37" i="2"/>
  <c r="V38" i="2"/>
  <c r="V39" i="2"/>
  <c r="V40" i="2"/>
  <c r="V41" i="2"/>
  <c r="V42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6" i="2"/>
  <c r="U37" i="2"/>
  <c r="U38" i="2"/>
  <c r="U39" i="2"/>
  <c r="U40" i="2"/>
  <c r="U41" i="2"/>
  <c r="U42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4" i="2"/>
  <c r="I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Z35" i="2" l="1"/>
  <c r="Z43" i="2" s="1"/>
  <c r="U35" i="2"/>
  <c r="U43" i="2" s="1"/>
  <c r="U65" i="2" s="1"/>
  <c r="V35" i="2"/>
  <c r="W35" i="2"/>
  <c r="W43" i="2" s="1"/>
  <c r="X35" i="2"/>
  <c r="X43" i="2" s="1"/>
  <c r="V43" i="2"/>
  <c r="Y35" i="2"/>
  <c r="Y43" i="2" s="1"/>
</calcChain>
</file>

<file path=xl/sharedStrings.xml><?xml version="1.0" encoding="utf-8"?>
<sst xmlns="http://schemas.openxmlformats.org/spreadsheetml/2006/main" count="597" uniqueCount="400">
  <si>
    <t>Canada</t>
  </si>
  <si>
    <t>Others</t>
  </si>
  <si>
    <t>Total</t>
  </si>
  <si>
    <t>Argentina</t>
  </si>
  <si>
    <t>Brazil</t>
  </si>
  <si>
    <t>Mexico</t>
  </si>
  <si>
    <t>Austria</t>
  </si>
  <si>
    <t>Belgium</t>
  </si>
  <si>
    <t>Denmark</t>
  </si>
  <si>
    <t>Finland</t>
  </si>
  <si>
    <t>France</t>
  </si>
  <si>
    <t>Germany</t>
  </si>
  <si>
    <t>Greece</t>
  </si>
  <si>
    <t>Ireland</t>
  </si>
  <si>
    <t>Italy</t>
  </si>
  <si>
    <t>Netherlands</t>
  </si>
  <si>
    <t>Norway</t>
  </si>
  <si>
    <t>Portugal</t>
  </si>
  <si>
    <t>Spain</t>
  </si>
  <si>
    <t>Sweden</t>
  </si>
  <si>
    <t>Switzerland</t>
  </si>
  <si>
    <t>United Kingdom</t>
  </si>
  <si>
    <t>Country of Nationality</t>
  </si>
  <si>
    <t>Kazakhstan</t>
  </si>
  <si>
    <t>Poland</t>
  </si>
  <si>
    <t>Russian Federation</t>
  </si>
  <si>
    <t>Ukraine</t>
  </si>
  <si>
    <t>Egypt</t>
  </si>
  <si>
    <t>Kenya</t>
  </si>
  <si>
    <t>Mauritius</t>
  </si>
  <si>
    <t>Nigeria</t>
  </si>
  <si>
    <t>South Africa</t>
  </si>
  <si>
    <t>Sudan</t>
  </si>
  <si>
    <t>Tanzania</t>
  </si>
  <si>
    <t>Bahrain</t>
  </si>
  <si>
    <t>Iraq</t>
  </si>
  <si>
    <t>Israel</t>
  </si>
  <si>
    <t>Oman</t>
  </si>
  <si>
    <t>Saudi Arabia</t>
  </si>
  <si>
    <t>Turkey</t>
  </si>
  <si>
    <t>Yemen</t>
  </si>
  <si>
    <t>Afghanistan</t>
  </si>
  <si>
    <t>Bangladesh</t>
  </si>
  <si>
    <t>Bhutan</t>
  </si>
  <si>
    <t>Iran</t>
  </si>
  <si>
    <t>Maldives</t>
  </si>
  <si>
    <t>Nepal</t>
  </si>
  <si>
    <t>Pakistan</t>
  </si>
  <si>
    <t>Sri Lanka</t>
  </si>
  <si>
    <t>Indonesia</t>
  </si>
  <si>
    <t>Malaysia</t>
  </si>
  <si>
    <t>Myanmar</t>
  </si>
  <si>
    <t>Singapore</t>
  </si>
  <si>
    <t>Thailand</t>
  </si>
  <si>
    <t>Vietnam</t>
  </si>
  <si>
    <t>China</t>
  </si>
  <si>
    <t>Japan</t>
  </si>
  <si>
    <t>Australia</t>
  </si>
  <si>
    <t>New Zealand</t>
  </si>
  <si>
    <t>Korea (Republic of)</t>
  </si>
  <si>
    <t>2018/17</t>
  </si>
  <si>
    <t>2019/18</t>
  </si>
  <si>
    <t>2020/19</t>
  </si>
  <si>
    <t>2021/20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</si>
  <si>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</si>
  <si>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</si>
  <si>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</si>
  <si>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</si>
  <si>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</si>
  <si>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</si>
  <si>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</si>
  <si>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</si>
  <si>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</si>
  <si>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</si>
  <si>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</si>
  <si>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</si>
  <si>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Hungary</t>
  </si>
  <si>
    <t>Philippines</t>
  </si>
  <si>
    <t>YEAR</t>
  </si>
  <si>
    <t>ARRIVALS</t>
  </si>
  <si>
    <t>Air</t>
  </si>
  <si>
    <t>Sea</t>
  </si>
  <si>
    <t>Land</t>
  </si>
  <si>
    <t>United Arab Emirates</t>
  </si>
  <si>
    <t xml:space="preserve">Growth 2020/19 (%) </t>
  </si>
  <si>
    <t>Growth 2021/20 (%)</t>
  </si>
  <si>
    <t>S.No</t>
  </si>
  <si>
    <t>Port</t>
  </si>
  <si>
    <t>FTAs</t>
  </si>
  <si>
    <t>% Share</t>
  </si>
  <si>
    <t>Delhi Airport</t>
  </si>
  <si>
    <t>Mumbai Airport</t>
  </si>
  <si>
    <t>Chennai Airport</t>
  </si>
  <si>
    <t>Bangalore Airport</t>
  </si>
  <si>
    <t>Hyderabad Airport</t>
  </si>
  <si>
    <t>Cochin Airport</t>
  </si>
  <si>
    <t>Ahmedabad Airport</t>
  </si>
  <si>
    <t>Kolkatta Airport</t>
  </si>
  <si>
    <t>Trivandrum Airport</t>
  </si>
  <si>
    <t>Amritsar Airport</t>
  </si>
  <si>
    <t>Dabolim (Goa) Airport</t>
  </si>
  <si>
    <t>Tiruchirappalli Airport</t>
  </si>
  <si>
    <t>Calicut Airport</t>
  </si>
  <si>
    <t>Jaipur Airport</t>
  </si>
  <si>
    <t>Nagpur Airport</t>
  </si>
  <si>
    <t>Port Blair</t>
  </si>
  <si>
    <t>Srinagar</t>
  </si>
  <si>
    <t>Guwahati</t>
  </si>
  <si>
    <t>Not reported</t>
  </si>
  <si>
    <t>0-14</t>
  </si>
  <si>
    <t>15-24</t>
  </si>
  <si>
    <t>25-34</t>
  </si>
  <si>
    <t>35-44</t>
  </si>
  <si>
    <t>45-54</t>
  </si>
  <si>
    <t>55-64</t>
  </si>
  <si>
    <t>65 and above</t>
  </si>
  <si>
    <t>Medical</t>
  </si>
  <si>
    <t>Student</t>
  </si>
  <si>
    <t>United States of America</t>
  </si>
  <si>
    <t>Business and professional</t>
  </si>
  <si>
    <t>Indian Diaspora</t>
  </si>
  <si>
    <t>Leisure Holiday and Recreation</t>
  </si>
  <si>
    <t>Circle</t>
  </si>
  <si>
    <t xml:space="preserve">Name of the Monument </t>
  </si>
  <si>
    <t>Domestic-2019-20</t>
  </si>
  <si>
    <t>Foreign-2019-20</t>
  </si>
  <si>
    <t>Domestic-2020-21</t>
  </si>
  <si>
    <t>Foreign-2020-21</t>
  </si>
  <si>
    <t>% Growth 2021-21/2019-20-Domestic</t>
  </si>
  <si>
    <t>% Growth 2021-21/2019-20-Foreign</t>
  </si>
  <si>
    <t>Agra</t>
  </si>
  <si>
    <t>Taj Mahal</t>
  </si>
  <si>
    <t>Agra Fort</t>
  </si>
  <si>
    <t>Fatehpur Sikri</t>
  </si>
  <si>
    <t>Akbar Tomb Sikandra</t>
  </si>
  <si>
    <t>Mariam tomb Sikandra</t>
  </si>
  <si>
    <t>Itimad-ud-Daulah-Tomb</t>
  </si>
  <si>
    <t>Ram Bagh</t>
  </si>
  <si>
    <t>Mehtab Bagh</t>
  </si>
  <si>
    <t>Mausoleum</t>
  </si>
  <si>
    <t>Lucknow</t>
  </si>
  <si>
    <t>Site of Sahet mahet</t>
  </si>
  <si>
    <t>Residency Building</t>
  </si>
  <si>
    <t>Piprahwa &amp; Ganwaria</t>
  </si>
  <si>
    <t>Jhansi</t>
  </si>
  <si>
    <t>Gupta Temple &amp; Varah Temple, Deogarh</t>
  </si>
  <si>
    <t>Kalinjar Fort</t>
  </si>
  <si>
    <t>Rani Lakshmi Bai Mahal</t>
  </si>
  <si>
    <t>Rani Jhansi Fort</t>
  </si>
  <si>
    <t>Sarnath</t>
  </si>
  <si>
    <t>Lord Cornwallis Tomb</t>
  </si>
  <si>
    <t>Old Fort (Shahi Fort), Jaunpur</t>
  </si>
  <si>
    <t>Observatory of Man Singh</t>
  </si>
  <si>
    <t>Excavated Remains at sarnath</t>
  </si>
  <si>
    <t>Tomb of Lal Khan</t>
  </si>
  <si>
    <t>Ancient Buddhist Site known as Chaukhandi stupa</t>
  </si>
  <si>
    <t>Thrissur</t>
  </si>
  <si>
    <t>Bekal Fort, Pallikkare, Distt. Kasargod</t>
  </si>
  <si>
    <t>mattancherry Palace Museum Kochi</t>
  </si>
  <si>
    <t>Fort, Palakkad, Palakkad</t>
  </si>
  <si>
    <t>Fort St. Angelo, Kannur</t>
  </si>
  <si>
    <t>Chennai</t>
  </si>
  <si>
    <t>Group of Monuments Mamallapuram</t>
  </si>
  <si>
    <t>Gingee Fort , Gingee</t>
  </si>
  <si>
    <t>Tiger headed Rock cut temple &amp; two other monuments, Saluvankuppam</t>
  </si>
  <si>
    <t>Tiruchirappalli</t>
  </si>
  <si>
    <t>Fort on Rock, Dindigual</t>
  </si>
  <si>
    <t>Moovarkoil, Kodumbalur</t>
  </si>
  <si>
    <t>Rock-cut Jain Temple, Sittannavasasl</t>
  </si>
  <si>
    <t>Tirumalai Nayak's Palace Srivilliputhur</t>
  </si>
  <si>
    <t>Natural Caven with inscription eladipattam, Sittannavasal</t>
  </si>
  <si>
    <t>Fort Museum, Thirumayam</t>
  </si>
  <si>
    <t>Fort Vattakottai</t>
  </si>
  <si>
    <t>Bhopal</t>
  </si>
  <si>
    <t>Buddhist Caves</t>
  </si>
  <si>
    <t>The palace situated in the fort, Burhanpur</t>
  </si>
  <si>
    <t>Hoshang Shah's Tomb</t>
  </si>
  <si>
    <t>Group of monument, Royal Palace Mandu</t>
  </si>
  <si>
    <t>Roopmati's Pavilion</t>
  </si>
  <si>
    <t>Buddhist Monuments, Sanchi</t>
  </si>
  <si>
    <t>Gwalior Fort</t>
  </si>
  <si>
    <t>Buddhist cave no 01 to 51 Dhamnar, Tehsil Garoth</t>
  </si>
  <si>
    <t>Badal Mahal Gatwway, Chanderi</t>
  </si>
  <si>
    <t>Caves 1 t0 20 Udaygiri Vidisha</t>
  </si>
  <si>
    <t>Bir Singh Palace Datia</t>
  </si>
  <si>
    <t>Jabalpur</t>
  </si>
  <si>
    <t>Ancient Site and Adamgrah rock shelter, Kalamdi Rasuliya and kishanpur</t>
  </si>
  <si>
    <t>Western Group of Temples, Khajuraho</t>
  </si>
  <si>
    <t>Group of Temple Parameshvar shiv and Karan Temple, Amarkantak</t>
  </si>
  <si>
    <t>Dharwad</t>
  </si>
  <si>
    <t>Durga temple complex Aihole</t>
  </si>
  <si>
    <t>Jaina &amp; Vaishnava Cave, Badami</t>
  </si>
  <si>
    <t>Group of Monuments (WH) Pattadakal</t>
  </si>
  <si>
    <t>Gol Gumbaz, Vijayapura</t>
  </si>
  <si>
    <t>Ibrahim Rauza, Bijapur</t>
  </si>
  <si>
    <t>Temples &amp; Sculpture Shed, lakkumdi</t>
  </si>
  <si>
    <t>Hampi</t>
  </si>
  <si>
    <t>Group of Monuments, Hampi</t>
  </si>
  <si>
    <t>Bellary Fort</t>
  </si>
  <si>
    <t>Banglore</t>
  </si>
  <si>
    <t>Dariya Daulath Bagh</t>
  </si>
  <si>
    <t>Keshava Temple</t>
  </si>
  <si>
    <t>Palace of Tipu Sultan</t>
  </si>
  <si>
    <t>Fortress and Temple Chitrudurga Fort</t>
  </si>
  <si>
    <t>Raiganj</t>
  </si>
  <si>
    <t>Cooch Bihar Palace</t>
  </si>
  <si>
    <t>Hazarduari Palace</t>
  </si>
  <si>
    <t>Kolkata</t>
  </si>
  <si>
    <t>Bishnupur Temples</t>
  </si>
  <si>
    <t>Metcelf-Hall</t>
  </si>
  <si>
    <t>Rajkot</t>
  </si>
  <si>
    <t>Asokan Rock Edict, Jungadh</t>
  </si>
  <si>
    <t>Buddhish Caves, Junagadh</t>
  </si>
  <si>
    <t>Baba Pyara Caves,Junagadh &amp; Khapra Khodiya Caves, Junagadh</t>
  </si>
  <si>
    <t>Vadodara</t>
  </si>
  <si>
    <t>Champaner Monuments, Pavagadh</t>
  </si>
  <si>
    <t>Sun temple, Modhera</t>
  </si>
  <si>
    <t>Rani Ki-Vav, Patan</t>
  </si>
  <si>
    <t>Rudabai Step Well, Adalaj</t>
  </si>
  <si>
    <t>Bhubaneswar</t>
  </si>
  <si>
    <t>Sun Temple, Konark</t>
  </si>
  <si>
    <t>Ancient Remains on both Udaigiri &amp; Khandagiri Hills</t>
  </si>
  <si>
    <t>Rajarani Temple</t>
  </si>
  <si>
    <t>The Hill Containing Many Valuable Sculptures and Images Ratnagiri</t>
  </si>
  <si>
    <t>Ruins of Buddhist Temples and Images lalitgiri</t>
  </si>
  <si>
    <t>Aurangabad</t>
  </si>
  <si>
    <t>Ajanta Caves</t>
  </si>
  <si>
    <t>Ellora Caves</t>
  </si>
  <si>
    <t>Tomb of Rabia Durani (Bibi ka Maqbara)</t>
  </si>
  <si>
    <t>Daulatabad Fort</t>
  </si>
  <si>
    <t>Pandulena Caves</t>
  </si>
  <si>
    <t>Aurangabad Caves</t>
  </si>
  <si>
    <t>Mumbai</t>
  </si>
  <si>
    <t>Elephanta Caves</t>
  </si>
  <si>
    <t>Buddhist Caves Kanheri</t>
  </si>
  <si>
    <t>Shaniwarwada</t>
  </si>
  <si>
    <t>Aga  Khan Palace Building</t>
  </si>
  <si>
    <t>Cave, Temple and Inscriptions, Junaar, Lenyadri</t>
  </si>
  <si>
    <t>Caves, Temples and inscriptions Karla</t>
  </si>
  <si>
    <t>Cave Temple &amp; Inscriptions, Bhaja</t>
  </si>
  <si>
    <t>Raigad Fort</t>
  </si>
  <si>
    <t>Kolaba Fort, Alibag</t>
  </si>
  <si>
    <t>Old Fort, Sholapur</t>
  </si>
  <si>
    <t>Janjira Fort, Murd</t>
  </si>
  <si>
    <t>Kondiote Caves</t>
  </si>
  <si>
    <t>Lohgad Fort</t>
  </si>
  <si>
    <t>Nagpur</t>
  </si>
  <si>
    <t>Gawilgarh Fort</t>
  </si>
  <si>
    <t>Chandigarh</t>
  </si>
  <si>
    <t>Suraj Kund</t>
  </si>
  <si>
    <t>Sheikh Chilli's Tomb</t>
  </si>
  <si>
    <t>Delhi</t>
  </si>
  <si>
    <t>Khan-I-Khana</t>
  </si>
  <si>
    <t>Sultanghari Tomb</t>
  </si>
  <si>
    <t>Tughluqabad</t>
  </si>
  <si>
    <t>Red Fort</t>
  </si>
  <si>
    <t>Humayun Tomb</t>
  </si>
  <si>
    <t>Qutub Minar</t>
  </si>
  <si>
    <t>Hauzkhas</t>
  </si>
  <si>
    <t>Jantar Mantar</t>
  </si>
  <si>
    <t>Safdarjung Tomb</t>
  </si>
  <si>
    <t>Kotla Feroz Shah</t>
  </si>
  <si>
    <t>Purana Qila</t>
  </si>
  <si>
    <t>Ahom Raja's Palace</t>
  </si>
  <si>
    <t>Kareghar of Ahom Kings, Sibasagar</t>
  </si>
  <si>
    <t>Ranghar Pavillion, Jaisagar</t>
  </si>
  <si>
    <t>Bishnudol</t>
  </si>
  <si>
    <t>Group of four MaidansCharaideo, Sibasagar</t>
  </si>
  <si>
    <t>Goa</t>
  </si>
  <si>
    <t>Upper Fort Aguada</t>
  </si>
  <si>
    <t>Hyderabad</t>
  </si>
  <si>
    <t>Charminar</t>
  </si>
  <si>
    <t>Golconda</t>
  </si>
  <si>
    <t>Warangal</t>
  </si>
  <si>
    <t>Jaipur</t>
  </si>
  <si>
    <t>Ancient Site Bhangarh</t>
  </si>
  <si>
    <t>Baori at Abhaneri</t>
  </si>
  <si>
    <t>Deeg Bhawan</t>
  </si>
  <si>
    <t>Jodhpur</t>
  </si>
  <si>
    <t>Chittaurgarh Fort</t>
  </si>
  <si>
    <t>Kumbhalgarh Fort</t>
  </si>
  <si>
    <t>Leh</t>
  </si>
  <si>
    <t>Ancient Palace Leh</t>
  </si>
  <si>
    <t>Patna</t>
  </si>
  <si>
    <t>Remains of Patliputra Site of Mauryan Palace, Kumrahar</t>
  </si>
  <si>
    <t>Ancient site of Vaishali, Kolhua</t>
  </si>
  <si>
    <t>Excavated Remains at Nalanda</t>
  </si>
  <si>
    <t>Ancient Site of Vikramshila Antichak</t>
  </si>
  <si>
    <t>Sher Shah's Tomb</t>
  </si>
  <si>
    <t>Raipur</t>
  </si>
  <si>
    <t>Temple of Laxman and Old sites including sculptures sirpur</t>
  </si>
  <si>
    <t>Shimla</t>
  </si>
  <si>
    <t>Ruined Fort, kangra</t>
  </si>
  <si>
    <t>Rock-cut Temples and Sculptures</t>
  </si>
  <si>
    <t>Palace Complex at Ramnagar, Distt. Udhampur</t>
  </si>
  <si>
    <t>NA</t>
  </si>
  <si>
    <t>Avantiswamin Temple, Avantipur, District Pulwama</t>
  </si>
  <si>
    <t>Group of Temples at kiramchi, District Udhampur</t>
  </si>
  <si>
    <t>Amaravati</t>
  </si>
  <si>
    <t>Amaravati mahastupa</t>
  </si>
  <si>
    <t>Undavalli caves</t>
  </si>
  <si>
    <t>Nagarjuna Kunda</t>
  </si>
  <si>
    <t>Chandragiri Monument</t>
  </si>
  <si>
    <t>Buddhist Remains on hill top at Guntupalli, W.G.District</t>
  </si>
  <si>
    <t>S. No.</t>
  </si>
  <si>
    <t>States/UTs *</t>
  </si>
  <si>
    <t>Domestic - 2018</t>
  </si>
  <si>
    <t>Foreign - 2018</t>
  </si>
  <si>
    <t>Domestic - 2019</t>
  </si>
  <si>
    <t>Foreign - 2019</t>
  </si>
  <si>
    <t>Growth rate - DTV 2019/18</t>
  </si>
  <si>
    <t>Growth rate - FTV 2019/18</t>
  </si>
  <si>
    <t xml:space="preserve">A&amp;N Island </t>
  </si>
  <si>
    <t xml:space="preserve">Andhra Pradesh  </t>
  </si>
  <si>
    <t xml:space="preserve">Arunachal Pradesh </t>
  </si>
  <si>
    <t>Assam $</t>
  </si>
  <si>
    <t xml:space="preserve">Bihar </t>
  </si>
  <si>
    <t xml:space="preserve">Chandigarh </t>
  </si>
  <si>
    <t xml:space="preserve">Chhattisgarh </t>
  </si>
  <si>
    <t xml:space="preserve">Dadra &amp; Nagar Haveli </t>
  </si>
  <si>
    <t xml:space="preserve">Daman &amp; Diu </t>
  </si>
  <si>
    <t>Delhi #</t>
  </si>
  <si>
    <t xml:space="preserve">Gujrat </t>
  </si>
  <si>
    <t>Haryana</t>
  </si>
  <si>
    <t xml:space="preserve">Himachal Pradesh  </t>
  </si>
  <si>
    <t>Jharkhand</t>
  </si>
  <si>
    <t xml:space="preserve">J&amp;K </t>
  </si>
  <si>
    <t xml:space="preserve">Karnataka </t>
  </si>
  <si>
    <t xml:space="preserve">Kerala </t>
  </si>
  <si>
    <t>Lakshadweep</t>
  </si>
  <si>
    <t>Ladakh</t>
  </si>
  <si>
    <t xml:space="preserve">Madhya Pradesh </t>
  </si>
  <si>
    <t>Maharashtra #</t>
  </si>
  <si>
    <t xml:space="preserve">Manipur </t>
  </si>
  <si>
    <t>Meghalaya</t>
  </si>
  <si>
    <t>Mizoram</t>
  </si>
  <si>
    <t xml:space="preserve">Nagaland </t>
  </si>
  <si>
    <t xml:space="preserve">Odisha </t>
  </si>
  <si>
    <t xml:space="preserve">Puducherry </t>
  </si>
  <si>
    <t xml:space="preserve">Punjab </t>
  </si>
  <si>
    <t xml:space="preserve">Rajasthan  </t>
  </si>
  <si>
    <t>Sikkim</t>
  </si>
  <si>
    <t>Tamil Nadu</t>
  </si>
  <si>
    <t>Telengana</t>
  </si>
  <si>
    <t xml:space="preserve">Tripura </t>
  </si>
  <si>
    <t xml:space="preserve">Uttar Pradesh </t>
  </si>
  <si>
    <t xml:space="preserve">Uttarakhand </t>
  </si>
  <si>
    <t xml:space="preserve">West Bengal </t>
  </si>
  <si>
    <t>Month</t>
  </si>
  <si>
    <t>Fee From Tourism (In Rs. Crore) - 2017#2</t>
  </si>
  <si>
    <t>(In Rs. Crore) - 2018#2</t>
  </si>
  <si>
    <t>(In Rs. Crore) - 2019#2</t>
  </si>
  <si>
    <t>Percentage Change - 2018/17</t>
  </si>
  <si>
    <t>Percentage Change - 2019/18</t>
  </si>
  <si>
    <t>% Share in 2021</t>
  </si>
  <si>
    <t>Male (in %age)</t>
  </si>
  <si>
    <t>Female  (in %age)</t>
  </si>
  <si>
    <t>Not reported  (in %age)</t>
  </si>
  <si>
    <t>Arrival in 2019</t>
  </si>
  <si>
    <t>Arrival in 2020</t>
  </si>
  <si>
    <t>Arrival in 2021</t>
  </si>
  <si>
    <t>By Air (in%age)</t>
  </si>
  <si>
    <t>By Land  (in%age)</t>
  </si>
  <si>
    <t>By Sea  (in%age)</t>
  </si>
  <si>
    <t>Czech Republic</t>
  </si>
  <si>
    <t>Marble Pavillion and balustrade on the Ana Sagar bund 
and ruins of the marble Hammam Behind the Ana sagar Bund</t>
  </si>
  <si>
    <t>Ancient Buddhist Remains comprising monastery stupa, 
rock sculptures, inscriptions ect Mansur</t>
  </si>
  <si>
    <t>Total Arrivals 
2021</t>
  </si>
  <si>
    <t>Destination Country</t>
  </si>
  <si>
    <t xml:space="preserve">    Percentage Change</t>
  </si>
  <si>
    <t>Departures in Number  2019</t>
  </si>
  <si>
    <t>Departures in Number  2020</t>
  </si>
  <si>
    <t>Departures in Number  2021</t>
  </si>
  <si>
    <t xml:space="preserve">    Percentage Change 2019/20</t>
  </si>
  <si>
    <t>Percentage Change 2020/21</t>
  </si>
  <si>
    <t>% Share 2020/21</t>
  </si>
  <si>
    <t>Year</t>
  </si>
  <si>
    <t>Percentage Share of India</t>
  </si>
  <si>
    <t>36th</t>
  </si>
  <si>
    <t>37th</t>
  </si>
  <si>
    <t>26th</t>
  </si>
  <si>
    <t>22nd</t>
  </si>
  <si>
    <t>20th</t>
  </si>
  <si>
    <t>17th</t>
  </si>
  <si>
    <t>18th</t>
  </si>
  <si>
    <t>16th</t>
  </si>
  <si>
    <t>15th</t>
  </si>
  <si>
    <t>14th</t>
  </si>
  <si>
    <t>13th</t>
  </si>
  <si>
    <t>12th</t>
  </si>
  <si>
    <t>-</t>
  </si>
  <si>
    <t>Rank of India</t>
  </si>
  <si>
    <t xml:space="preserve"> FEE in India (US$  billion)</t>
  </si>
  <si>
    <t>Growth rate</t>
  </si>
  <si>
    <t>Receipts (US$ billion)</t>
  </si>
  <si>
    <t>Yearly departures</t>
  </si>
  <si>
    <t>%age change</t>
  </si>
  <si>
    <t>^</t>
  </si>
  <si>
    <t>=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</si>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</sst>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3" fontId="0" fillId="0" borderId="0" xfId="0" applyNumberFormat="1"/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4" borderId="0" xfId="0" applyFill="1" applyAlignment="1">
      <alignment wrapText="1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2" fontId="0" fillId="0" borderId="0" xfId="0" applyNumberFormat="1"/>
    <xf numFmtId="164" fontId="0" fillId="0" borderId="0" xfId="0" applyNumberFormat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C2D28-7006-4BD5-A9B3-882F7FD876DC}">
  <dimension ref="A1:Z65"/>
  <sheetViews>
    <sheetView tabSelected="1" workbookViewId="0">
      <pane xSplit="1" ySplit="1" topLeftCell="J35" activePane="bottomRight" state="frozen"/>
      <selection pane="topRight" activeCell="B1" sqref="B1"/>
      <selection pane="bottomLeft" activeCell="A2" sqref="A2"/>
      <selection pane="bottomRight" activeCell="X1" sqref="X1"/>
    </sheetView>
  </sheetViews>
  <sheetFormatPr defaultRowHeight="14.5" x14ac:dyDescent="0.35"/>
  <cols>
    <col min="1" max="1" width="21.54296875" bestFit="1" customWidth="1"/>
    <col min="2" max="2" width="8.81640625" bestFit="1" customWidth="1"/>
    <col min="3" max="4" width="7.81640625" bestFit="1" customWidth="1"/>
    <col min="5" max="5" width="6.81640625" bestFit="1" customWidth="1"/>
    <col min="6" max="6" width="11.7265625" bestFit="1" customWidth="1"/>
    <col min="7" max="10" width="7.6328125" bestFit="1" customWidth="1"/>
    <col min="11" max="11" width="14" bestFit="1" customWidth="1"/>
    <col min="12" max="12" width="13.36328125" bestFit="1" customWidth="1"/>
    <col min="13" max="13" width="15.453125" bestFit="1" customWidth="1"/>
    <col min="14" max="14" width="14.36328125" bestFit="1" customWidth="1"/>
    <col min="15" max="15" width="22.6328125" bestFit="1" customWidth="1"/>
    <col min="16" max="16" width="14.08984375" bestFit="1" customWidth="1"/>
    <col min="17" max="17" width="13.54296875" bestFit="1" customWidth="1"/>
    <col min="18" max="18" width="7.36328125" bestFit="1" customWidth="1"/>
    <col min="19" max="19" width="7.26953125" bestFit="1" customWidth="1"/>
    <col min="20" max="20" width="6.453125" bestFit="1" customWidth="1"/>
    <col min="21" max="23" width="24.6328125" bestFit="1" customWidth="1"/>
    <col min="24" max="24" width="26.08984375" bestFit="1" customWidth="1"/>
    <col min="25" max="25" width="24.1796875" bestFit="1" customWidth="1"/>
    <col min="26" max="26" width="14.81640625" bestFit="1" customWidth="1"/>
  </cols>
  <sheetData>
    <row r="1" spans="1:26" ht="29" x14ac:dyDescent="0.35">
      <c r="A1" s="10" t="s">
        <v>22</v>
      </c>
      <c r="B1" s="7">
        <v>2017</v>
      </c>
      <c r="C1" s="7">
        <v>2018</v>
      </c>
      <c r="D1" s="7">
        <v>2019</v>
      </c>
      <c r="E1" s="7">
        <v>2020</v>
      </c>
      <c r="F1" s="6" t="s">
        <v>367</v>
      </c>
      <c r="G1" s="8" t="s">
        <v>60</v>
      </c>
      <c r="H1" s="8" t="s">
        <v>61</v>
      </c>
      <c r="I1" s="8" t="s">
        <v>62</v>
      </c>
      <c r="J1" s="8" t="s">
        <v>63</v>
      </c>
      <c r="K1" s="9" t="s">
        <v>354</v>
      </c>
      <c r="L1" s="5" t="s">
        <v>361</v>
      </c>
      <c r="M1" s="5" t="s">
        <v>362</v>
      </c>
      <c r="N1" s="5" t="s">
        <v>363</v>
      </c>
      <c r="O1" s="3" t="s">
        <v>119</v>
      </c>
      <c r="P1" s="3" t="s">
        <v>120</v>
      </c>
      <c r="Q1" s="4" t="s">
        <v>121</v>
      </c>
      <c r="R1" s="3" t="s">
        <v>116</v>
      </c>
      <c r="S1" s="3" t="s">
        <v>117</v>
      </c>
      <c r="T1" s="3" t="s">
        <v>1</v>
      </c>
      <c r="U1" s="14" t="s">
        <v>370</v>
      </c>
      <c r="V1" s="14" t="s">
        <v>371</v>
      </c>
      <c r="W1" s="14" t="s">
        <v>372</v>
      </c>
      <c r="X1" s="14" t="s">
        <v>373</v>
      </c>
      <c r="Y1" s="14" t="s">
        <v>374</v>
      </c>
      <c r="Z1" s="14" t="s">
        <v>375</v>
      </c>
    </row>
    <row r="2" spans="1:26" x14ac:dyDescent="0.35">
      <c r="A2" t="s">
        <v>0</v>
      </c>
      <c r="B2">
        <v>335439</v>
      </c>
      <c r="C2">
        <v>351040</v>
      </c>
      <c r="D2">
        <v>351859</v>
      </c>
      <c r="E2">
        <v>122868</v>
      </c>
      <c r="F2">
        <v>80437</v>
      </c>
      <c r="G2">
        <v>4.7</v>
      </c>
      <c r="H2">
        <v>0.2</v>
      </c>
      <c r="I2">
        <v>-65.099999999999994</v>
      </c>
      <c r="J2">
        <v>-34.5</v>
      </c>
      <c r="K2">
        <v>5.27</v>
      </c>
      <c r="L2">
        <v>99.8</v>
      </c>
      <c r="M2">
        <v>0.1</v>
      </c>
      <c r="N2">
        <v>0.1</v>
      </c>
      <c r="O2">
        <v>1.1000000000000001</v>
      </c>
      <c r="P2">
        <v>72.599999999999994</v>
      </c>
      <c r="Q2">
        <v>2.5</v>
      </c>
      <c r="R2">
        <v>0.3</v>
      </c>
      <c r="S2">
        <v>0.1</v>
      </c>
      <c r="T2">
        <v>23.4</v>
      </c>
      <c r="U2">
        <f>VLOOKUP($A2,Departures!$A:$G,2,0)</f>
        <v>634460</v>
      </c>
      <c r="V2">
        <f>VLOOKUP($A2,Departures!$A:$G,3,0)</f>
        <v>227258</v>
      </c>
      <c r="W2">
        <f>VLOOKUP($A2,Departures!$A:$G,4,0)</f>
        <v>259700</v>
      </c>
      <c r="X2">
        <f>VLOOKUP($A2,Departures!$A:$G,5,0)</f>
        <v>-64.2</v>
      </c>
      <c r="Y2">
        <f>VLOOKUP($A2,Departures!$A:$G,6,0)</f>
        <v>14.3</v>
      </c>
      <c r="Z2">
        <f>VLOOKUP($A2,Departures!A:G,7,0)</f>
        <v>3.04</v>
      </c>
    </row>
    <row r="3" spans="1:26" x14ac:dyDescent="0.35">
      <c r="A3" t="s">
        <v>118</v>
      </c>
      <c r="B3">
        <v>1376919</v>
      </c>
      <c r="C3">
        <v>1456678</v>
      </c>
      <c r="D3">
        <v>1512032</v>
      </c>
      <c r="E3">
        <v>394092</v>
      </c>
      <c r="F3">
        <v>429860</v>
      </c>
      <c r="G3">
        <v>5.8</v>
      </c>
      <c r="H3">
        <v>3.8</v>
      </c>
      <c r="I3">
        <v>-73.900000000000006</v>
      </c>
      <c r="J3">
        <v>9.1</v>
      </c>
      <c r="K3">
        <v>28.15</v>
      </c>
      <c r="L3">
        <v>99.9</v>
      </c>
      <c r="M3">
        <v>0</v>
      </c>
      <c r="N3">
        <v>0</v>
      </c>
      <c r="O3">
        <v>3.3</v>
      </c>
      <c r="P3">
        <v>60.1</v>
      </c>
      <c r="Q3">
        <v>7.5</v>
      </c>
      <c r="R3">
        <v>0.5</v>
      </c>
      <c r="S3">
        <v>0.1</v>
      </c>
      <c r="T3">
        <v>28.6</v>
      </c>
      <c r="U3">
        <f>VLOOKUP($A3,Departures!$A:$G,2,0)</f>
        <v>1938302</v>
      </c>
      <c r="V3">
        <f>VLOOKUP($A3,Departures!$A:$G,3,0)</f>
        <v>592901</v>
      </c>
      <c r="W3">
        <f>VLOOKUP($A3,Departures!$A:$G,4,0)</f>
        <v>695906</v>
      </c>
      <c r="X3">
        <f>VLOOKUP($A3,Departures!$A:$G,5,0)</f>
        <v>-69.400000000000006</v>
      </c>
      <c r="Y3">
        <f>VLOOKUP($A3,Departures!$A:$G,6,0)</f>
        <v>17.399999999999999</v>
      </c>
      <c r="Z3">
        <f>VLOOKUP($A3,Departures!A:G,7,0)</f>
        <v>8.14</v>
      </c>
    </row>
    <row r="4" spans="1:26" x14ac:dyDescent="0.35">
      <c r="A4" t="s">
        <v>3</v>
      </c>
      <c r="B4">
        <v>14875</v>
      </c>
      <c r="C4">
        <v>16345</v>
      </c>
      <c r="D4">
        <v>12844</v>
      </c>
      <c r="E4">
        <v>4294</v>
      </c>
      <c r="F4">
        <v>530</v>
      </c>
      <c r="G4">
        <v>9.9</v>
      </c>
      <c r="H4">
        <v>-21.4</v>
      </c>
      <c r="I4">
        <v>-66.599999999999994</v>
      </c>
      <c r="J4">
        <v>-87.7</v>
      </c>
      <c r="K4">
        <v>0.03</v>
      </c>
      <c r="L4">
        <v>99.4</v>
      </c>
      <c r="M4">
        <v>0.4</v>
      </c>
      <c r="N4">
        <v>0.2</v>
      </c>
      <c r="O4">
        <v>63.1</v>
      </c>
      <c r="P4">
        <v>21.2</v>
      </c>
      <c r="Q4">
        <v>8.3000000000000007</v>
      </c>
      <c r="R4">
        <v>1.4</v>
      </c>
      <c r="S4">
        <v>1.6</v>
      </c>
      <c r="T4">
        <v>4.5</v>
      </c>
      <c r="U4">
        <f>VLOOKUP($A4,Departures!$A:$G,2,0)</f>
        <v>2840</v>
      </c>
      <c r="V4">
        <f>VLOOKUP($A4,Departures!$A:$G,3,0)</f>
        <v>698</v>
      </c>
      <c r="W4">
        <f>VLOOKUP($A4,Departures!$A:$G,4,0)</f>
        <v>433</v>
      </c>
      <c r="X4">
        <f>VLOOKUP($A4,Departures!$A:$G,5,0)</f>
        <v>-75.400000000000006</v>
      </c>
      <c r="Y4">
        <f>VLOOKUP($A4,Departures!$A:$G,6,0)</f>
        <v>-38</v>
      </c>
      <c r="Z4">
        <f>VLOOKUP($A4,Departures!A:G,7,0)</f>
        <v>0.01</v>
      </c>
    </row>
    <row r="5" spans="1:26" x14ac:dyDescent="0.35">
      <c r="A5" t="s">
        <v>4</v>
      </c>
      <c r="B5">
        <v>24453</v>
      </c>
      <c r="C5">
        <v>26579</v>
      </c>
      <c r="D5">
        <v>25422</v>
      </c>
      <c r="E5">
        <v>8092</v>
      </c>
      <c r="F5">
        <v>2055</v>
      </c>
      <c r="G5">
        <v>8.6999999999999993</v>
      </c>
      <c r="H5">
        <v>-4.4000000000000004</v>
      </c>
      <c r="I5">
        <v>-68.2</v>
      </c>
      <c r="J5">
        <v>-74.599999999999994</v>
      </c>
      <c r="K5">
        <v>0.13</v>
      </c>
      <c r="L5">
        <v>98.2</v>
      </c>
      <c r="M5">
        <v>0</v>
      </c>
      <c r="N5">
        <v>1.8</v>
      </c>
      <c r="O5">
        <v>68.900000000000006</v>
      </c>
      <c r="P5">
        <v>11.3</v>
      </c>
      <c r="Q5">
        <v>7.9</v>
      </c>
      <c r="R5">
        <v>0.4</v>
      </c>
      <c r="S5">
        <v>2.2999999999999998</v>
      </c>
      <c r="T5">
        <v>9.1</v>
      </c>
      <c r="U5">
        <f>VLOOKUP($A5,Departures!$A:$G,2,0)</f>
        <v>14526</v>
      </c>
      <c r="V5">
        <f>VLOOKUP($A5,Departures!$A:$G,3,0)</f>
        <v>5857</v>
      </c>
      <c r="W5">
        <f>VLOOKUP($A5,Departures!$A:$G,4,0)</f>
        <v>4483</v>
      </c>
      <c r="X5">
        <f>VLOOKUP($A5,Departures!$A:$G,5,0)</f>
        <v>-59.7</v>
      </c>
      <c r="Y5">
        <f>VLOOKUP($A5,Departures!$A:$G,6,0)</f>
        <v>-23.5</v>
      </c>
      <c r="Z5">
        <f>VLOOKUP($A5,Departures!A:G,7,0)</f>
        <v>0.05</v>
      </c>
    </row>
    <row r="6" spans="1:26" x14ac:dyDescent="0.35">
      <c r="A6" t="s">
        <v>5</v>
      </c>
      <c r="B6">
        <v>18114</v>
      </c>
      <c r="C6">
        <v>19909</v>
      </c>
      <c r="D6">
        <v>20766</v>
      </c>
      <c r="E6">
        <v>4580</v>
      </c>
      <c r="F6">
        <v>859</v>
      </c>
      <c r="G6">
        <v>9.9</v>
      </c>
      <c r="H6">
        <v>4.3</v>
      </c>
      <c r="I6">
        <v>-77.900000000000006</v>
      </c>
      <c r="J6">
        <v>-81.2</v>
      </c>
      <c r="K6">
        <v>0.06</v>
      </c>
      <c r="L6">
        <v>98.3</v>
      </c>
      <c r="M6">
        <v>0</v>
      </c>
      <c r="N6">
        <v>1.7</v>
      </c>
      <c r="O6">
        <v>47.2</v>
      </c>
      <c r="P6">
        <v>26.6</v>
      </c>
      <c r="Q6">
        <v>15.3</v>
      </c>
      <c r="R6">
        <v>0.4</v>
      </c>
      <c r="S6">
        <v>2.9</v>
      </c>
      <c r="T6">
        <v>7.6</v>
      </c>
      <c r="U6">
        <f>VLOOKUP($A6,Departures!$A:$G,2,0)</f>
        <v>9483</v>
      </c>
      <c r="V6">
        <f>VLOOKUP($A6,Departures!$A:$G,3,0)</f>
        <v>3079</v>
      </c>
      <c r="W6">
        <f>VLOOKUP($A6,Departures!$A:$G,4,0)</f>
        <v>24165</v>
      </c>
      <c r="X6">
        <f>VLOOKUP($A6,Departures!$A:$G,5,0)</f>
        <v>-67.5</v>
      </c>
      <c r="Y6">
        <f>VLOOKUP($A6,Departures!$A:$G,6,0)</f>
        <v>684.8</v>
      </c>
      <c r="Z6">
        <f>VLOOKUP($A6,Departures!A:G,7,0)</f>
        <v>0.28000000000000003</v>
      </c>
    </row>
    <row r="7" spans="1:26" x14ac:dyDescent="0.35">
      <c r="A7" t="s">
        <v>6</v>
      </c>
      <c r="B7">
        <v>31842</v>
      </c>
      <c r="C7">
        <v>33200</v>
      </c>
      <c r="D7">
        <v>32332</v>
      </c>
      <c r="E7">
        <v>9182</v>
      </c>
      <c r="F7">
        <v>4411</v>
      </c>
      <c r="G7">
        <v>4.3</v>
      </c>
      <c r="H7">
        <v>-2.6</v>
      </c>
      <c r="I7">
        <v>-71.599999999999994</v>
      </c>
      <c r="J7">
        <v>-52</v>
      </c>
      <c r="K7">
        <v>0.28999999999999998</v>
      </c>
      <c r="L7">
        <v>99.7</v>
      </c>
      <c r="M7">
        <v>0.1</v>
      </c>
      <c r="N7">
        <v>0.2</v>
      </c>
      <c r="O7">
        <v>25.5</v>
      </c>
      <c r="P7">
        <v>48.1</v>
      </c>
      <c r="Q7">
        <v>3.8</v>
      </c>
      <c r="R7">
        <v>0.7</v>
      </c>
      <c r="S7">
        <v>0.4</v>
      </c>
      <c r="T7">
        <v>21.4</v>
      </c>
      <c r="U7">
        <f>VLOOKUP($A7,Departures!$A:$G,2,0)</f>
        <v>40520</v>
      </c>
      <c r="V7">
        <f>VLOOKUP($A7,Departures!$A:$G,3,0)</f>
        <v>5763</v>
      </c>
      <c r="W7">
        <f>VLOOKUP($A7,Departures!$A:$G,4,0)</f>
        <v>4522</v>
      </c>
      <c r="X7">
        <f>VLOOKUP($A7,Departures!$A:$G,5,0)</f>
        <v>-85.8</v>
      </c>
      <c r="Y7">
        <f>VLOOKUP($A7,Departures!$A:$G,6,0)</f>
        <v>-21.5</v>
      </c>
      <c r="Z7">
        <f>VLOOKUP($A7,Departures!A:G,7,0)</f>
        <v>0.05</v>
      </c>
    </row>
    <row r="8" spans="1:26" x14ac:dyDescent="0.35">
      <c r="A8" t="s">
        <v>7</v>
      </c>
      <c r="B8">
        <v>41902</v>
      </c>
      <c r="C8">
        <v>44086</v>
      </c>
      <c r="D8">
        <v>39263</v>
      </c>
      <c r="E8">
        <v>11022</v>
      </c>
      <c r="F8">
        <v>7382</v>
      </c>
      <c r="G8">
        <v>5.2</v>
      </c>
      <c r="H8">
        <v>-10.9</v>
      </c>
      <c r="I8">
        <v>-71.900000000000006</v>
      </c>
      <c r="J8">
        <v>-33</v>
      </c>
      <c r="K8">
        <v>0.48</v>
      </c>
      <c r="L8">
        <v>99.5</v>
      </c>
      <c r="M8">
        <v>0.1</v>
      </c>
      <c r="N8">
        <v>0.4</v>
      </c>
      <c r="O8">
        <v>14</v>
      </c>
      <c r="P8">
        <v>49.2</v>
      </c>
      <c r="Q8">
        <v>3.8</v>
      </c>
      <c r="R8">
        <v>0.5</v>
      </c>
      <c r="S8">
        <v>0.1</v>
      </c>
      <c r="T8">
        <v>32.4</v>
      </c>
      <c r="U8">
        <f>VLOOKUP($A8,Departures!$A:$G,2,0)</f>
        <v>40813</v>
      </c>
      <c r="V8">
        <f>VLOOKUP($A8,Departures!$A:$G,3,0)</f>
        <v>10965</v>
      </c>
      <c r="W8">
        <f>VLOOKUP($A8,Departures!$A:$G,4,0)</f>
        <v>13416</v>
      </c>
      <c r="X8">
        <f>VLOOKUP($A8,Departures!$A:$G,5,0)</f>
        <v>-73.099999999999994</v>
      </c>
      <c r="Y8">
        <f>VLOOKUP($A8,Departures!$A:$G,6,0)</f>
        <v>22.4</v>
      </c>
      <c r="Z8">
        <f>VLOOKUP($A8,Departures!A:G,7,0)</f>
        <v>0.16</v>
      </c>
    </row>
    <row r="9" spans="1:26" x14ac:dyDescent="0.35">
      <c r="A9" t="s">
        <v>8</v>
      </c>
      <c r="B9">
        <v>26761</v>
      </c>
      <c r="C9">
        <v>28195</v>
      </c>
      <c r="D9">
        <v>26492</v>
      </c>
      <c r="E9">
        <v>8252</v>
      </c>
      <c r="F9">
        <v>2025</v>
      </c>
      <c r="G9">
        <v>5.4</v>
      </c>
      <c r="H9">
        <v>-6</v>
      </c>
      <c r="I9">
        <v>-68.900000000000006</v>
      </c>
      <c r="J9">
        <v>-75.5</v>
      </c>
      <c r="K9">
        <v>0.13</v>
      </c>
      <c r="L9">
        <v>98.9</v>
      </c>
      <c r="M9">
        <v>0</v>
      </c>
      <c r="N9">
        <v>1.1000000000000001</v>
      </c>
      <c r="O9">
        <v>45.6</v>
      </c>
      <c r="P9">
        <v>32.1</v>
      </c>
      <c r="Q9">
        <v>7</v>
      </c>
      <c r="R9">
        <v>1.4</v>
      </c>
      <c r="S9">
        <v>1.4</v>
      </c>
      <c r="T9">
        <v>12.5</v>
      </c>
      <c r="U9">
        <f>VLOOKUP($A9,Departures!$A:$G,2,0)</f>
        <v>39615</v>
      </c>
      <c r="V9">
        <f>VLOOKUP($A9,Departures!$A:$G,3,0)</f>
        <v>8701</v>
      </c>
      <c r="W9">
        <f>VLOOKUP($A9,Departures!$A:$G,4,0)</f>
        <v>9339</v>
      </c>
      <c r="X9">
        <f>VLOOKUP($A9,Departures!$A:$G,5,0)</f>
        <v>-78</v>
      </c>
      <c r="Y9">
        <f>VLOOKUP($A9,Departures!$A:$G,6,0)</f>
        <v>7.3</v>
      </c>
      <c r="Z9">
        <f>VLOOKUP($A9,Departures!A:G,7,0)</f>
        <v>0.11</v>
      </c>
    </row>
    <row r="10" spans="1:26" x14ac:dyDescent="0.35">
      <c r="A10" t="s">
        <v>9</v>
      </c>
      <c r="B10">
        <v>20384</v>
      </c>
      <c r="C10">
        <v>21239</v>
      </c>
      <c r="D10">
        <v>18945</v>
      </c>
      <c r="E10">
        <v>4310</v>
      </c>
      <c r="F10">
        <v>1329</v>
      </c>
      <c r="G10">
        <v>4.2</v>
      </c>
      <c r="H10">
        <v>-10.8</v>
      </c>
      <c r="I10">
        <v>-77.2</v>
      </c>
      <c r="J10">
        <v>-69.2</v>
      </c>
      <c r="K10">
        <v>0.09</v>
      </c>
      <c r="L10">
        <v>98.9</v>
      </c>
      <c r="M10">
        <v>0.4</v>
      </c>
      <c r="N10">
        <v>0.7</v>
      </c>
      <c r="O10">
        <v>23.3</v>
      </c>
      <c r="P10">
        <v>38</v>
      </c>
      <c r="Q10">
        <v>8.1</v>
      </c>
      <c r="R10">
        <v>1.7</v>
      </c>
      <c r="S10">
        <v>0.6</v>
      </c>
      <c r="T10">
        <v>28.2</v>
      </c>
      <c r="U10">
        <f>VLOOKUP($A10,Departures!$A:$G,2,0)</f>
        <v>23819</v>
      </c>
      <c r="V10">
        <f>VLOOKUP($A10,Departures!$A:$G,3,0)</f>
        <v>6450</v>
      </c>
      <c r="W10">
        <f>VLOOKUP($A10,Departures!$A:$G,4,0)</f>
        <v>4471</v>
      </c>
      <c r="X10">
        <f>VLOOKUP($A10,Departures!$A:$G,5,0)</f>
        <v>-72.900000000000006</v>
      </c>
      <c r="Y10">
        <f>VLOOKUP($A10,Departures!$A:$G,6,0)</f>
        <v>-30.7</v>
      </c>
      <c r="Z10">
        <f>VLOOKUP($A10,Departures!A:G,7,0)</f>
        <v>0.05</v>
      </c>
    </row>
    <row r="11" spans="1:26" x14ac:dyDescent="0.35">
      <c r="A11" t="s">
        <v>10</v>
      </c>
      <c r="B11">
        <v>249620</v>
      </c>
      <c r="C11">
        <v>261653</v>
      </c>
      <c r="D11">
        <v>247238</v>
      </c>
      <c r="E11">
        <v>74243</v>
      </c>
      <c r="F11">
        <v>30374</v>
      </c>
      <c r="G11">
        <v>4.8</v>
      </c>
      <c r="H11">
        <v>-5.5</v>
      </c>
      <c r="I11">
        <v>-70</v>
      </c>
      <c r="J11">
        <v>-59.1</v>
      </c>
      <c r="K11">
        <v>1.99</v>
      </c>
      <c r="L11">
        <v>99.7</v>
      </c>
      <c r="M11">
        <v>0</v>
      </c>
      <c r="N11">
        <v>0.3</v>
      </c>
      <c r="O11">
        <v>32.200000000000003</v>
      </c>
      <c r="P11">
        <v>39.799999999999997</v>
      </c>
      <c r="Q11">
        <v>7.9</v>
      </c>
      <c r="R11">
        <v>0.6</v>
      </c>
      <c r="S11">
        <v>1.2</v>
      </c>
      <c r="T11">
        <v>18.399999999999999</v>
      </c>
      <c r="U11">
        <f>VLOOKUP($A11,Departures!$A:$G,2,0)</f>
        <v>22070</v>
      </c>
      <c r="V11">
        <f>VLOOKUP($A11,Departures!$A:$G,3,0)</f>
        <v>32955</v>
      </c>
      <c r="W11">
        <f>VLOOKUP($A11,Departures!$A:$G,4,0)</f>
        <v>44484</v>
      </c>
      <c r="X11">
        <f>VLOOKUP($A11,Departures!$A:$G,5,0)</f>
        <v>49.3</v>
      </c>
      <c r="Y11">
        <f>VLOOKUP($A11,Departures!$A:$G,6,0)</f>
        <v>35</v>
      </c>
      <c r="Z11">
        <f>VLOOKUP($A11,Departures!A:G,7,0)</f>
        <v>0.52</v>
      </c>
    </row>
    <row r="12" spans="1:26" x14ac:dyDescent="0.35">
      <c r="A12" t="s">
        <v>11</v>
      </c>
      <c r="B12">
        <v>269380</v>
      </c>
      <c r="C12">
        <v>274087</v>
      </c>
      <c r="D12">
        <v>264973</v>
      </c>
      <c r="E12">
        <v>72558</v>
      </c>
      <c r="F12">
        <v>33772</v>
      </c>
      <c r="G12">
        <v>1.7</v>
      </c>
      <c r="H12">
        <v>-3.3</v>
      </c>
      <c r="I12">
        <v>-72.599999999999994</v>
      </c>
      <c r="J12">
        <v>-53.5</v>
      </c>
      <c r="K12">
        <v>2.21</v>
      </c>
      <c r="L12">
        <v>99.9</v>
      </c>
      <c r="M12">
        <v>0</v>
      </c>
      <c r="N12">
        <v>0.1</v>
      </c>
      <c r="O12">
        <v>24.5</v>
      </c>
      <c r="P12">
        <v>49.7</v>
      </c>
      <c r="Q12">
        <v>7.5</v>
      </c>
      <c r="R12">
        <v>0.9</v>
      </c>
      <c r="S12">
        <v>0.5</v>
      </c>
      <c r="T12">
        <v>16.899999999999999</v>
      </c>
      <c r="U12">
        <f>VLOOKUP($A12,Departures!$A:$G,2,0)</f>
        <v>324678</v>
      </c>
      <c r="V12">
        <f>VLOOKUP($A12,Departures!$A:$G,3,0)</f>
        <v>91352</v>
      </c>
      <c r="W12">
        <f>VLOOKUP($A12,Departures!$A:$G,4,0)</f>
        <v>119635</v>
      </c>
      <c r="X12">
        <f>VLOOKUP($A12,Departures!$A:$G,5,0)</f>
        <v>-71.900000000000006</v>
      </c>
      <c r="Y12">
        <f>VLOOKUP($A12,Departures!$A:$G,6,0)</f>
        <v>31</v>
      </c>
      <c r="Z12">
        <f>VLOOKUP($A12,Departures!A:G,7,0)</f>
        <v>1.4</v>
      </c>
    </row>
    <row r="13" spans="1:26" x14ac:dyDescent="0.35">
      <c r="A13" t="s">
        <v>12</v>
      </c>
      <c r="B13">
        <v>10286</v>
      </c>
      <c r="C13">
        <v>10656</v>
      </c>
      <c r="D13">
        <v>10317</v>
      </c>
      <c r="E13">
        <v>2854</v>
      </c>
      <c r="F13">
        <v>1144</v>
      </c>
      <c r="G13">
        <v>3.6</v>
      </c>
      <c r="H13">
        <v>-3.2</v>
      </c>
      <c r="I13">
        <v>-72.3</v>
      </c>
      <c r="J13">
        <v>-59.9</v>
      </c>
      <c r="K13">
        <v>7.0000000000000007E-2</v>
      </c>
      <c r="L13">
        <v>88.9</v>
      </c>
      <c r="M13">
        <v>0</v>
      </c>
      <c r="N13">
        <v>11.1</v>
      </c>
      <c r="O13">
        <v>61.2</v>
      </c>
      <c r="P13">
        <v>15</v>
      </c>
      <c r="Q13">
        <v>6.8</v>
      </c>
      <c r="R13">
        <v>0.4</v>
      </c>
      <c r="S13">
        <v>0.4</v>
      </c>
      <c r="T13">
        <v>16.2</v>
      </c>
      <c r="U13">
        <f>VLOOKUP($A13,Departures!$A:$G,2,0)</f>
        <v>39812</v>
      </c>
      <c r="V13">
        <f>VLOOKUP($A13,Departures!$A:$G,3,0)</f>
        <v>6977</v>
      </c>
      <c r="W13">
        <f>VLOOKUP($A13,Departures!$A:$G,4,0)</f>
        <v>4449</v>
      </c>
      <c r="X13">
        <f>VLOOKUP($A13,Departures!$A:$G,5,0)</f>
        <v>-82.5</v>
      </c>
      <c r="Y13">
        <f>VLOOKUP($A13,Departures!$A:$G,6,0)</f>
        <v>-36.200000000000003</v>
      </c>
      <c r="Z13">
        <f>VLOOKUP($A13,Departures!A:G,7,0)</f>
        <v>0.05</v>
      </c>
    </row>
    <row r="14" spans="1:26" x14ac:dyDescent="0.35">
      <c r="A14" t="s">
        <v>13</v>
      </c>
      <c r="B14">
        <v>37993</v>
      </c>
      <c r="C14">
        <v>39276</v>
      </c>
      <c r="D14">
        <v>41183</v>
      </c>
      <c r="E14">
        <v>9708</v>
      </c>
      <c r="F14">
        <v>7600</v>
      </c>
      <c r="G14">
        <v>3.4</v>
      </c>
      <c r="H14">
        <v>4.9000000000000004</v>
      </c>
      <c r="I14">
        <v>-76.400000000000006</v>
      </c>
      <c r="J14">
        <v>-21.7</v>
      </c>
      <c r="K14">
        <v>0.5</v>
      </c>
      <c r="L14">
        <v>99.7</v>
      </c>
      <c r="M14">
        <v>0</v>
      </c>
      <c r="N14">
        <v>0.3</v>
      </c>
      <c r="O14">
        <v>5.5</v>
      </c>
      <c r="P14">
        <v>70.7</v>
      </c>
      <c r="Q14">
        <v>3.5</v>
      </c>
      <c r="R14">
        <v>0.5</v>
      </c>
      <c r="S14">
        <v>0.1</v>
      </c>
      <c r="T14">
        <v>19.600000000000001</v>
      </c>
      <c r="U14">
        <f>VLOOKUP($A14,Departures!$A:$G,2,0)</f>
        <v>47260</v>
      </c>
      <c r="V14">
        <f>VLOOKUP($A14,Departures!$A:$G,3,0)</f>
        <v>20882</v>
      </c>
      <c r="W14">
        <f>VLOOKUP($A14,Departures!$A:$G,4,0)</f>
        <v>31133</v>
      </c>
      <c r="X14">
        <f>VLOOKUP($A14,Departures!$A:$G,5,0)</f>
        <v>-55.8</v>
      </c>
      <c r="Y14">
        <f>VLOOKUP($A14,Departures!$A:$G,6,0)</f>
        <v>49.1</v>
      </c>
      <c r="Z14">
        <f>VLOOKUP($A14,Departures!A:G,7,0)</f>
        <v>0.36</v>
      </c>
    </row>
    <row r="15" spans="1:26" x14ac:dyDescent="0.35">
      <c r="A15" t="s">
        <v>14</v>
      </c>
      <c r="B15">
        <v>111915</v>
      </c>
      <c r="C15">
        <v>126931</v>
      </c>
      <c r="D15">
        <v>128572</v>
      </c>
      <c r="E15">
        <v>31186</v>
      </c>
      <c r="F15">
        <v>13659</v>
      </c>
      <c r="G15">
        <v>13.4</v>
      </c>
      <c r="H15">
        <v>1.3</v>
      </c>
      <c r="I15">
        <v>-75.7</v>
      </c>
      <c r="J15">
        <v>-56.2</v>
      </c>
      <c r="K15">
        <v>0.89</v>
      </c>
      <c r="L15">
        <v>99.7</v>
      </c>
      <c r="M15">
        <v>0.1</v>
      </c>
      <c r="N15">
        <v>0.2</v>
      </c>
      <c r="O15">
        <v>21.6</v>
      </c>
      <c r="P15">
        <v>61.8</v>
      </c>
      <c r="Q15">
        <v>3.3</v>
      </c>
      <c r="R15">
        <v>0.5</v>
      </c>
      <c r="S15">
        <v>0.4</v>
      </c>
      <c r="T15">
        <v>12.5</v>
      </c>
      <c r="U15">
        <f>VLOOKUP($A15,Departures!$A:$G,2,0)</f>
        <v>218182</v>
      </c>
      <c r="V15">
        <f>VLOOKUP($A15,Departures!$A:$G,3,0)</f>
        <v>63769</v>
      </c>
      <c r="W15">
        <f>VLOOKUP($A15,Departures!$A:$G,4,0)</f>
        <v>52847</v>
      </c>
      <c r="X15">
        <f>VLOOKUP($A15,Departures!$A:$G,5,0)</f>
        <v>-70.8</v>
      </c>
      <c r="Y15">
        <f>VLOOKUP($A15,Departures!$A:$G,6,0)</f>
        <v>-17.100000000000001</v>
      </c>
      <c r="Z15">
        <f>VLOOKUP($A15,Departures!A:G,7,0)</f>
        <v>0.62</v>
      </c>
    </row>
    <row r="16" spans="1:26" x14ac:dyDescent="0.35">
      <c r="A16" t="s">
        <v>15</v>
      </c>
      <c r="B16">
        <v>76652</v>
      </c>
      <c r="C16">
        <v>81615</v>
      </c>
      <c r="D16">
        <v>80313</v>
      </c>
      <c r="E16">
        <v>26258</v>
      </c>
      <c r="F16">
        <v>15631</v>
      </c>
      <c r="G16">
        <v>6.5</v>
      </c>
      <c r="H16">
        <v>-1.6</v>
      </c>
      <c r="I16">
        <v>-67.3</v>
      </c>
      <c r="J16">
        <v>-40.5</v>
      </c>
      <c r="K16">
        <v>1.02</v>
      </c>
      <c r="L16">
        <v>99.1</v>
      </c>
      <c r="M16">
        <v>0</v>
      </c>
      <c r="N16">
        <v>0.9</v>
      </c>
      <c r="O16">
        <v>17.600000000000001</v>
      </c>
      <c r="P16">
        <v>49.7</v>
      </c>
      <c r="Q16">
        <v>7.9</v>
      </c>
      <c r="R16">
        <v>1.2</v>
      </c>
      <c r="S16">
        <v>0.2</v>
      </c>
      <c r="T16">
        <v>23.4</v>
      </c>
      <c r="U16">
        <f>VLOOKUP($A16,Departures!$A:$G,2,0)</f>
        <v>134831</v>
      </c>
      <c r="V16">
        <f>VLOOKUP($A16,Departures!$A:$G,3,0)</f>
        <v>29732</v>
      </c>
      <c r="W16">
        <f>VLOOKUP($A16,Departures!$A:$G,4,0)</f>
        <v>36316</v>
      </c>
      <c r="X16">
        <f>VLOOKUP($A16,Departures!$A:$G,5,0)</f>
        <v>-77.900000000000006</v>
      </c>
      <c r="Y16">
        <f>VLOOKUP($A16,Departures!$A:$G,6,0)</f>
        <v>22.1</v>
      </c>
      <c r="Z16">
        <f>VLOOKUP($A16,Departures!A:G,7,0)</f>
        <v>0.42</v>
      </c>
    </row>
    <row r="17" spans="1:26" x14ac:dyDescent="0.35">
      <c r="A17" t="s">
        <v>16</v>
      </c>
      <c r="B17">
        <v>20882</v>
      </c>
      <c r="C17">
        <v>22631</v>
      </c>
      <c r="D17">
        <v>21898</v>
      </c>
      <c r="E17">
        <v>6224</v>
      </c>
      <c r="F17">
        <v>2790</v>
      </c>
      <c r="G17">
        <v>8.4</v>
      </c>
      <c r="H17">
        <v>-3.2</v>
      </c>
      <c r="I17">
        <v>-71.599999999999994</v>
      </c>
      <c r="J17">
        <v>-55.2</v>
      </c>
      <c r="K17">
        <v>0.18</v>
      </c>
      <c r="L17">
        <v>96.5</v>
      </c>
      <c r="M17">
        <v>0</v>
      </c>
      <c r="N17">
        <v>3.5</v>
      </c>
      <c r="O17">
        <v>11.6</v>
      </c>
      <c r="P17">
        <v>57</v>
      </c>
      <c r="Q17">
        <v>7.3</v>
      </c>
      <c r="R17">
        <v>1.4</v>
      </c>
      <c r="S17">
        <v>1.5</v>
      </c>
      <c r="T17">
        <v>21.2</v>
      </c>
      <c r="U17">
        <f>VLOOKUP($A17,Departures!$A:$G,2,0)</f>
        <v>24249</v>
      </c>
      <c r="V17">
        <f>VLOOKUP($A17,Departures!$A:$G,3,0)</f>
        <v>5502</v>
      </c>
      <c r="W17">
        <f>VLOOKUP($A17,Departures!$A:$G,4,0)</f>
        <v>5253</v>
      </c>
      <c r="X17">
        <f>VLOOKUP($A17,Departures!$A:$G,5,0)</f>
        <v>-77.3</v>
      </c>
      <c r="Y17">
        <f>VLOOKUP($A17,Departures!$A:$G,6,0)</f>
        <v>-4.5</v>
      </c>
      <c r="Z17">
        <f>VLOOKUP($A17,Departures!A:G,7,0)</f>
        <v>0.06</v>
      </c>
    </row>
    <row r="18" spans="1:26" x14ac:dyDescent="0.35">
      <c r="A18" t="s">
        <v>17</v>
      </c>
      <c r="B18">
        <v>66378</v>
      </c>
      <c r="C18">
        <v>74492</v>
      </c>
      <c r="D18">
        <v>74743</v>
      </c>
      <c r="E18">
        <v>31005</v>
      </c>
      <c r="F18">
        <v>32064</v>
      </c>
      <c r="G18">
        <v>12.2</v>
      </c>
      <c r="H18">
        <v>0.3</v>
      </c>
      <c r="I18">
        <v>-58.5</v>
      </c>
      <c r="J18">
        <v>3.4</v>
      </c>
      <c r="K18">
        <v>2.1800000000000002</v>
      </c>
      <c r="L18">
        <v>100</v>
      </c>
      <c r="M18">
        <v>0</v>
      </c>
      <c r="N18">
        <v>0</v>
      </c>
      <c r="O18">
        <v>18.600000000000001</v>
      </c>
      <c r="P18">
        <v>38.4</v>
      </c>
      <c r="Q18">
        <v>2.2000000000000002</v>
      </c>
      <c r="R18">
        <v>0.1</v>
      </c>
      <c r="S18">
        <v>0</v>
      </c>
      <c r="T18">
        <v>40.700000000000003</v>
      </c>
      <c r="U18">
        <f>VLOOKUP($A18,Departures!$A:$G,2,0)</f>
        <v>18412</v>
      </c>
      <c r="V18">
        <f>VLOOKUP($A18,Departures!$A:$G,3,0)</f>
        <v>7812</v>
      </c>
      <c r="W18">
        <f>VLOOKUP($A18,Departures!$A:$G,4,0)</f>
        <v>9959</v>
      </c>
      <c r="X18">
        <f>VLOOKUP($A18,Departures!$A:$G,5,0)</f>
        <v>-57.6</v>
      </c>
      <c r="Y18">
        <f>VLOOKUP($A18,Departures!$A:$G,6,0)</f>
        <v>27.5</v>
      </c>
      <c r="Z18">
        <f>VLOOKUP($A18,Departures!A:G,7,0)</f>
        <v>0.12</v>
      </c>
    </row>
    <row r="19" spans="1:26" x14ac:dyDescent="0.35">
      <c r="A19" t="s">
        <v>18</v>
      </c>
      <c r="B19">
        <v>81442</v>
      </c>
      <c r="C19">
        <v>84356</v>
      </c>
      <c r="D19">
        <v>83322</v>
      </c>
      <c r="E19">
        <v>16335</v>
      </c>
      <c r="F19">
        <v>6982</v>
      </c>
      <c r="G19">
        <v>3.6</v>
      </c>
      <c r="H19">
        <v>-1.2</v>
      </c>
      <c r="I19">
        <v>-80.400000000000006</v>
      </c>
      <c r="J19">
        <v>-57.3</v>
      </c>
      <c r="K19">
        <v>0.46</v>
      </c>
      <c r="L19">
        <v>99.6</v>
      </c>
      <c r="M19">
        <v>0</v>
      </c>
      <c r="N19">
        <v>0.3</v>
      </c>
      <c r="O19">
        <v>40.299999999999997</v>
      </c>
      <c r="P19">
        <v>36.6</v>
      </c>
      <c r="Q19">
        <v>5.7</v>
      </c>
      <c r="R19">
        <v>0.4</v>
      </c>
      <c r="S19">
        <v>1.1000000000000001</v>
      </c>
      <c r="T19">
        <v>15.9</v>
      </c>
      <c r="U19">
        <f>VLOOKUP($A19,Departures!$A:$G,2,0)</f>
        <v>98695</v>
      </c>
      <c r="V19">
        <f>VLOOKUP($A19,Departures!$A:$G,3,0)</f>
        <v>22593</v>
      </c>
      <c r="W19">
        <f>VLOOKUP($A19,Departures!$A:$G,4,0)</f>
        <v>23490</v>
      </c>
      <c r="X19">
        <f>VLOOKUP($A19,Departures!$A:$G,5,0)</f>
        <v>-77.099999999999994</v>
      </c>
      <c r="Y19">
        <f>VLOOKUP($A19,Departures!$A:$G,6,0)</f>
        <v>4</v>
      </c>
      <c r="Z19">
        <f>VLOOKUP($A19,Departures!A:G,7,0)</f>
        <v>0.27</v>
      </c>
    </row>
    <row r="20" spans="1:26" x14ac:dyDescent="0.35">
      <c r="A20" t="s">
        <v>19</v>
      </c>
      <c r="B20">
        <v>45851</v>
      </c>
      <c r="C20">
        <v>46743</v>
      </c>
      <c r="D20">
        <v>42318</v>
      </c>
      <c r="E20">
        <v>11992</v>
      </c>
      <c r="F20">
        <v>5579</v>
      </c>
      <c r="G20">
        <v>1.9</v>
      </c>
      <c r="H20">
        <v>9.5</v>
      </c>
      <c r="I20">
        <v>-71.7</v>
      </c>
      <c r="J20">
        <v>-53.5</v>
      </c>
      <c r="K20">
        <v>0.37</v>
      </c>
      <c r="L20">
        <v>99.6</v>
      </c>
      <c r="M20">
        <v>0.1</v>
      </c>
      <c r="N20">
        <v>0.3</v>
      </c>
      <c r="O20">
        <v>13.9</v>
      </c>
      <c r="P20">
        <v>49.9</v>
      </c>
      <c r="Q20">
        <v>6</v>
      </c>
      <c r="R20">
        <v>1.1000000000000001</v>
      </c>
      <c r="S20">
        <v>0.3</v>
      </c>
      <c r="T20">
        <v>28.9</v>
      </c>
      <c r="U20">
        <f>VLOOKUP($A20,Departures!$A:$G,2,0)</f>
        <v>55340</v>
      </c>
      <c r="V20">
        <f>VLOOKUP($A20,Departures!$A:$G,3,0)</f>
        <v>16131</v>
      </c>
      <c r="W20">
        <f>VLOOKUP($A20,Departures!$A:$G,4,0)</f>
        <v>18120</v>
      </c>
      <c r="X20">
        <f>VLOOKUP($A20,Departures!$A:$G,5,0)</f>
        <v>-70.900000000000006</v>
      </c>
      <c r="Y20">
        <f>VLOOKUP($A20,Departures!$A:$G,6,0)</f>
        <v>12.3</v>
      </c>
      <c r="Z20">
        <f>VLOOKUP($A20,Departures!A:G,7,0)</f>
        <v>0.21</v>
      </c>
    </row>
    <row r="21" spans="1:26" x14ac:dyDescent="0.35">
      <c r="A21" t="s">
        <v>20</v>
      </c>
      <c r="B21">
        <v>49607</v>
      </c>
      <c r="C21">
        <v>49322</v>
      </c>
      <c r="D21">
        <v>46826</v>
      </c>
      <c r="E21">
        <v>12675</v>
      </c>
      <c r="F21">
        <v>4198</v>
      </c>
      <c r="G21">
        <v>-0.6</v>
      </c>
      <c r="H21">
        <v>-5.0999999999999996</v>
      </c>
      <c r="I21">
        <v>-72.900000000000006</v>
      </c>
      <c r="J21">
        <v>-66.900000000000006</v>
      </c>
      <c r="K21">
        <v>0.27</v>
      </c>
      <c r="L21">
        <v>99.9</v>
      </c>
      <c r="M21">
        <v>0</v>
      </c>
      <c r="N21">
        <v>0.1</v>
      </c>
      <c r="O21">
        <v>20.5</v>
      </c>
      <c r="P21">
        <v>47.7</v>
      </c>
      <c r="Q21">
        <v>9.1999999999999993</v>
      </c>
      <c r="R21">
        <v>4.2</v>
      </c>
      <c r="S21">
        <v>1.3</v>
      </c>
      <c r="T21">
        <v>17</v>
      </c>
      <c r="U21">
        <f>VLOOKUP($A21,Departures!$A:$G,2,0)</f>
        <v>109011</v>
      </c>
      <c r="V21">
        <f>VLOOKUP($A21,Departures!$A:$G,3,0)</f>
        <v>14178</v>
      </c>
      <c r="W21">
        <f>VLOOKUP($A21,Departures!$A:$G,4,0)</f>
        <v>18660</v>
      </c>
      <c r="X21">
        <f>VLOOKUP($A21,Departures!$A:$G,5,0)</f>
        <v>-87</v>
      </c>
      <c r="Y21">
        <f>VLOOKUP($A21,Departures!$A:$G,6,0)</f>
        <v>31.6</v>
      </c>
      <c r="Z21">
        <f>VLOOKUP($A21,Departures!A:G,7,0)</f>
        <v>0.22</v>
      </c>
    </row>
    <row r="22" spans="1:26" x14ac:dyDescent="0.35">
      <c r="A22" t="s">
        <v>21</v>
      </c>
      <c r="B22">
        <v>986296</v>
      </c>
      <c r="C22">
        <v>1029757</v>
      </c>
      <c r="D22">
        <v>1000292</v>
      </c>
      <c r="E22">
        <v>291874</v>
      </c>
      <c r="F22">
        <v>164143</v>
      </c>
      <c r="G22">
        <v>4.4000000000000004</v>
      </c>
      <c r="H22">
        <v>-2.9</v>
      </c>
      <c r="I22">
        <v>-70.8</v>
      </c>
      <c r="J22">
        <v>-43.8</v>
      </c>
      <c r="K22">
        <v>10.75</v>
      </c>
      <c r="L22">
        <v>99.7</v>
      </c>
      <c r="M22">
        <v>0</v>
      </c>
      <c r="N22">
        <v>0.3</v>
      </c>
      <c r="O22">
        <v>3.6</v>
      </c>
      <c r="P22">
        <v>59.2</v>
      </c>
      <c r="Q22">
        <v>3.3</v>
      </c>
      <c r="R22">
        <v>0.4</v>
      </c>
      <c r="S22">
        <v>0.1</v>
      </c>
      <c r="T22">
        <v>33.4</v>
      </c>
      <c r="U22">
        <f>VLOOKUP($A22,Departures!$A:$G,2,0)</f>
        <v>825565</v>
      </c>
      <c r="V22">
        <f>VLOOKUP($A22,Departures!$A:$G,3,0)</f>
        <v>259482</v>
      </c>
      <c r="W22">
        <f>VLOOKUP($A22,Departures!$A:$G,4,0)</f>
        <v>348105</v>
      </c>
      <c r="X22">
        <f>VLOOKUP($A22,Departures!$A:$G,5,0)</f>
        <v>-68.599999999999994</v>
      </c>
      <c r="Y22">
        <f>VLOOKUP($A22,Departures!$A:$G,6,0)</f>
        <v>34.200000000000003</v>
      </c>
      <c r="Z22">
        <f>VLOOKUP($A22,Departures!A:G,7,0)</f>
        <v>4.07</v>
      </c>
    </row>
    <row r="23" spans="1:26" x14ac:dyDescent="0.35">
      <c r="A23" t="s">
        <v>364</v>
      </c>
      <c r="B23">
        <v>11852</v>
      </c>
      <c r="C23">
        <v>13413</v>
      </c>
      <c r="D23">
        <v>13290</v>
      </c>
      <c r="E23">
        <v>3607</v>
      </c>
      <c r="F23">
        <v>983</v>
      </c>
      <c r="G23">
        <v>13.2</v>
      </c>
      <c r="H23">
        <v>-0.9</v>
      </c>
      <c r="I23">
        <v>-72.900000000000006</v>
      </c>
      <c r="J23">
        <v>-72.7</v>
      </c>
      <c r="K23">
        <v>0.06</v>
      </c>
      <c r="L23">
        <v>99.9</v>
      </c>
      <c r="M23">
        <v>0</v>
      </c>
      <c r="N23">
        <v>0.1</v>
      </c>
      <c r="O23">
        <v>74.7</v>
      </c>
      <c r="P23">
        <v>11.1</v>
      </c>
      <c r="Q23">
        <v>6.2</v>
      </c>
      <c r="R23">
        <v>0.4</v>
      </c>
      <c r="S23">
        <v>1.6</v>
      </c>
      <c r="T23">
        <v>6</v>
      </c>
      <c r="U23">
        <f>VLOOKUP($A23,Departures!$A:$G,2,0)</f>
        <v>27684</v>
      </c>
      <c r="V23">
        <f>VLOOKUP($A23,Departures!$A:$G,3,0)</f>
        <v>4002</v>
      </c>
      <c r="W23">
        <f>VLOOKUP($A23,Departures!$A:$G,4,0)</f>
        <v>3491</v>
      </c>
      <c r="X23">
        <f>VLOOKUP($A23,Departures!$A:$G,5,0)</f>
        <v>-85.5</v>
      </c>
      <c r="Y23">
        <f>VLOOKUP($A23,Departures!$A:$G,6,0)</f>
        <v>-12.8</v>
      </c>
      <c r="Z23">
        <f>VLOOKUP($A23,Departures!A:G,7,0)</f>
        <v>0.04</v>
      </c>
    </row>
    <row r="24" spans="1:26" x14ac:dyDescent="0.35">
      <c r="A24" t="s">
        <v>76</v>
      </c>
      <c r="B24">
        <v>9241</v>
      </c>
      <c r="C24">
        <v>9201</v>
      </c>
      <c r="D24">
        <v>9788</v>
      </c>
      <c r="E24">
        <v>2964</v>
      </c>
      <c r="F24">
        <v>653</v>
      </c>
      <c r="G24">
        <v>-0.4</v>
      </c>
      <c r="H24">
        <v>6.4</v>
      </c>
      <c r="I24">
        <v>-69.7</v>
      </c>
      <c r="J24">
        <v>-78</v>
      </c>
      <c r="K24">
        <v>0.04</v>
      </c>
      <c r="L24">
        <v>99.7</v>
      </c>
      <c r="M24">
        <v>0.3</v>
      </c>
      <c r="N24">
        <v>0</v>
      </c>
      <c r="O24">
        <v>49.6</v>
      </c>
      <c r="P24">
        <v>21.9</v>
      </c>
      <c r="Q24">
        <v>13.9</v>
      </c>
      <c r="R24">
        <v>1.5</v>
      </c>
      <c r="S24">
        <v>1</v>
      </c>
      <c r="T24">
        <v>12.2</v>
      </c>
      <c r="U24">
        <f>VLOOKUP($A24,Departures!$A:$G,2,0)</f>
        <v>24555</v>
      </c>
      <c r="V24">
        <f>VLOOKUP($A24,Departures!$A:$G,3,0)</f>
        <v>3884</v>
      </c>
      <c r="W24">
        <f>VLOOKUP($A24,Departures!$A:$G,4,0)</f>
        <v>4374</v>
      </c>
      <c r="X24">
        <f>VLOOKUP($A24,Departures!$A:$G,5,0)</f>
        <v>-84.2</v>
      </c>
      <c r="Y24">
        <f>VLOOKUP($A24,Departures!$A:$G,6,0)</f>
        <v>12.6</v>
      </c>
      <c r="Z24">
        <f>VLOOKUP($A24,Departures!A:G,7,0)</f>
        <v>0.05</v>
      </c>
    </row>
    <row r="25" spans="1:26" x14ac:dyDescent="0.35">
      <c r="A25" t="s">
        <v>23</v>
      </c>
      <c r="B25">
        <v>15421</v>
      </c>
      <c r="C25">
        <v>13314</v>
      </c>
      <c r="D25">
        <v>15709</v>
      </c>
      <c r="E25">
        <v>5918</v>
      </c>
      <c r="F25">
        <v>2378</v>
      </c>
      <c r="G25">
        <v>-13.7</v>
      </c>
      <c r="H25">
        <v>18</v>
      </c>
      <c r="I25">
        <v>-62.3</v>
      </c>
      <c r="J25">
        <v>-59.8</v>
      </c>
      <c r="K25">
        <v>0.16</v>
      </c>
      <c r="L25">
        <v>99.9</v>
      </c>
      <c r="M25">
        <v>0</v>
      </c>
      <c r="N25">
        <v>0</v>
      </c>
      <c r="O25">
        <v>9.6</v>
      </c>
      <c r="P25">
        <v>5</v>
      </c>
      <c r="Q25">
        <v>72.400000000000006</v>
      </c>
      <c r="R25">
        <v>9.5</v>
      </c>
      <c r="S25">
        <v>1.5</v>
      </c>
      <c r="T25">
        <v>2</v>
      </c>
      <c r="U25">
        <f>VLOOKUP($A25,Departures!$A:$G,2,0)</f>
        <v>29899</v>
      </c>
      <c r="V25">
        <f>VLOOKUP($A25,Departures!$A:$G,3,0)</f>
        <v>5773</v>
      </c>
      <c r="W25">
        <f>VLOOKUP($A25,Departures!$A:$G,4,0)</f>
        <v>7759</v>
      </c>
      <c r="X25">
        <f>VLOOKUP($A25,Departures!$A:$G,5,0)</f>
        <v>-80.7</v>
      </c>
      <c r="Y25">
        <f>VLOOKUP($A25,Departures!$A:$G,6,0)</f>
        <v>34.4</v>
      </c>
      <c r="Z25">
        <f>VLOOKUP($A25,Departures!A:G,7,0)</f>
        <v>0.09</v>
      </c>
    </row>
    <row r="26" spans="1:26" x14ac:dyDescent="0.35">
      <c r="A26" t="s">
        <v>24</v>
      </c>
      <c r="B26">
        <v>28674</v>
      </c>
      <c r="C26">
        <v>31555</v>
      </c>
      <c r="D26">
        <v>33687</v>
      </c>
      <c r="E26">
        <v>12161</v>
      </c>
      <c r="F26">
        <v>2461</v>
      </c>
      <c r="G26">
        <v>10</v>
      </c>
      <c r="H26">
        <v>6.8</v>
      </c>
      <c r="I26">
        <v>-63.9</v>
      </c>
      <c r="J26">
        <v>-79.8</v>
      </c>
      <c r="K26">
        <v>0.16</v>
      </c>
      <c r="L26">
        <v>94.6</v>
      </c>
      <c r="M26">
        <v>0.2</v>
      </c>
      <c r="N26">
        <v>5.2</v>
      </c>
      <c r="O26">
        <v>61.2</v>
      </c>
      <c r="P26">
        <v>16</v>
      </c>
      <c r="Q26">
        <v>10.4</v>
      </c>
      <c r="R26">
        <v>0.7</v>
      </c>
      <c r="S26">
        <v>0.6</v>
      </c>
      <c r="T26">
        <v>11.2</v>
      </c>
      <c r="U26">
        <f>VLOOKUP($A26,Departures!$A:$G,2,0)</f>
        <v>22493</v>
      </c>
      <c r="V26">
        <f>VLOOKUP($A26,Departures!$A:$G,3,0)</f>
        <v>6416</v>
      </c>
      <c r="W26">
        <f>VLOOKUP($A26,Departures!$A:$G,4,0)</f>
        <v>11080</v>
      </c>
      <c r="X26">
        <f>VLOOKUP($A26,Departures!$A:$G,5,0)</f>
        <v>-71.5</v>
      </c>
      <c r="Y26">
        <f>VLOOKUP($A26,Departures!$A:$G,6,0)</f>
        <v>72.7</v>
      </c>
      <c r="Z26">
        <f>VLOOKUP($A26,Departures!A:G,7,0)</f>
        <v>0.13</v>
      </c>
    </row>
    <row r="27" spans="1:26" x14ac:dyDescent="0.35">
      <c r="A27" t="s">
        <v>25</v>
      </c>
      <c r="B27">
        <v>0.27890399999999999</v>
      </c>
      <c r="C27">
        <v>262309</v>
      </c>
      <c r="D27">
        <v>251319</v>
      </c>
      <c r="E27">
        <v>102166</v>
      </c>
      <c r="F27">
        <v>17567</v>
      </c>
      <c r="G27">
        <v>-6</v>
      </c>
      <c r="H27">
        <v>-4.2</v>
      </c>
      <c r="I27">
        <v>-59.3</v>
      </c>
      <c r="J27">
        <v>-82.8</v>
      </c>
      <c r="K27">
        <v>1.1499999999999999</v>
      </c>
      <c r="L27">
        <v>94.3</v>
      </c>
      <c r="M27">
        <v>0.1</v>
      </c>
      <c r="N27">
        <v>5.6</v>
      </c>
      <c r="O27">
        <v>58</v>
      </c>
      <c r="P27">
        <v>10.1</v>
      </c>
      <c r="Q27">
        <v>20.5</v>
      </c>
      <c r="R27">
        <v>2.5</v>
      </c>
      <c r="S27">
        <v>1.2</v>
      </c>
      <c r="T27">
        <v>7.6</v>
      </c>
      <c r="U27">
        <f>VLOOKUP($A27,Departures!$A:$G,2,0)</f>
        <v>100067</v>
      </c>
      <c r="V27">
        <f>VLOOKUP($A27,Departures!$A:$G,3,0)</f>
        <v>11206</v>
      </c>
      <c r="W27">
        <f>VLOOKUP($A27,Departures!$A:$G,4,0)</f>
        <v>46275</v>
      </c>
      <c r="X27">
        <f>VLOOKUP($A27,Departures!$A:$G,5,0)</f>
        <v>-88.8</v>
      </c>
      <c r="Y27">
        <f>VLOOKUP($A27,Departures!$A:$G,6,0)</f>
        <v>312.89999999999998</v>
      </c>
      <c r="Z27">
        <f>VLOOKUP($A27,Departures!A:G,7,0)</f>
        <v>0.54</v>
      </c>
    </row>
    <row r="28" spans="1:26" x14ac:dyDescent="0.35">
      <c r="A28" t="s">
        <v>26</v>
      </c>
      <c r="B28">
        <v>25988</v>
      </c>
      <c r="C28">
        <v>26260</v>
      </c>
      <c r="D28">
        <v>29468</v>
      </c>
      <c r="E28">
        <v>10619</v>
      </c>
      <c r="F28">
        <v>5197</v>
      </c>
      <c r="G28">
        <v>1</v>
      </c>
      <c r="H28">
        <v>12.2</v>
      </c>
      <c r="I28">
        <v>-64</v>
      </c>
      <c r="J28">
        <v>-51.1</v>
      </c>
      <c r="K28">
        <v>0.34</v>
      </c>
      <c r="L28">
        <v>72.7</v>
      </c>
      <c r="M28">
        <v>0</v>
      </c>
      <c r="N28">
        <v>27.3</v>
      </c>
      <c r="O28">
        <v>44.6</v>
      </c>
      <c r="P28">
        <v>11.8</v>
      </c>
      <c r="Q28">
        <v>13</v>
      </c>
      <c r="R28">
        <v>4.4000000000000004</v>
      </c>
      <c r="S28">
        <v>0.9</v>
      </c>
      <c r="T28">
        <v>25.3</v>
      </c>
      <c r="U28">
        <f>VLOOKUP($A28,Departures!$A:$G,2,0)</f>
        <v>27235</v>
      </c>
      <c r="V28">
        <f>VLOOKUP($A28,Departures!$A:$G,3,0)</f>
        <v>11442</v>
      </c>
      <c r="W28">
        <f>VLOOKUP($A28,Departures!$A:$G,4,0)</f>
        <v>34197</v>
      </c>
      <c r="X28">
        <f>VLOOKUP($A28,Departures!$A:$G,5,0)</f>
        <v>-58</v>
      </c>
      <c r="Y28">
        <f>VLOOKUP($A28,Departures!$A:$G,6,0)</f>
        <v>198.9</v>
      </c>
      <c r="Z28">
        <f>VLOOKUP($A28,Departures!A:G,7,0)</f>
        <v>0.4</v>
      </c>
    </row>
    <row r="29" spans="1:26" x14ac:dyDescent="0.35">
      <c r="A29" t="s">
        <v>27</v>
      </c>
      <c r="B29">
        <v>20528</v>
      </c>
      <c r="C29">
        <v>20486</v>
      </c>
      <c r="D29">
        <v>21538</v>
      </c>
      <c r="E29">
        <v>4886</v>
      </c>
      <c r="F29">
        <v>1739</v>
      </c>
      <c r="G29">
        <v>-0.2</v>
      </c>
      <c r="H29">
        <v>5.0999999999999996</v>
      </c>
      <c r="I29">
        <v>-77.3</v>
      </c>
      <c r="J29">
        <v>-64.400000000000006</v>
      </c>
      <c r="K29">
        <v>0.11</v>
      </c>
      <c r="L29">
        <v>93.7</v>
      </c>
      <c r="M29">
        <v>0</v>
      </c>
      <c r="N29">
        <v>6.3</v>
      </c>
      <c r="O29">
        <v>69.599999999999994</v>
      </c>
      <c r="P29">
        <v>11.9</v>
      </c>
      <c r="Q29">
        <v>4</v>
      </c>
      <c r="R29">
        <v>3.3</v>
      </c>
      <c r="S29">
        <v>5.8</v>
      </c>
      <c r="T29">
        <v>5.3</v>
      </c>
      <c r="U29">
        <f>VLOOKUP($A29,Departures!$A:$G,2,0)</f>
        <v>52280</v>
      </c>
      <c r="V29">
        <f>VLOOKUP($A29,Departures!$A:$G,3,0)</f>
        <v>13876</v>
      </c>
      <c r="W29">
        <f>VLOOKUP($A29,Departures!$A:$G,4,0)</f>
        <v>23037</v>
      </c>
      <c r="X29">
        <f>VLOOKUP($A29,Departures!$A:$G,5,0)</f>
        <v>-73.5</v>
      </c>
      <c r="Y29">
        <f>VLOOKUP($A29,Departures!$A:$G,6,0)</f>
        <v>66</v>
      </c>
      <c r="Z29">
        <f>VLOOKUP($A29,Departures!A:G,7,0)</f>
        <v>0.27</v>
      </c>
    </row>
    <row r="30" spans="1:26" x14ac:dyDescent="0.35">
      <c r="A30" t="s">
        <v>28</v>
      </c>
      <c r="B30">
        <v>46011</v>
      </c>
      <c r="C30">
        <v>48845</v>
      </c>
      <c r="D30">
        <v>48639</v>
      </c>
      <c r="E30">
        <v>12779</v>
      </c>
      <c r="F30">
        <v>13373</v>
      </c>
      <c r="G30">
        <v>6.2</v>
      </c>
      <c r="H30">
        <v>-0.4</v>
      </c>
      <c r="I30">
        <v>-73.7</v>
      </c>
      <c r="J30">
        <v>4.5999999999999996</v>
      </c>
      <c r="K30">
        <v>0.88</v>
      </c>
      <c r="L30">
        <v>100</v>
      </c>
      <c r="M30">
        <v>0</v>
      </c>
      <c r="N30">
        <v>0</v>
      </c>
      <c r="O30">
        <v>8.1999999999999993</v>
      </c>
      <c r="P30">
        <v>23.9</v>
      </c>
      <c r="Q30">
        <v>3.9</v>
      </c>
      <c r="R30">
        <v>25.6</v>
      </c>
      <c r="S30">
        <v>2.5</v>
      </c>
      <c r="T30">
        <v>36</v>
      </c>
      <c r="U30">
        <f>VLOOKUP($A30,Departures!$A:$G,2,0)</f>
        <v>66892</v>
      </c>
      <c r="V30">
        <f>VLOOKUP($A30,Departures!$A:$G,3,0)</f>
        <v>19733</v>
      </c>
      <c r="W30">
        <f>VLOOKUP($A30,Departures!$A:$G,4,0)</f>
        <v>24208</v>
      </c>
      <c r="X30">
        <f>VLOOKUP($A30,Departures!$A:$G,5,0)</f>
        <v>-70.5</v>
      </c>
      <c r="Y30">
        <f>VLOOKUP($A30,Departures!$A:$G,6,0)</f>
        <v>22.7</v>
      </c>
      <c r="Z30">
        <f>VLOOKUP($A30,Departures!A:G,7,0)</f>
        <v>0.28000000000000003</v>
      </c>
    </row>
    <row r="31" spans="1:26" x14ac:dyDescent="0.35">
      <c r="A31" t="s">
        <v>29</v>
      </c>
      <c r="B31">
        <v>37706</v>
      </c>
      <c r="C31">
        <v>42096</v>
      </c>
      <c r="D31">
        <v>46814</v>
      </c>
      <c r="E31">
        <v>11410</v>
      </c>
      <c r="F31">
        <v>2118</v>
      </c>
      <c r="G31">
        <v>11.6</v>
      </c>
      <c r="H31">
        <v>11.2</v>
      </c>
      <c r="I31">
        <v>-75.599999999999994</v>
      </c>
      <c r="J31">
        <v>-81.400000000000006</v>
      </c>
      <c r="K31">
        <v>0.14000000000000001</v>
      </c>
      <c r="L31">
        <v>97.1</v>
      </c>
      <c r="M31">
        <v>0</v>
      </c>
      <c r="N31">
        <v>2.9</v>
      </c>
      <c r="O31">
        <v>2.4</v>
      </c>
      <c r="P31">
        <v>25.3</v>
      </c>
      <c r="Q31">
        <v>7.2</v>
      </c>
      <c r="R31">
        <v>52.5</v>
      </c>
      <c r="S31">
        <v>5</v>
      </c>
      <c r="T31">
        <v>7.6</v>
      </c>
      <c r="U31">
        <f>VLOOKUP($A31,Departures!$A:$G,2,0)</f>
        <v>78474</v>
      </c>
      <c r="V31">
        <f>VLOOKUP($A31,Departures!$A:$G,3,0)</f>
        <v>15472</v>
      </c>
      <c r="W31">
        <f>VLOOKUP($A31,Departures!$A:$G,4,0)</f>
        <v>6713</v>
      </c>
      <c r="X31">
        <f>VLOOKUP($A31,Departures!$A:$G,5,0)</f>
        <v>-80.3</v>
      </c>
      <c r="Y31">
        <f>VLOOKUP($A31,Departures!$A:$G,6,0)</f>
        <v>-56.6</v>
      </c>
      <c r="Z31">
        <f>VLOOKUP($A31,Departures!A:G,7,0)</f>
        <v>0.08</v>
      </c>
    </row>
    <row r="32" spans="1:26" x14ac:dyDescent="0.35">
      <c r="A32" t="s">
        <v>30</v>
      </c>
      <c r="B32">
        <v>12651</v>
      </c>
      <c r="C32">
        <v>12067</v>
      </c>
      <c r="D32">
        <v>14033</v>
      </c>
      <c r="E32">
        <v>3819</v>
      </c>
      <c r="F32">
        <v>5516</v>
      </c>
      <c r="G32">
        <v>-4.5999999999999996</v>
      </c>
      <c r="H32">
        <v>16.3</v>
      </c>
      <c r="I32">
        <v>-72.8</v>
      </c>
      <c r="J32">
        <v>44.4</v>
      </c>
      <c r="K32">
        <v>0.36</v>
      </c>
      <c r="L32">
        <v>99.9</v>
      </c>
      <c r="M32">
        <v>0</v>
      </c>
      <c r="N32">
        <v>0.1</v>
      </c>
      <c r="O32">
        <v>5.7</v>
      </c>
      <c r="P32">
        <v>8.3000000000000007</v>
      </c>
      <c r="Q32">
        <v>0.1</v>
      </c>
      <c r="R32">
        <v>52.8</v>
      </c>
      <c r="S32">
        <v>31.1</v>
      </c>
      <c r="T32">
        <v>2</v>
      </c>
      <c r="U32">
        <f>VLOOKUP($A32,Departures!$A:$G,2,0)</f>
        <v>55754</v>
      </c>
      <c r="V32">
        <f>VLOOKUP($A32,Departures!$A:$G,3,0)</f>
        <v>24335</v>
      </c>
      <c r="W32">
        <f>VLOOKUP($A32,Departures!$A:$G,4,0)</f>
        <v>34069</v>
      </c>
      <c r="X32">
        <f>VLOOKUP($A32,Departures!$A:$G,5,0)</f>
        <v>-56.4</v>
      </c>
      <c r="Y32">
        <f>VLOOKUP($A32,Departures!$A:$G,6,0)</f>
        <v>40</v>
      </c>
      <c r="Z32">
        <f>VLOOKUP($A32,Departures!A:G,7,0)</f>
        <v>0.4</v>
      </c>
    </row>
    <row r="33" spans="1:26" x14ac:dyDescent="0.35">
      <c r="A33" t="s">
        <v>31</v>
      </c>
      <c r="B33">
        <v>57060</v>
      </c>
      <c r="C33">
        <v>58613</v>
      </c>
      <c r="D33">
        <v>57274</v>
      </c>
      <c r="E33">
        <v>12561</v>
      </c>
      <c r="F33">
        <v>3820</v>
      </c>
      <c r="G33">
        <v>2.7</v>
      </c>
      <c r="H33">
        <v>-2.2999999999999998</v>
      </c>
      <c r="I33">
        <v>-78.099999999999994</v>
      </c>
      <c r="J33">
        <v>-69.599999999999994</v>
      </c>
      <c r="K33">
        <v>0.25</v>
      </c>
      <c r="L33">
        <v>98.5</v>
      </c>
      <c r="M33">
        <v>0.1</v>
      </c>
      <c r="N33">
        <v>1.4</v>
      </c>
      <c r="O33">
        <v>40.299999999999997</v>
      </c>
      <c r="P33">
        <v>24.8</v>
      </c>
      <c r="Q33">
        <v>5</v>
      </c>
      <c r="R33">
        <v>4.2</v>
      </c>
      <c r="S33">
        <v>1.6</v>
      </c>
      <c r="T33">
        <v>24.2</v>
      </c>
      <c r="U33">
        <f>VLOOKUP($A33,Departures!$A:$G,2,0)</f>
        <v>86812</v>
      </c>
      <c r="V33">
        <f>VLOOKUP($A33,Departures!$A:$G,3,0)</f>
        <v>22438</v>
      </c>
      <c r="W33">
        <f>VLOOKUP($A33,Departures!$A:$G,4,0)</f>
        <v>24500</v>
      </c>
      <c r="X33">
        <f>VLOOKUP($A33,Departures!$A:$G,5,0)</f>
        <v>-74.2</v>
      </c>
      <c r="Y33">
        <f>VLOOKUP($A33,Departures!$A:$G,6,0)</f>
        <v>9.1999999999999993</v>
      </c>
      <c r="Z33">
        <f>VLOOKUP($A33,Departures!A:G,7,0)</f>
        <v>0.28999999999999998</v>
      </c>
    </row>
    <row r="34" spans="1:26" x14ac:dyDescent="0.35">
      <c r="A34" t="s">
        <v>32</v>
      </c>
      <c r="B34">
        <v>22762</v>
      </c>
      <c r="C34">
        <v>34712</v>
      </c>
      <c r="D34">
        <v>34003</v>
      </c>
      <c r="E34">
        <v>9114</v>
      </c>
      <c r="F34">
        <v>6781</v>
      </c>
      <c r="G34">
        <v>52.5</v>
      </c>
      <c r="H34">
        <v>-2</v>
      </c>
      <c r="I34">
        <v>-73.2</v>
      </c>
      <c r="J34">
        <v>-25.6</v>
      </c>
      <c r="K34">
        <v>0.44</v>
      </c>
      <c r="L34">
        <v>99.9</v>
      </c>
      <c r="M34">
        <v>0</v>
      </c>
      <c r="N34">
        <v>0.1</v>
      </c>
      <c r="O34">
        <v>18.899999999999999</v>
      </c>
      <c r="P34">
        <v>4.5999999999999996</v>
      </c>
      <c r="Q34">
        <v>0</v>
      </c>
      <c r="R34">
        <v>57.6</v>
      </c>
      <c r="S34">
        <v>17.600000000000001</v>
      </c>
      <c r="T34">
        <v>1.2</v>
      </c>
      <c r="U34">
        <f>VLOOKUP($A34,Departures!$A:$G,2,0)</f>
        <v>10134</v>
      </c>
      <c r="V34">
        <f>VLOOKUP($A34,Departures!$A:$G,3,0)</f>
        <v>3843</v>
      </c>
      <c r="W34">
        <f>VLOOKUP($A34,Departures!$A:$G,4,0)</f>
        <v>4611</v>
      </c>
      <c r="X34">
        <f>VLOOKUP($A34,Departures!$A:$G,5,0)</f>
        <v>-62.1</v>
      </c>
      <c r="Y34">
        <f>VLOOKUP($A34,Departures!$A:$G,6,0)</f>
        <v>20</v>
      </c>
      <c r="Z34">
        <f>VLOOKUP($A34,Departures!A:G,7,0)</f>
        <v>0.05</v>
      </c>
    </row>
    <row r="35" spans="1:26" x14ac:dyDescent="0.35">
      <c r="A35" t="s">
        <v>33</v>
      </c>
      <c r="B35">
        <v>22261</v>
      </c>
      <c r="C35">
        <v>23443</v>
      </c>
      <c r="D35">
        <v>23774</v>
      </c>
      <c r="E35">
        <v>6501</v>
      </c>
      <c r="F35">
        <v>6480</v>
      </c>
      <c r="G35">
        <v>5.3</v>
      </c>
      <c r="H35">
        <v>1.4</v>
      </c>
      <c r="I35">
        <v>-72.7</v>
      </c>
      <c r="J35">
        <v>-0.3</v>
      </c>
      <c r="K35">
        <v>0.42</v>
      </c>
      <c r="L35">
        <v>99.8</v>
      </c>
      <c r="M35">
        <v>0</v>
      </c>
      <c r="N35">
        <v>0.2</v>
      </c>
      <c r="O35">
        <v>8.1999999999999993</v>
      </c>
      <c r="P35">
        <v>15.1</v>
      </c>
      <c r="Q35">
        <v>2.8</v>
      </c>
      <c r="R35">
        <v>33.9</v>
      </c>
      <c r="S35">
        <v>23.7</v>
      </c>
      <c r="T35">
        <v>16.3</v>
      </c>
      <c r="U35">
        <f>+ROUND(AVERAGE(U2:U34),0)</f>
        <v>158932</v>
      </c>
      <c r="V35">
        <f t="shared" ref="V35:W35" si="0">+ROUND(AVERAGE(V2:V34),0)</f>
        <v>47741</v>
      </c>
      <c r="W35">
        <f t="shared" si="0"/>
        <v>59188</v>
      </c>
      <c r="X35" s="13">
        <f>+ROUND(AVERAGE(X2:X34),2)</f>
        <v>-69.08</v>
      </c>
      <c r="Y35" s="13">
        <f>+ROUND(AVERAGE(Y2:Y34),2)</f>
        <v>46.71</v>
      </c>
      <c r="Z35" s="12">
        <f>+ROUND(AVERAGE(Z2:Z34),2)</f>
        <v>0.69</v>
      </c>
    </row>
    <row r="36" spans="1:26" x14ac:dyDescent="0.35">
      <c r="A36" t="s">
        <v>34</v>
      </c>
      <c r="B36">
        <v>16764</v>
      </c>
      <c r="C36">
        <v>13915</v>
      </c>
      <c r="D36">
        <v>15128</v>
      </c>
      <c r="E36">
        <v>3429</v>
      </c>
      <c r="F36">
        <v>1727</v>
      </c>
      <c r="G36">
        <v>-17</v>
      </c>
      <c r="H36">
        <v>8.6999999999999993</v>
      </c>
      <c r="I36">
        <v>-77.3</v>
      </c>
      <c r="J36">
        <v>-49.6</v>
      </c>
      <c r="K36">
        <v>0.11</v>
      </c>
      <c r="L36">
        <v>99.9</v>
      </c>
      <c r="M36">
        <v>0.1</v>
      </c>
      <c r="N36">
        <v>0</v>
      </c>
      <c r="O36">
        <v>3</v>
      </c>
      <c r="P36">
        <v>42.1</v>
      </c>
      <c r="Q36">
        <v>11.5</v>
      </c>
      <c r="R36">
        <v>21.4</v>
      </c>
      <c r="S36">
        <v>0.4</v>
      </c>
      <c r="T36">
        <v>21.7</v>
      </c>
      <c r="U36">
        <f>VLOOKUP($A36,Departures!$A:$G,2,0)</f>
        <v>364801</v>
      </c>
      <c r="V36">
        <f>VLOOKUP($A36,Departures!$A:$G,3,0)</f>
        <v>110908</v>
      </c>
      <c r="W36">
        <f>VLOOKUP($A36,Departures!$A:$G,4,0)</f>
        <v>208321</v>
      </c>
      <c r="X36">
        <f>VLOOKUP($A36,Departures!$A:$G,5,0)</f>
        <v>-69.599999999999994</v>
      </c>
      <c r="Y36">
        <f>VLOOKUP($A36,Departures!$A:$G,6,0)</f>
        <v>87.8</v>
      </c>
      <c r="Z36">
        <f>VLOOKUP($A36,Departures!A:G,7,0)</f>
        <v>2.44</v>
      </c>
    </row>
    <row r="37" spans="1:26" x14ac:dyDescent="0.35">
      <c r="A37" t="s">
        <v>35</v>
      </c>
      <c r="B37">
        <v>56230</v>
      </c>
      <c r="C37">
        <v>68462</v>
      </c>
      <c r="D37">
        <v>61907</v>
      </c>
      <c r="E37">
        <v>17823</v>
      </c>
      <c r="F37">
        <v>16213</v>
      </c>
      <c r="G37">
        <v>21.8</v>
      </c>
      <c r="H37">
        <v>-9.6</v>
      </c>
      <c r="I37">
        <v>-71.2</v>
      </c>
      <c r="J37">
        <v>-9</v>
      </c>
      <c r="K37">
        <v>1.06</v>
      </c>
      <c r="L37">
        <v>100</v>
      </c>
      <c r="M37">
        <v>0</v>
      </c>
      <c r="N37">
        <v>0</v>
      </c>
      <c r="O37">
        <v>1.7</v>
      </c>
      <c r="P37">
        <v>1</v>
      </c>
      <c r="Q37">
        <v>0</v>
      </c>
      <c r="R37">
        <v>94.7</v>
      </c>
      <c r="S37">
        <v>2.1</v>
      </c>
      <c r="T37">
        <v>0.4</v>
      </c>
      <c r="U37">
        <f>VLOOKUP($A37,Departures!$A:$G,2,0)</f>
        <v>80521</v>
      </c>
      <c r="V37">
        <f>VLOOKUP($A37,Departures!$A:$G,3,0)</f>
        <v>10539</v>
      </c>
      <c r="W37">
        <f>VLOOKUP($A37,Departures!$A:$G,4,0)</f>
        <v>8961</v>
      </c>
      <c r="X37">
        <f>VLOOKUP($A37,Departures!$A:$G,5,0)</f>
        <v>-86.9</v>
      </c>
      <c r="Y37">
        <f>VLOOKUP($A37,Departures!$A:$G,6,0)</f>
        <v>-15</v>
      </c>
      <c r="Z37">
        <f>VLOOKUP($A37,Departures!A:G,7,0)</f>
        <v>0.1</v>
      </c>
    </row>
    <row r="38" spans="1:26" x14ac:dyDescent="0.35">
      <c r="A38" t="s">
        <v>36</v>
      </c>
      <c r="B38">
        <v>58131</v>
      </c>
      <c r="C38">
        <v>67366</v>
      </c>
      <c r="D38">
        <v>73137</v>
      </c>
      <c r="E38">
        <v>17444</v>
      </c>
      <c r="F38">
        <v>4601</v>
      </c>
      <c r="G38">
        <v>15.9</v>
      </c>
      <c r="H38">
        <v>8.6</v>
      </c>
      <c r="I38">
        <v>-76.099999999999994</v>
      </c>
      <c r="J38">
        <v>-73.599999999999994</v>
      </c>
      <c r="K38">
        <v>0.3</v>
      </c>
      <c r="L38">
        <v>99</v>
      </c>
      <c r="M38">
        <v>0</v>
      </c>
      <c r="N38">
        <v>1</v>
      </c>
      <c r="O38">
        <v>70.5</v>
      </c>
      <c r="P38">
        <v>6.1</v>
      </c>
      <c r="Q38">
        <v>12.6</v>
      </c>
      <c r="R38">
        <v>1.4</v>
      </c>
      <c r="S38">
        <v>0.3</v>
      </c>
      <c r="T38">
        <v>9.1</v>
      </c>
      <c r="U38">
        <f>VLOOKUP($A38,Departures!$A:$G,2,0)</f>
        <v>35901</v>
      </c>
      <c r="V38">
        <f>VLOOKUP($A38,Departures!$A:$G,3,0)</f>
        <v>8533</v>
      </c>
      <c r="W38">
        <f>VLOOKUP($A38,Departures!$A:$G,4,0)</f>
        <v>7512</v>
      </c>
      <c r="X38">
        <f>VLOOKUP($A38,Departures!$A:$G,5,0)</f>
        <v>-76.2</v>
      </c>
      <c r="Y38">
        <f>VLOOKUP($A38,Departures!$A:$G,6,0)</f>
        <v>-12</v>
      </c>
      <c r="Z38">
        <f>VLOOKUP($A38,Departures!A:G,7,0)</f>
        <v>0.09</v>
      </c>
    </row>
    <row r="39" spans="1:26" x14ac:dyDescent="0.35">
      <c r="A39" t="s">
        <v>37</v>
      </c>
      <c r="B39">
        <v>107217</v>
      </c>
      <c r="C39">
        <v>95160</v>
      </c>
      <c r="D39">
        <v>74564</v>
      </c>
      <c r="E39">
        <v>15430</v>
      </c>
      <c r="F39">
        <v>10174</v>
      </c>
      <c r="G39">
        <v>-11.2</v>
      </c>
      <c r="H39">
        <v>-21.6</v>
      </c>
      <c r="I39">
        <v>-79.3</v>
      </c>
      <c r="J39">
        <v>-34.1</v>
      </c>
      <c r="K39">
        <v>0.67</v>
      </c>
      <c r="L39">
        <v>100</v>
      </c>
      <c r="M39">
        <v>0</v>
      </c>
      <c r="N39">
        <v>0</v>
      </c>
      <c r="O39">
        <v>1.5</v>
      </c>
      <c r="P39">
        <v>6.3</v>
      </c>
      <c r="Q39">
        <v>14.5</v>
      </c>
      <c r="R39">
        <v>74.8</v>
      </c>
      <c r="S39">
        <v>0.3</v>
      </c>
      <c r="T39">
        <v>2.6</v>
      </c>
      <c r="U39">
        <f>VLOOKUP($A39,Departures!$A:$G,2,0)</f>
        <v>940911</v>
      </c>
      <c r="V39">
        <f>VLOOKUP($A39,Departures!$A:$G,3,0)</f>
        <v>280673</v>
      </c>
      <c r="W39">
        <f>VLOOKUP($A39,Departures!$A:$G,4,0)</f>
        <v>407667</v>
      </c>
      <c r="X39">
        <f>VLOOKUP($A39,Departures!$A:$G,5,0)</f>
        <v>-70.2</v>
      </c>
      <c r="Y39">
        <f>VLOOKUP($A39,Departures!$A:$G,6,0)</f>
        <v>45.2</v>
      </c>
      <c r="Z39">
        <f>VLOOKUP($A39,Departures!A:G,7,0)</f>
        <v>4.7699999999999996</v>
      </c>
    </row>
    <row r="40" spans="1:26" x14ac:dyDescent="0.35">
      <c r="A40" t="s">
        <v>38</v>
      </c>
      <c r="B40">
        <v>52976</v>
      </c>
      <c r="C40">
        <v>47546</v>
      </c>
      <c r="D40">
        <v>48526</v>
      </c>
      <c r="E40">
        <v>10423</v>
      </c>
      <c r="F40">
        <v>1088</v>
      </c>
      <c r="G40">
        <v>-10.199999999999999</v>
      </c>
      <c r="H40">
        <v>2.1</v>
      </c>
      <c r="I40">
        <v>-78.5</v>
      </c>
      <c r="J40">
        <v>-89.6</v>
      </c>
      <c r="K40">
        <v>7.0000000000000007E-2</v>
      </c>
      <c r="L40">
        <v>99.4</v>
      </c>
      <c r="M40">
        <v>0.4</v>
      </c>
      <c r="N40">
        <v>0.3</v>
      </c>
      <c r="O40">
        <v>32.700000000000003</v>
      </c>
      <c r="P40">
        <v>17.600000000000001</v>
      </c>
      <c r="Q40">
        <v>3.3</v>
      </c>
      <c r="R40">
        <v>13.6</v>
      </c>
      <c r="S40">
        <v>2.2000000000000002</v>
      </c>
      <c r="T40">
        <v>30.6</v>
      </c>
      <c r="U40">
        <f>VLOOKUP($A40,Departures!$A:$G,2,0)</f>
        <v>2916049</v>
      </c>
      <c r="V40">
        <f>VLOOKUP($A40,Departures!$A:$G,3,0)</f>
        <v>550353</v>
      </c>
      <c r="W40">
        <f>VLOOKUP($A40,Departures!$A:$G,4,0)</f>
        <v>269327</v>
      </c>
      <c r="X40">
        <f>VLOOKUP($A40,Departures!$A:$G,5,0)</f>
        <v>-81.099999999999994</v>
      </c>
      <c r="Y40">
        <f>VLOOKUP($A40,Departures!$A:$G,6,0)</f>
        <v>-51.1</v>
      </c>
      <c r="Z40">
        <f>VLOOKUP($A40,Departures!A:G,7,0)</f>
        <v>3.15</v>
      </c>
    </row>
    <row r="41" spans="1:26" x14ac:dyDescent="0.35">
      <c r="A41" t="s">
        <v>39</v>
      </c>
      <c r="B41">
        <v>33251</v>
      </c>
      <c r="C41">
        <v>33825</v>
      </c>
      <c r="D41">
        <v>35113</v>
      </c>
      <c r="E41">
        <v>10853</v>
      </c>
      <c r="F41">
        <v>3710</v>
      </c>
      <c r="G41">
        <v>1.7</v>
      </c>
      <c r="H41">
        <v>3.8</v>
      </c>
      <c r="I41">
        <v>-69.099999999999994</v>
      </c>
      <c r="J41">
        <v>-65.8</v>
      </c>
      <c r="K41">
        <v>0.24</v>
      </c>
      <c r="L41">
        <v>93.1</v>
      </c>
      <c r="M41">
        <v>0</v>
      </c>
      <c r="N41">
        <v>6.9</v>
      </c>
      <c r="O41">
        <v>75.599999999999994</v>
      </c>
      <c r="P41">
        <v>3.5</v>
      </c>
      <c r="Q41">
        <v>3.4</v>
      </c>
      <c r="R41">
        <v>4.5</v>
      </c>
      <c r="S41">
        <v>1.2</v>
      </c>
      <c r="T41">
        <v>11.9</v>
      </c>
      <c r="U41">
        <f>VLOOKUP($A41,Departures!$A:$G,2,0)</f>
        <v>107479</v>
      </c>
      <c r="V41">
        <f>VLOOKUP($A41,Departures!$A:$G,3,0)</f>
        <v>16530</v>
      </c>
      <c r="W41">
        <f>VLOOKUP($A41,Departures!$A:$G,4,0)</f>
        <v>18607</v>
      </c>
      <c r="X41">
        <f>VLOOKUP($A41,Departures!$A:$G,5,0)</f>
        <v>-84.6</v>
      </c>
      <c r="Y41">
        <f>VLOOKUP($A41,Departures!$A:$G,6,0)</f>
        <v>12.6</v>
      </c>
      <c r="Z41">
        <f>VLOOKUP($A41,Departures!A:G,7,0)</f>
        <v>0.22</v>
      </c>
    </row>
    <row r="42" spans="1:26" x14ac:dyDescent="0.35">
      <c r="A42" t="s">
        <v>83</v>
      </c>
      <c r="B42">
        <v>67238</v>
      </c>
      <c r="C42">
        <v>59971</v>
      </c>
      <c r="D42">
        <v>55413</v>
      </c>
      <c r="E42">
        <v>7387</v>
      </c>
      <c r="F42">
        <v>3927</v>
      </c>
      <c r="G42">
        <v>-10.8</v>
      </c>
      <c r="H42">
        <v>-7.6</v>
      </c>
      <c r="I42">
        <v>-86.7</v>
      </c>
      <c r="J42">
        <v>-46.8</v>
      </c>
      <c r="K42">
        <v>0.26</v>
      </c>
      <c r="L42">
        <v>99.8</v>
      </c>
      <c r="M42">
        <v>0</v>
      </c>
      <c r="N42">
        <v>0.2</v>
      </c>
      <c r="O42">
        <v>5.0999999999999996</v>
      </c>
      <c r="P42">
        <v>15.7</v>
      </c>
      <c r="Q42">
        <v>49.8</v>
      </c>
      <c r="R42">
        <v>18.899999999999999</v>
      </c>
      <c r="S42">
        <v>0.5</v>
      </c>
      <c r="T42">
        <v>9.9</v>
      </c>
      <c r="U42">
        <f>VLOOKUP($A42,Departures!$A:$G,2,0)</f>
        <v>6385504</v>
      </c>
      <c r="V42">
        <f>VLOOKUP($A42,Departures!$A:$G,3,0)</f>
        <v>2477531</v>
      </c>
      <c r="W42">
        <f>VLOOKUP($A42,Departures!$A:$G,4,0)</f>
        <v>3629880</v>
      </c>
      <c r="X42">
        <f>VLOOKUP($A42,Departures!$A:$G,5,0)</f>
        <v>-61.2</v>
      </c>
      <c r="Y42">
        <f>VLOOKUP($A42,Departures!$A:$G,6,0)</f>
        <v>46.5</v>
      </c>
      <c r="Z42">
        <f>VLOOKUP($A42,Departures!A:G,7,0)</f>
        <v>42.45</v>
      </c>
    </row>
    <row r="43" spans="1:26" x14ac:dyDescent="0.35">
      <c r="A43" t="s">
        <v>40</v>
      </c>
      <c r="B43">
        <v>21695</v>
      </c>
      <c r="C43">
        <v>21674</v>
      </c>
      <c r="D43">
        <v>26065</v>
      </c>
      <c r="E43">
        <v>5882</v>
      </c>
      <c r="F43">
        <v>6235</v>
      </c>
      <c r="G43">
        <v>-0.1</v>
      </c>
      <c r="H43">
        <v>20.3</v>
      </c>
      <c r="I43">
        <v>-77.400000000000006</v>
      </c>
      <c r="J43">
        <v>6</v>
      </c>
      <c r="K43">
        <v>0.41</v>
      </c>
      <c r="L43">
        <v>99.6</v>
      </c>
      <c r="M43">
        <v>0</v>
      </c>
      <c r="N43">
        <v>0.4</v>
      </c>
      <c r="O43">
        <v>6.4</v>
      </c>
      <c r="P43">
        <v>5</v>
      </c>
      <c r="Q43">
        <v>0.6</v>
      </c>
      <c r="R43">
        <v>74</v>
      </c>
      <c r="S43">
        <v>10.6</v>
      </c>
      <c r="T43">
        <v>3.4</v>
      </c>
      <c r="U43">
        <f>+ROUND(AVERAGE(U10:U42),0)</f>
        <v>409524</v>
      </c>
      <c r="V43">
        <f t="shared" ref="V43" si="1">+ROUND(AVERAGE(V10:V42),0)</f>
        <v>127971</v>
      </c>
      <c r="W43">
        <f t="shared" ref="W43" si="2">+ROUND(AVERAGE(W10:W42),0)</f>
        <v>168203</v>
      </c>
      <c r="X43" s="13">
        <f>+ROUND(AVERAGE(X10:X42),2)</f>
        <v>-69.87</v>
      </c>
      <c r="Y43" s="13">
        <f>+ROUND(AVERAGE(Y10:Y42),2)</f>
        <v>31.49</v>
      </c>
      <c r="Z43" s="12">
        <f>+ROUND(AVERAGE(Z10:Z42),2)</f>
        <v>1.97</v>
      </c>
    </row>
    <row r="44" spans="1:26" x14ac:dyDescent="0.35">
      <c r="A44" t="s">
        <v>41</v>
      </c>
      <c r="B44">
        <v>149176</v>
      </c>
      <c r="C44">
        <v>153905</v>
      </c>
      <c r="D44">
        <v>124120</v>
      </c>
      <c r="E44">
        <v>47561</v>
      </c>
      <c r="F44">
        <v>36451</v>
      </c>
      <c r="G44">
        <v>3.2</v>
      </c>
      <c r="H44">
        <v>-19.399999999999999</v>
      </c>
      <c r="I44">
        <v>-61.7</v>
      </c>
      <c r="J44">
        <v>-23.4</v>
      </c>
      <c r="K44">
        <v>2.39</v>
      </c>
      <c r="L44">
        <v>100</v>
      </c>
      <c r="M44">
        <v>0</v>
      </c>
      <c r="N44">
        <v>0</v>
      </c>
      <c r="O44">
        <v>21.9</v>
      </c>
      <c r="P44">
        <v>13.4</v>
      </c>
      <c r="Q44">
        <v>0.4</v>
      </c>
      <c r="R44">
        <v>53.6</v>
      </c>
      <c r="S44">
        <v>9.6999999999999993</v>
      </c>
      <c r="T44">
        <v>0.9</v>
      </c>
      <c r="U44">
        <f>VLOOKUP($A44,Departures!$A:$G,2,0)</f>
        <v>14394</v>
      </c>
      <c r="V44">
        <f>VLOOKUP($A44,Departures!$A:$G,3,0)</f>
        <v>5673</v>
      </c>
      <c r="W44">
        <f>VLOOKUP($A44,Departures!$A:$G,4,0)</f>
        <v>4018</v>
      </c>
      <c r="X44">
        <f>VLOOKUP($A44,Departures!$A:$G,5,0)</f>
        <v>-60.6</v>
      </c>
      <c r="Y44">
        <f>VLOOKUP($A44,Departures!$A:$G,6,0)</f>
        <v>-29.2</v>
      </c>
      <c r="Z44">
        <f>VLOOKUP($A44,Departures!A:G,7,0)</f>
        <v>0.05</v>
      </c>
    </row>
    <row r="45" spans="1:26" x14ac:dyDescent="0.35">
      <c r="A45" t="s">
        <v>42</v>
      </c>
      <c r="B45">
        <v>2156557</v>
      </c>
      <c r="C45">
        <v>2256675</v>
      </c>
      <c r="D45">
        <v>2577727</v>
      </c>
      <c r="E45">
        <v>549273</v>
      </c>
      <c r="F45">
        <v>240554</v>
      </c>
      <c r="G45">
        <v>4.5999999999999996</v>
      </c>
      <c r="H45">
        <v>14.2</v>
      </c>
      <c r="I45">
        <v>-78.7</v>
      </c>
      <c r="J45">
        <v>-56.2</v>
      </c>
      <c r="K45">
        <v>15.75</v>
      </c>
      <c r="L45">
        <v>30.6</v>
      </c>
      <c r="M45">
        <v>69.3</v>
      </c>
      <c r="N45">
        <v>0.1</v>
      </c>
      <c r="O45">
        <v>9.8000000000000007</v>
      </c>
      <c r="P45">
        <v>5</v>
      </c>
      <c r="Q45">
        <v>3.9</v>
      </c>
      <c r="R45">
        <v>77.599999999999994</v>
      </c>
      <c r="S45">
        <v>1.8</v>
      </c>
      <c r="T45">
        <v>2</v>
      </c>
      <c r="U45">
        <f>VLOOKUP($A45,Departures!$A:$G,2,0)</f>
        <v>500488</v>
      </c>
      <c r="V45">
        <f>VLOOKUP($A45,Departures!$A:$G,3,0)</f>
        <v>152062</v>
      </c>
      <c r="W45">
        <f>VLOOKUP($A45,Departures!$A:$G,4,0)</f>
        <v>96719</v>
      </c>
      <c r="X45">
        <f>VLOOKUP($A45,Departures!$A:$G,5,0)</f>
        <v>-69.599999999999994</v>
      </c>
      <c r="Y45">
        <f>VLOOKUP($A45,Departures!$A:$G,6,0)</f>
        <v>-36.4</v>
      </c>
      <c r="Z45">
        <f>VLOOKUP($A45,Departures!A:G,7,0)</f>
        <v>1.1299999999999999</v>
      </c>
    </row>
    <row r="46" spans="1:26" x14ac:dyDescent="0.35">
      <c r="A46" t="s">
        <v>43</v>
      </c>
      <c r="B46">
        <v>25267</v>
      </c>
      <c r="C46">
        <v>26470</v>
      </c>
      <c r="D46">
        <v>28178</v>
      </c>
      <c r="E46">
        <v>7901</v>
      </c>
      <c r="F46">
        <v>6081</v>
      </c>
      <c r="G46">
        <v>4.8</v>
      </c>
      <c r="H46">
        <v>6.5</v>
      </c>
      <c r="I46">
        <v>-72</v>
      </c>
      <c r="J46">
        <v>-23</v>
      </c>
      <c r="K46">
        <v>0.4</v>
      </c>
      <c r="L46">
        <v>98.7</v>
      </c>
      <c r="M46">
        <v>1.3</v>
      </c>
      <c r="N46">
        <v>0</v>
      </c>
      <c r="O46">
        <v>5.0999999999999996</v>
      </c>
      <c r="P46">
        <v>0</v>
      </c>
      <c r="Q46">
        <v>23.1</v>
      </c>
      <c r="R46">
        <v>15.4</v>
      </c>
      <c r="S46">
        <v>0</v>
      </c>
      <c r="T46">
        <v>56.4</v>
      </c>
      <c r="U46">
        <f>VLOOKUP($A46,Departures!$A:$G,2,0)</f>
        <v>69415</v>
      </c>
      <c r="V46">
        <f>VLOOKUP($A46,Departures!$A:$G,3,0)</f>
        <v>5862</v>
      </c>
      <c r="W46">
        <f>VLOOKUP($A46,Departures!$A:$G,4,0)</f>
        <v>2289</v>
      </c>
      <c r="X46">
        <f>VLOOKUP($A46,Departures!$A:$G,5,0)</f>
        <v>-91.6</v>
      </c>
      <c r="Y46">
        <f>VLOOKUP($A46,Departures!$A:$G,6,0)</f>
        <v>-61</v>
      </c>
      <c r="Z46">
        <f>VLOOKUP($A46,Departures!A:G,7,0)</f>
        <v>0.03</v>
      </c>
    </row>
    <row r="47" spans="1:26" x14ac:dyDescent="0.35">
      <c r="A47" t="s">
        <v>44</v>
      </c>
      <c r="B47">
        <v>42641</v>
      </c>
      <c r="C47">
        <v>35596</v>
      </c>
      <c r="D47">
        <v>33288</v>
      </c>
      <c r="E47">
        <v>7090</v>
      </c>
      <c r="F47">
        <v>2369</v>
      </c>
      <c r="G47">
        <v>-16.5</v>
      </c>
      <c r="H47">
        <v>-6.5</v>
      </c>
      <c r="I47">
        <v>-78.7</v>
      </c>
      <c r="J47">
        <v>-66.599999999999994</v>
      </c>
      <c r="K47">
        <v>0.16</v>
      </c>
      <c r="L47">
        <v>98.6</v>
      </c>
      <c r="M47">
        <v>0</v>
      </c>
      <c r="N47">
        <v>1.4</v>
      </c>
      <c r="O47">
        <v>33.5</v>
      </c>
      <c r="P47">
        <v>10.7</v>
      </c>
      <c r="Q47">
        <v>10.3</v>
      </c>
      <c r="R47">
        <v>1.5</v>
      </c>
      <c r="S47">
        <v>23.1</v>
      </c>
      <c r="T47">
        <v>20.9</v>
      </c>
      <c r="U47">
        <f>VLOOKUP($A47,Departures!$A:$G,2,0)</f>
        <v>33053</v>
      </c>
      <c r="V47">
        <f>VLOOKUP($A47,Departures!$A:$G,3,0)</f>
        <v>5718</v>
      </c>
      <c r="W47">
        <f>VLOOKUP($A47,Departures!$A:$G,4,0)</f>
        <v>6974</v>
      </c>
      <c r="X47">
        <f>VLOOKUP($A47,Departures!$A:$G,5,0)</f>
        <v>-82.7</v>
      </c>
      <c r="Y47">
        <f>VLOOKUP($A47,Departures!$A:$G,6,0)</f>
        <v>22</v>
      </c>
      <c r="Z47">
        <f>VLOOKUP($A47,Departures!A:G,7,0)</f>
        <v>0.08</v>
      </c>
    </row>
    <row r="48" spans="1:26" x14ac:dyDescent="0.35">
      <c r="A48" t="s">
        <v>45</v>
      </c>
      <c r="B48">
        <v>66150</v>
      </c>
      <c r="C48">
        <v>62337</v>
      </c>
      <c r="D48">
        <v>78587</v>
      </c>
      <c r="E48">
        <v>14536</v>
      </c>
      <c r="F48">
        <v>26571</v>
      </c>
      <c r="G48">
        <v>-5.8</v>
      </c>
      <c r="H48">
        <v>26.1</v>
      </c>
      <c r="I48">
        <v>-81.5</v>
      </c>
      <c r="J48">
        <v>82.8</v>
      </c>
      <c r="K48">
        <v>1.74</v>
      </c>
      <c r="L48">
        <v>99.9</v>
      </c>
      <c r="M48">
        <v>0</v>
      </c>
      <c r="N48">
        <v>0.1</v>
      </c>
      <c r="O48">
        <v>3.1</v>
      </c>
      <c r="P48">
        <v>5.8</v>
      </c>
      <c r="Q48">
        <v>0.1</v>
      </c>
      <c r="R48">
        <v>85.8</v>
      </c>
      <c r="S48">
        <v>3.9</v>
      </c>
      <c r="T48">
        <v>1.2</v>
      </c>
      <c r="U48">
        <f>VLOOKUP($A48,Departures!$A:$G,2,0)</f>
        <v>203469</v>
      </c>
      <c r="V48">
        <f>VLOOKUP($A48,Departures!$A:$G,3,0)</f>
        <v>83238</v>
      </c>
      <c r="W48">
        <f>VLOOKUP($A48,Departures!$A:$G,4,0)</f>
        <v>317202</v>
      </c>
      <c r="X48">
        <f>VLOOKUP($A48,Departures!$A:$G,5,0)</f>
        <v>-59.1</v>
      </c>
      <c r="Y48">
        <f>VLOOKUP($A48,Departures!$A:$G,6,0)</f>
        <v>281.10000000000002</v>
      </c>
      <c r="Z48">
        <f>VLOOKUP($A48,Departures!A:G,7,0)</f>
        <v>3.71</v>
      </c>
    </row>
    <row r="49" spans="1:26" x14ac:dyDescent="0.35">
      <c r="A49" t="s">
        <v>46</v>
      </c>
      <c r="B49">
        <v>164018</v>
      </c>
      <c r="C49">
        <v>174096</v>
      </c>
      <c r="D49">
        <v>164040</v>
      </c>
      <c r="E49">
        <v>40822</v>
      </c>
      <c r="F49">
        <v>52544</v>
      </c>
      <c r="G49">
        <v>6.1</v>
      </c>
      <c r="H49">
        <v>-5.8</v>
      </c>
      <c r="I49">
        <v>-75.099999999999994</v>
      </c>
      <c r="J49">
        <v>28.7</v>
      </c>
      <c r="K49">
        <v>3.44</v>
      </c>
      <c r="L49">
        <v>89.5</v>
      </c>
      <c r="M49">
        <v>10.4</v>
      </c>
      <c r="N49">
        <v>0.1</v>
      </c>
      <c r="O49">
        <v>1.8</v>
      </c>
      <c r="P49">
        <v>9.6999999999999993</v>
      </c>
      <c r="Q49">
        <v>71.900000000000006</v>
      </c>
      <c r="R49">
        <v>0.5</v>
      </c>
      <c r="S49">
        <v>1.8</v>
      </c>
      <c r="T49">
        <v>14.3</v>
      </c>
      <c r="U49">
        <f>VLOOKUP($A49,Departures!$A:$G,2,0)</f>
        <v>238395</v>
      </c>
      <c r="V49">
        <f>VLOOKUP($A49,Departures!$A:$G,3,0)</f>
        <v>44218</v>
      </c>
      <c r="W49">
        <f>VLOOKUP($A49,Departures!$A:$G,4,0)</f>
        <v>59142</v>
      </c>
      <c r="X49">
        <f>VLOOKUP($A49,Departures!$A:$G,5,0)</f>
        <v>-81.5</v>
      </c>
      <c r="Y49">
        <f>VLOOKUP($A49,Departures!$A:$G,6,0)</f>
        <v>33.799999999999997</v>
      </c>
      <c r="Z49">
        <f>VLOOKUP($A49,Departures!A:G,7,0)</f>
        <v>0.69</v>
      </c>
    </row>
    <row r="50" spans="1:26" x14ac:dyDescent="0.35">
      <c r="A50" t="s">
        <v>47</v>
      </c>
      <c r="B50">
        <v>44266</v>
      </c>
      <c r="C50">
        <v>41659</v>
      </c>
      <c r="D50">
        <v>39018</v>
      </c>
      <c r="E50">
        <v>14232</v>
      </c>
      <c r="F50">
        <v>8163</v>
      </c>
      <c r="G50">
        <v>-5.9</v>
      </c>
      <c r="H50">
        <v>-6.3</v>
      </c>
      <c r="I50">
        <v>-63.5</v>
      </c>
      <c r="J50">
        <v>-42.6</v>
      </c>
      <c r="K50">
        <v>0.53</v>
      </c>
      <c r="L50">
        <v>8.5</v>
      </c>
      <c r="M50">
        <v>91.5</v>
      </c>
      <c r="N50">
        <v>0</v>
      </c>
      <c r="O50">
        <v>21.9</v>
      </c>
      <c r="P50">
        <v>3.2</v>
      </c>
      <c r="Q50">
        <v>0.2</v>
      </c>
      <c r="R50">
        <v>6.8</v>
      </c>
      <c r="S50">
        <v>0.2</v>
      </c>
      <c r="T50">
        <v>67.7</v>
      </c>
      <c r="U50">
        <f>VLOOKUP($A50,Departures!$A:$G,2,0)</f>
        <v>26698</v>
      </c>
      <c r="V50">
        <f>VLOOKUP($A50,Departures!$A:$G,3,0)</f>
        <v>4723</v>
      </c>
      <c r="W50">
        <f>VLOOKUP($A50,Departures!$A:$G,4,0)</f>
        <v>5462</v>
      </c>
      <c r="X50">
        <f>VLOOKUP($A50,Departures!$A:$G,5,0)</f>
        <v>-82.3</v>
      </c>
      <c r="Y50">
        <f>VLOOKUP($A50,Departures!$A:$G,6,0)</f>
        <v>15.6</v>
      </c>
      <c r="Z50">
        <f>VLOOKUP($A50,Departures!A:G,7,0)</f>
        <v>0.06</v>
      </c>
    </row>
    <row r="51" spans="1:26" x14ac:dyDescent="0.35">
      <c r="A51" t="s">
        <v>48</v>
      </c>
      <c r="B51">
        <v>303590</v>
      </c>
      <c r="C51">
        <v>353684</v>
      </c>
      <c r="D51">
        <v>330861</v>
      </c>
      <c r="E51">
        <v>68646</v>
      </c>
      <c r="F51">
        <v>25989</v>
      </c>
      <c r="G51">
        <v>16.5</v>
      </c>
      <c r="H51">
        <v>-6.5</v>
      </c>
      <c r="I51">
        <v>-79.3</v>
      </c>
      <c r="J51">
        <v>-62.1</v>
      </c>
      <c r="K51">
        <v>1.7</v>
      </c>
      <c r="L51">
        <v>99.7</v>
      </c>
      <c r="M51">
        <v>0</v>
      </c>
      <c r="N51">
        <v>0.3</v>
      </c>
      <c r="O51">
        <v>46.2</v>
      </c>
      <c r="P51">
        <v>13.6</v>
      </c>
      <c r="Q51">
        <v>16.600000000000001</v>
      </c>
      <c r="R51">
        <v>3.4</v>
      </c>
      <c r="S51">
        <v>8.1</v>
      </c>
      <c r="T51">
        <v>12.1</v>
      </c>
      <c r="U51">
        <f>VLOOKUP($A51,Departures!$A:$G,2,0)</f>
        <v>402240</v>
      </c>
      <c r="V51">
        <f>VLOOKUP($A51,Departures!$A:$G,3,0)</f>
        <v>103911</v>
      </c>
      <c r="W51">
        <f>VLOOKUP($A51,Departures!$A:$G,4,0)</f>
        <v>65844</v>
      </c>
      <c r="X51">
        <f>VLOOKUP($A51,Departures!$A:$G,5,0)</f>
        <v>-74.2</v>
      </c>
      <c r="Y51">
        <f>VLOOKUP($A51,Departures!$A:$G,6,0)</f>
        <v>-36.6</v>
      </c>
      <c r="Z51">
        <f>VLOOKUP($A51,Departures!A:G,7,0)</f>
        <v>0.77</v>
      </c>
    </row>
    <row r="52" spans="1:26" x14ac:dyDescent="0.35">
      <c r="A52" t="s">
        <v>49</v>
      </c>
      <c r="B52">
        <v>43973</v>
      </c>
      <c r="C52">
        <v>46867</v>
      </c>
      <c r="D52">
        <v>50177</v>
      </c>
      <c r="E52">
        <v>11795</v>
      </c>
      <c r="F52">
        <v>2105</v>
      </c>
      <c r="G52">
        <v>6.6</v>
      </c>
      <c r="H52">
        <v>7.1</v>
      </c>
      <c r="I52">
        <v>-76.5</v>
      </c>
      <c r="J52">
        <v>-82.2</v>
      </c>
      <c r="K52">
        <v>0.14000000000000001</v>
      </c>
      <c r="L52">
        <v>64.099999999999994</v>
      </c>
      <c r="M52">
        <v>0</v>
      </c>
      <c r="N52">
        <v>35.799999999999997</v>
      </c>
      <c r="O52">
        <v>34.6</v>
      </c>
      <c r="P52">
        <v>22.6</v>
      </c>
      <c r="Q52">
        <v>6.4</v>
      </c>
      <c r="R52">
        <v>3.6</v>
      </c>
      <c r="S52">
        <v>7.5</v>
      </c>
      <c r="T52">
        <v>25.2</v>
      </c>
      <c r="U52">
        <f>VLOOKUP($A52,Departures!$A:$G,2,0)</f>
        <v>340915</v>
      </c>
      <c r="V52">
        <f>VLOOKUP($A52,Departures!$A:$G,3,0)</f>
        <v>67214</v>
      </c>
      <c r="W52">
        <f>VLOOKUP($A52,Departures!$A:$G,4,0)</f>
        <v>6692</v>
      </c>
      <c r="X52">
        <f>VLOOKUP($A52,Departures!$A:$G,5,0)</f>
        <v>-80.3</v>
      </c>
      <c r="Y52">
        <f>VLOOKUP($A52,Departures!$A:$G,6,0)</f>
        <v>-90</v>
      </c>
      <c r="Z52">
        <f>VLOOKUP($A52,Departures!A:G,7,0)</f>
        <v>0.08</v>
      </c>
    </row>
    <row r="53" spans="1:26" x14ac:dyDescent="0.35">
      <c r="A53" t="s">
        <v>50</v>
      </c>
      <c r="B53">
        <v>322126</v>
      </c>
      <c r="C53">
        <v>319172</v>
      </c>
      <c r="D53">
        <v>334579</v>
      </c>
      <c r="E53">
        <v>69897</v>
      </c>
      <c r="F53">
        <v>6628</v>
      </c>
      <c r="G53">
        <v>-0.9</v>
      </c>
      <c r="H53">
        <v>4.8</v>
      </c>
      <c r="I53">
        <v>-79.099999999999994</v>
      </c>
      <c r="J53">
        <v>-90.5</v>
      </c>
      <c r="K53">
        <v>0.43</v>
      </c>
      <c r="L53">
        <v>92.7</v>
      </c>
      <c r="M53">
        <v>0</v>
      </c>
      <c r="N53">
        <v>7.3</v>
      </c>
      <c r="O53">
        <v>17.7</v>
      </c>
      <c r="P53">
        <v>21.4</v>
      </c>
      <c r="Q53">
        <v>11.7</v>
      </c>
      <c r="R53">
        <v>2.6</v>
      </c>
      <c r="S53">
        <v>12.5</v>
      </c>
      <c r="T53">
        <v>34.1</v>
      </c>
      <c r="U53">
        <f>VLOOKUP($A53,Departures!$A:$G,2,0)</f>
        <v>775286</v>
      </c>
      <c r="V53">
        <f>VLOOKUP($A53,Departures!$A:$G,3,0)</f>
        <v>131773</v>
      </c>
      <c r="W53">
        <f>VLOOKUP($A53,Departures!$A:$G,4,0)</f>
        <v>18744</v>
      </c>
      <c r="X53">
        <f>VLOOKUP($A53,Departures!$A:$G,5,0)</f>
        <v>-83</v>
      </c>
      <c r="Y53">
        <f>VLOOKUP($A53,Departures!$A:$G,6,0)</f>
        <v>-85.8</v>
      </c>
      <c r="Z53">
        <f>VLOOKUP($A53,Departures!A:G,7,0)</f>
        <v>0.22</v>
      </c>
    </row>
    <row r="54" spans="1:26" x14ac:dyDescent="0.35">
      <c r="A54" t="s">
        <v>51</v>
      </c>
      <c r="B54">
        <v>56952</v>
      </c>
      <c r="C54">
        <v>75773</v>
      </c>
      <c r="D54">
        <v>86842</v>
      </c>
      <c r="E54">
        <v>35291</v>
      </c>
      <c r="F54">
        <v>3013</v>
      </c>
      <c r="G54">
        <v>33</v>
      </c>
      <c r="H54">
        <v>14.6</v>
      </c>
      <c r="I54">
        <v>-59.4</v>
      </c>
      <c r="J54">
        <v>-91.5</v>
      </c>
      <c r="K54">
        <v>0.2</v>
      </c>
      <c r="L54">
        <v>86.4</v>
      </c>
      <c r="M54">
        <v>0.2</v>
      </c>
      <c r="N54">
        <v>13.4</v>
      </c>
      <c r="O54">
        <v>8</v>
      </c>
      <c r="P54">
        <v>5.9</v>
      </c>
      <c r="Q54">
        <v>5.2</v>
      </c>
      <c r="R54">
        <v>56.7</v>
      </c>
      <c r="S54">
        <v>17.2</v>
      </c>
      <c r="T54">
        <v>7</v>
      </c>
      <c r="U54">
        <f>VLOOKUP($A54,Departures!$A:$G,2,0)</f>
        <v>31667</v>
      </c>
      <c r="V54">
        <f>VLOOKUP($A54,Departures!$A:$G,3,0)</f>
        <v>10480</v>
      </c>
      <c r="W54">
        <f>VLOOKUP($A54,Departures!$A:$G,4,0)</f>
        <v>2914</v>
      </c>
      <c r="X54">
        <f>VLOOKUP($A54,Departures!$A:$G,5,0)</f>
        <v>-66.900000000000006</v>
      </c>
      <c r="Y54">
        <f>VLOOKUP($A54,Departures!$A:$G,6,0)</f>
        <v>-72.2</v>
      </c>
      <c r="Z54">
        <f>VLOOKUP($A54,Departures!A:G,7,0)</f>
        <v>0.03</v>
      </c>
    </row>
    <row r="55" spans="1:26" x14ac:dyDescent="0.35">
      <c r="A55" t="s">
        <v>77</v>
      </c>
      <c r="B55">
        <v>53963</v>
      </c>
      <c r="C55">
        <v>53473</v>
      </c>
      <c r="D55">
        <v>56393</v>
      </c>
      <c r="E55">
        <v>16052</v>
      </c>
      <c r="F55">
        <v>6927</v>
      </c>
      <c r="G55">
        <v>-0.9</v>
      </c>
      <c r="H55">
        <v>5.5</v>
      </c>
      <c r="I55">
        <v>-71.5</v>
      </c>
      <c r="J55">
        <v>-56.8</v>
      </c>
      <c r="K55">
        <v>0.45</v>
      </c>
      <c r="L55">
        <v>62.5</v>
      </c>
      <c r="M55">
        <v>0.2</v>
      </c>
      <c r="N55">
        <v>37.299999999999997</v>
      </c>
      <c r="O55">
        <v>18.5</v>
      </c>
      <c r="P55">
        <v>18.399999999999999</v>
      </c>
      <c r="Q55">
        <v>11.8</v>
      </c>
      <c r="R55">
        <v>4.5999999999999996</v>
      </c>
      <c r="S55">
        <v>0.2</v>
      </c>
      <c r="T55">
        <v>46.4</v>
      </c>
      <c r="U55">
        <f>VLOOKUP($A55,Departures!$A:$G,2,0)</f>
        <v>81771</v>
      </c>
      <c r="V55">
        <f>VLOOKUP($A55,Departures!$A:$G,3,0)</f>
        <v>20356</v>
      </c>
      <c r="W55">
        <f>VLOOKUP($A55,Departures!$A:$G,4,0)</f>
        <v>4491</v>
      </c>
      <c r="X55">
        <f>VLOOKUP($A55,Departures!$A:$G,5,0)</f>
        <v>-75.099999999999994</v>
      </c>
      <c r="Y55">
        <f>VLOOKUP($A55,Departures!$A:$G,6,0)</f>
        <v>-77.900000000000006</v>
      </c>
      <c r="Z55">
        <f>VLOOKUP($A55,Departures!A:G,7,0)</f>
        <v>0.05</v>
      </c>
    </row>
    <row r="56" spans="1:26" x14ac:dyDescent="0.35">
      <c r="A56" t="s">
        <v>52</v>
      </c>
      <c r="B56">
        <v>175852</v>
      </c>
      <c r="C56">
        <v>183581</v>
      </c>
      <c r="D56">
        <v>190089</v>
      </c>
      <c r="E56">
        <v>33747</v>
      </c>
      <c r="F56">
        <v>13407</v>
      </c>
      <c r="G56">
        <v>4.4000000000000004</v>
      </c>
      <c r="H56">
        <v>3.5</v>
      </c>
      <c r="I56">
        <v>-82.2</v>
      </c>
      <c r="J56">
        <v>-60.3</v>
      </c>
      <c r="K56">
        <v>0.88</v>
      </c>
      <c r="L56">
        <v>99.6</v>
      </c>
      <c r="M56">
        <v>0</v>
      </c>
      <c r="N56">
        <v>0.4</v>
      </c>
      <c r="O56">
        <v>2.4</v>
      </c>
      <c r="P56">
        <v>37.200000000000003</v>
      </c>
      <c r="Q56">
        <v>6.3</v>
      </c>
      <c r="R56">
        <v>0.1</v>
      </c>
      <c r="S56">
        <v>0.1</v>
      </c>
      <c r="T56">
        <v>53.7</v>
      </c>
      <c r="U56">
        <f>VLOOKUP($A56,Departures!$A:$G,2,0)</f>
        <v>1597707</v>
      </c>
      <c r="V56">
        <f>VLOOKUP($A56,Departures!$A:$G,3,0)</f>
        <v>289287</v>
      </c>
      <c r="W56">
        <f>VLOOKUP($A56,Departures!$A:$G,4,0)</f>
        <v>100278</v>
      </c>
      <c r="X56">
        <f>VLOOKUP($A56,Departures!$A:$G,5,0)</f>
        <v>-81.900000000000006</v>
      </c>
      <c r="Y56">
        <f>VLOOKUP($A56,Departures!$A:$G,6,0)</f>
        <v>-65.3</v>
      </c>
      <c r="Z56">
        <f>VLOOKUP($A56,Departures!A:G,7,0)</f>
        <v>1.17</v>
      </c>
    </row>
    <row r="57" spans="1:26" x14ac:dyDescent="0.35">
      <c r="A57" t="s">
        <v>53</v>
      </c>
      <c r="B57">
        <v>140087</v>
      </c>
      <c r="C57">
        <v>166293</v>
      </c>
      <c r="D57">
        <v>169956</v>
      </c>
      <c r="E57">
        <v>52626</v>
      </c>
      <c r="F57">
        <v>4668</v>
      </c>
      <c r="G57">
        <v>18.7</v>
      </c>
      <c r="H57">
        <v>2.2000000000000002</v>
      </c>
      <c r="I57">
        <v>-69</v>
      </c>
      <c r="J57">
        <v>-91.1</v>
      </c>
      <c r="K57">
        <v>0.31</v>
      </c>
      <c r="L57">
        <v>95.1</v>
      </c>
      <c r="M57">
        <v>1.2</v>
      </c>
      <c r="N57">
        <v>3.6</v>
      </c>
      <c r="O57">
        <v>57.3</v>
      </c>
      <c r="P57">
        <v>14</v>
      </c>
      <c r="Q57">
        <v>6.5</v>
      </c>
      <c r="R57">
        <v>0.1</v>
      </c>
      <c r="S57">
        <v>4.0999999999999996</v>
      </c>
      <c r="T57">
        <v>17.899999999999999</v>
      </c>
      <c r="U57">
        <f>VLOOKUP($A57,Departures!$A:$G,2,0)</f>
        <v>1743261</v>
      </c>
      <c r="V57">
        <f>VLOOKUP($A57,Departures!$A:$G,3,0)</f>
        <v>235584</v>
      </c>
      <c r="W57">
        <f>VLOOKUP($A57,Departures!$A:$G,4,0)</f>
        <v>11531</v>
      </c>
      <c r="X57">
        <f>VLOOKUP($A57,Departures!$A:$G,5,0)</f>
        <v>-86.5</v>
      </c>
      <c r="Y57">
        <f>VLOOKUP($A57,Departures!$A:$G,6,0)</f>
        <v>-95.1</v>
      </c>
      <c r="Z57">
        <f>VLOOKUP($A57,Departures!A:G,7,0)</f>
        <v>0.13</v>
      </c>
    </row>
    <row r="58" spans="1:26" x14ac:dyDescent="0.35">
      <c r="A58" t="s">
        <v>54</v>
      </c>
      <c r="B58">
        <v>23771</v>
      </c>
      <c r="C58">
        <v>31427</v>
      </c>
      <c r="D58">
        <v>33636</v>
      </c>
      <c r="E58">
        <v>8828</v>
      </c>
      <c r="F58">
        <v>1104</v>
      </c>
      <c r="G58">
        <v>32.200000000000003</v>
      </c>
      <c r="H58">
        <v>7</v>
      </c>
      <c r="I58">
        <v>-73.8</v>
      </c>
      <c r="J58">
        <v>-87.5</v>
      </c>
      <c r="K58">
        <v>7.0000000000000007E-2</v>
      </c>
      <c r="L58">
        <v>78.5</v>
      </c>
      <c r="M58">
        <v>1.1000000000000001</v>
      </c>
      <c r="N58">
        <v>20.399999999999999</v>
      </c>
      <c r="O58">
        <v>26.9</v>
      </c>
      <c r="P58">
        <v>7.8</v>
      </c>
      <c r="Q58">
        <v>14.6</v>
      </c>
      <c r="R58">
        <v>0.3</v>
      </c>
      <c r="S58">
        <v>21</v>
      </c>
      <c r="T58">
        <v>29.4</v>
      </c>
      <c r="U58">
        <f>VLOOKUP($A58,Departures!$A:$G,2,0)</f>
        <v>93921</v>
      </c>
      <c r="V58">
        <f>VLOOKUP($A58,Departures!$A:$G,3,0)</f>
        <v>20984</v>
      </c>
      <c r="W58">
        <f>VLOOKUP($A58,Departures!$A:$G,4,0)</f>
        <v>4659</v>
      </c>
      <c r="X58">
        <f>VLOOKUP($A58,Departures!$A:$G,5,0)</f>
        <v>-77.7</v>
      </c>
      <c r="Y58">
        <f>VLOOKUP($A58,Departures!$A:$G,6,0)</f>
        <v>-77.8</v>
      </c>
      <c r="Z58">
        <f>VLOOKUP($A58,Departures!A:G,7,0)</f>
        <v>0.05</v>
      </c>
    </row>
    <row r="59" spans="1:26" x14ac:dyDescent="0.35">
      <c r="A59" t="s">
        <v>55</v>
      </c>
      <c r="B59">
        <v>247235</v>
      </c>
      <c r="C59">
        <v>281768</v>
      </c>
      <c r="D59">
        <v>339442</v>
      </c>
      <c r="E59">
        <v>39586</v>
      </c>
      <c r="F59">
        <v>3502</v>
      </c>
      <c r="G59">
        <v>14</v>
      </c>
      <c r="H59">
        <v>20.5</v>
      </c>
      <c r="I59">
        <v>-88.3</v>
      </c>
      <c r="J59">
        <v>-91.2</v>
      </c>
      <c r="K59">
        <v>0.23</v>
      </c>
      <c r="L59">
        <v>98.2</v>
      </c>
      <c r="M59">
        <v>0</v>
      </c>
      <c r="N59">
        <v>1.8</v>
      </c>
      <c r="O59">
        <v>73.3</v>
      </c>
      <c r="P59">
        <v>15.6</v>
      </c>
      <c r="Q59">
        <v>0.5</v>
      </c>
      <c r="R59">
        <v>0.1</v>
      </c>
      <c r="S59">
        <v>0.7</v>
      </c>
      <c r="T59">
        <v>9.6999999999999993</v>
      </c>
      <c r="U59">
        <f>VLOOKUP($A59,Departures!$A:$G,2,0)</f>
        <v>358685</v>
      </c>
      <c r="V59">
        <f>VLOOKUP($A59,Departures!$A:$G,3,0)</f>
        <v>20380</v>
      </c>
      <c r="W59">
        <f>VLOOKUP($A59,Departures!$A:$G,4,0)</f>
        <v>2096</v>
      </c>
      <c r="X59">
        <f>VLOOKUP($A59,Departures!$A:$G,5,0)</f>
        <v>-94.3</v>
      </c>
      <c r="Y59">
        <f>VLOOKUP($A59,Departures!$A:$G,6,0)</f>
        <v>-89.7</v>
      </c>
      <c r="Z59">
        <f>VLOOKUP($A59,Departures!A:G,7,0)</f>
        <v>0.02</v>
      </c>
    </row>
    <row r="60" spans="1:26" x14ac:dyDescent="0.35">
      <c r="A60" t="s">
        <v>56</v>
      </c>
      <c r="B60">
        <v>222527</v>
      </c>
      <c r="C60">
        <v>236236</v>
      </c>
      <c r="D60">
        <v>238903</v>
      </c>
      <c r="E60">
        <v>48191</v>
      </c>
      <c r="F60">
        <v>15358</v>
      </c>
      <c r="G60">
        <v>6.2</v>
      </c>
      <c r="H60">
        <v>1.1000000000000001</v>
      </c>
      <c r="I60">
        <v>-79.8</v>
      </c>
      <c r="J60">
        <v>-68.099999999999994</v>
      </c>
      <c r="K60">
        <v>1.01</v>
      </c>
      <c r="L60">
        <v>99.9</v>
      </c>
      <c r="M60">
        <v>0</v>
      </c>
      <c r="N60">
        <v>0.1</v>
      </c>
      <c r="O60">
        <v>91.4</v>
      </c>
      <c r="P60">
        <v>3.1</v>
      </c>
      <c r="Q60">
        <v>1.7</v>
      </c>
      <c r="R60">
        <v>0.1</v>
      </c>
      <c r="S60">
        <v>0.3</v>
      </c>
      <c r="T60">
        <v>3.4</v>
      </c>
      <c r="U60">
        <f>VLOOKUP($A60,Departures!$A:$G,2,0)</f>
        <v>136191</v>
      </c>
      <c r="V60">
        <f>VLOOKUP($A60,Departures!$A:$G,3,0)</f>
        <v>28470</v>
      </c>
      <c r="W60">
        <f>VLOOKUP($A60,Departures!$A:$G,4,0)</f>
        <v>16104</v>
      </c>
      <c r="X60">
        <f>VLOOKUP($A60,Departures!$A:$G,5,0)</f>
        <v>-79.099999999999994</v>
      </c>
      <c r="Y60">
        <f>VLOOKUP($A60,Departures!$A:$G,6,0)</f>
        <v>-43.4</v>
      </c>
      <c r="Z60">
        <f>VLOOKUP($A60,Departures!A:G,7,0)</f>
        <v>0.19</v>
      </c>
    </row>
    <row r="61" spans="1:26" x14ac:dyDescent="0.35">
      <c r="A61" t="s">
        <v>59</v>
      </c>
      <c r="B61">
        <v>142383</v>
      </c>
      <c r="C61">
        <v>150536</v>
      </c>
      <c r="D61">
        <v>149445</v>
      </c>
      <c r="E61">
        <v>32302</v>
      </c>
      <c r="F61">
        <v>13330</v>
      </c>
      <c r="G61">
        <v>5.7</v>
      </c>
      <c r="H61">
        <v>-0.7</v>
      </c>
      <c r="I61">
        <v>-78.400000000000006</v>
      </c>
      <c r="J61">
        <v>-58.7</v>
      </c>
      <c r="K61">
        <v>0.87</v>
      </c>
      <c r="L61">
        <v>99</v>
      </c>
      <c r="M61">
        <v>0.1</v>
      </c>
      <c r="N61">
        <v>0.9</v>
      </c>
      <c r="O61">
        <v>92.7</v>
      </c>
      <c r="P61">
        <v>1.7</v>
      </c>
      <c r="Q61">
        <v>1.2</v>
      </c>
      <c r="R61">
        <v>0</v>
      </c>
      <c r="S61">
        <v>2.9</v>
      </c>
      <c r="T61">
        <v>1.5</v>
      </c>
      <c r="U61">
        <f>VLOOKUP($A61,Departures!$A:$G,2,0)</f>
        <v>60406</v>
      </c>
      <c r="V61">
        <f>VLOOKUP($A61,Departures!$A:$G,3,0)</f>
        <v>12848</v>
      </c>
      <c r="W61">
        <f>VLOOKUP($A61,Departures!$A:$G,4,0)</f>
        <v>11006</v>
      </c>
      <c r="X61">
        <f>VLOOKUP($A61,Departures!$A:$G,5,0)</f>
        <v>-78.7</v>
      </c>
      <c r="Y61">
        <f>VLOOKUP($A61,Departures!$A:$G,6,0)</f>
        <v>-14.3</v>
      </c>
      <c r="Z61">
        <f>VLOOKUP($A61,Departures!A:G,7,0)</f>
        <v>0.13</v>
      </c>
    </row>
    <row r="62" spans="1:26" x14ac:dyDescent="0.35">
      <c r="A62" t="s">
        <v>57</v>
      </c>
      <c r="B62">
        <v>324243</v>
      </c>
      <c r="C62">
        <v>346486</v>
      </c>
      <c r="D62">
        <v>367241</v>
      </c>
      <c r="E62">
        <v>86758</v>
      </c>
      <c r="F62">
        <v>33864</v>
      </c>
      <c r="G62">
        <v>6.9</v>
      </c>
      <c r="H62">
        <v>6</v>
      </c>
      <c r="I62">
        <v>-76.400000000000006</v>
      </c>
      <c r="J62">
        <v>-61</v>
      </c>
      <c r="K62">
        <v>2.2200000000000002</v>
      </c>
      <c r="L62">
        <v>99.8</v>
      </c>
      <c r="M62">
        <v>0.1</v>
      </c>
      <c r="N62">
        <v>0.1</v>
      </c>
      <c r="O62">
        <v>2.8</v>
      </c>
      <c r="P62">
        <v>65.400000000000006</v>
      </c>
      <c r="Q62">
        <v>8.9</v>
      </c>
      <c r="R62">
        <v>0.3</v>
      </c>
      <c r="S62">
        <v>0</v>
      </c>
      <c r="T62">
        <v>22.6</v>
      </c>
      <c r="U62">
        <f>VLOOKUP($A62,Departures!$A:$G,2,0)</f>
        <v>589539</v>
      </c>
      <c r="V62">
        <f>VLOOKUP($A62,Departures!$A:$G,3,0)</f>
        <v>165580</v>
      </c>
      <c r="W62">
        <f>VLOOKUP($A62,Departures!$A:$G,4,0)</f>
        <v>36915</v>
      </c>
      <c r="X62">
        <f>VLOOKUP($A62,Departures!$A:$G,5,0)</f>
        <v>-71.900000000000006</v>
      </c>
      <c r="Y62">
        <f>VLOOKUP($A62,Departures!$A:$G,6,0)</f>
        <v>-77.7</v>
      </c>
      <c r="Z62">
        <f>VLOOKUP($A62,Departures!A:G,7,0)</f>
        <v>0.43</v>
      </c>
    </row>
    <row r="63" spans="1:26" x14ac:dyDescent="0.35">
      <c r="A63" t="s">
        <v>58</v>
      </c>
      <c r="B63">
        <v>56597</v>
      </c>
      <c r="C63">
        <v>60664</v>
      </c>
      <c r="D63">
        <v>65551</v>
      </c>
      <c r="E63">
        <v>16653</v>
      </c>
      <c r="F63">
        <v>4497</v>
      </c>
      <c r="G63">
        <v>7.2</v>
      </c>
      <c r="H63">
        <v>8.1</v>
      </c>
      <c r="I63">
        <v>-74.599999999999994</v>
      </c>
      <c r="J63">
        <v>-73</v>
      </c>
      <c r="K63">
        <v>0.28999999999999998</v>
      </c>
      <c r="L63">
        <v>99.7</v>
      </c>
      <c r="M63">
        <v>0</v>
      </c>
      <c r="N63">
        <v>0.3</v>
      </c>
      <c r="O63">
        <v>4.9000000000000004</v>
      </c>
      <c r="P63">
        <v>62.3</v>
      </c>
      <c r="Q63">
        <v>5.0999999999999996</v>
      </c>
      <c r="R63">
        <v>0.2</v>
      </c>
      <c r="S63">
        <v>0.3</v>
      </c>
      <c r="T63">
        <v>27.2</v>
      </c>
      <c r="U63">
        <f>VLOOKUP($A63,Departures!$A:$G,2,0)</f>
        <v>110754</v>
      </c>
      <c r="V63">
        <f>VLOOKUP($A63,Departures!$A:$G,3,0)</f>
        <v>41865</v>
      </c>
      <c r="W63">
        <f>VLOOKUP($A63,Departures!$A:$G,4,0)</f>
        <v>3196</v>
      </c>
      <c r="X63">
        <f>VLOOKUP($A63,Departures!$A:$G,5,0)</f>
        <v>-62.2</v>
      </c>
      <c r="Y63">
        <f>VLOOKUP($A63,Departures!$A:$G,6,0)</f>
        <v>-92.4</v>
      </c>
      <c r="Z63">
        <f>VLOOKUP($A63,Departures!A:G,7,0)</f>
        <v>0.04</v>
      </c>
    </row>
    <row r="65" spans="21:21" x14ac:dyDescent="0.35">
      <c r="U65">
        <f>MIN(U2:U63)</f>
        <v>2840</v>
      </c>
    </row>
  </sheetData>
  <pageMargins left="0.7" right="0.7" top="0.75" bottom="0.75" header="0.3" footer="0.3"/>
  <pageSetup paperSize="9" orientation="portrait" r:id="rId1"/>
  <ignoredErrors>
    <ignoredError sqref="U35 V35:Z35 U43:Z43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0181-5BA6-4057-A83A-4C25C2BD0A79}">
  <dimension ref="A1:H22"/>
  <sheetViews>
    <sheetView workbookViewId="0">
      <selection activeCell="H2" sqref="H2"/>
    </sheetView>
  </sheetViews>
  <sheetFormatPr defaultRowHeight="14.5" x14ac:dyDescent="0.35"/>
  <cols>
    <col min="1" max="1" width="7.08984375" bestFit="1" customWidth="1"/>
    <col min="2" max="2" width="18.36328125" bestFit="1" customWidth="1"/>
    <col min="3" max="3" width="10.90625" bestFit="1" customWidth="1"/>
    <col min="4" max="4" width="22" bestFit="1" customWidth="1"/>
    <col min="5" max="5" width="10.90625" bestFit="1" customWidth="1"/>
    <col min="6" max="6" width="22.26953125" bestFit="1" customWidth="1"/>
    <col min="7" max="7" width="11.7265625" bestFit="1" customWidth="1"/>
  </cols>
  <sheetData>
    <row r="1" spans="1:8" x14ac:dyDescent="0.35">
      <c r="A1" t="s">
        <v>376</v>
      </c>
      <c r="B1" t="s">
        <v>394</v>
      </c>
      <c r="C1" t="s">
        <v>393</v>
      </c>
      <c r="D1" t="s">
        <v>392</v>
      </c>
      <c r="E1" t="s">
        <v>393</v>
      </c>
      <c r="F1" t="s">
        <v>377</v>
      </c>
      <c r="G1" t="s">
        <v>391</v>
      </c>
    </row>
    <row r="2" spans="1:8" x14ac:dyDescent="0.35">
      <c r="A2">
        <v>2001</v>
      </c>
      <c r="B2">
        <v>463.8</v>
      </c>
      <c r="C2">
        <v>-2.4</v>
      </c>
      <c r="D2">
        <v>3.2</v>
      </c>
      <c r="E2">
        <v>-7.8</v>
      </c>
      <c r="F2">
        <v>0.69</v>
      </c>
      <c r="G2" t="s">
        <v>378</v>
      </c>
      <c r="H2" t="s">
        <v>397</v>
      </c>
    </row>
    <row r="3" spans="1:8" x14ac:dyDescent="0.35">
      <c r="A3">
        <v>2002</v>
      </c>
      <c r="B3">
        <v>481.9</v>
      </c>
      <c r="C3">
        <v>3.9</v>
      </c>
      <c r="D3">
        <v>3.1</v>
      </c>
      <c r="E3">
        <v>-2.8</v>
      </c>
      <c r="F3">
        <v>0.64</v>
      </c>
      <c r="G3" t="s">
        <v>379</v>
      </c>
      <c r="H3" t="s">
        <v>397</v>
      </c>
    </row>
    <row r="4" spans="1:8" x14ac:dyDescent="0.35">
      <c r="A4">
        <v>2003</v>
      </c>
      <c r="B4">
        <v>529.29999999999995</v>
      </c>
      <c r="C4">
        <v>9.8000000000000007</v>
      </c>
      <c r="D4">
        <v>4.5</v>
      </c>
      <c r="E4">
        <v>43.9</v>
      </c>
      <c r="F4">
        <v>0.84</v>
      </c>
      <c r="G4" t="s">
        <v>379</v>
      </c>
      <c r="H4" t="s">
        <v>398</v>
      </c>
    </row>
    <row r="5" spans="1:8" x14ac:dyDescent="0.35">
      <c r="A5">
        <v>2004</v>
      </c>
      <c r="B5">
        <v>633.20000000000005</v>
      </c>
      <c r="C5">
        <v>19.600000000000001</v>
      </c>
      <c r="D5">
        <v>6.2</v>
      </c>
      <c r="E5">
        <v>38.299999999999997</v>
      </c>
      <c r="F5">
        <v>0.97</v>
      </c>
      <c r="G5" t="s">
        <v>380</v>
      </c>
      <c r="H5" t="s">
        <v>399</v>
      </c>
    </row>
    <row r="6" spans="1:8" x14ac:dyDescent="0.35">
      <c r="A6">
        <v>2005</v>
      </c>
      <c r="B6">
        <v>679.6</v>
      </c>
      <c r="C6">
        <v>7.3</v>
      </c>
      <c r="D6">
        <v>7.5</v>
      </c>
      <c r="E6">
        <v>21.4</v>
      </c>
      <c r="F6">
        <v>1.1000000000000001</v>
      </c>
      <c r="G6" t="s">
        <v>381</v>
      </c>
    </row>
    <row r="7" spans="1:8" x14ac:dyDescent="0.35">
      <c r="A7">
        <v>2006</v>
      </c>
      <c r="B7">
        <v>744</v>
      </c>
      <c r="C7">
        <v>9.5</v>
      </c>
      <c r="D7">
        <v>8.6</v>
      </c>
      <c r="E7">
        <v>15.2</v>
      </c>
      <c r="F7">
        <v>1.1599999999999999</v>
      </c>
      <c r="G7" t="s">
        <v>381</v>
      </c>
    </row>
    <row r="8" spans="1:8" x14ac:dyDescent="0.35">
      <c r="A8">
        <v>2007</v>
      </c>
      <c r="B8">
        <v>857</v>
      </c>
      <c r="C8">
        <v>15.2</v>
      </c>
      <c r="D8">
        <v>10.7</v>
      </c>
      <c r="E8">
        <v>24.3</v>
      </c>
      <c r="F8">
        <v>1.25</v>
      </c>
      <c r="G8" t="s">
        <v>381</v>
      </c>
    </row>
    <row r="9" spans="1:8" x14ac:dyDescent="0.35">
      <c r="A9">
        <v>2008</v>
      </c>
      <c r="B9">
        <v>939</v>
      </c>
      <c r="C9">
        <v>9.6</v>
      </c>
      <c r="D9">
        <v>11.8</v>
      </c>
      <c r="E9">
        <v>10.3</v>
      </c>
      <c r="F9">
        <v>1.26</v>
      </c>
      <c r="G9" t="s">
        <v>381</v>
      </c>
    </row>
    <row r="10" spans="1:8" x14ac:dyDescent="0.35">
      <c r="A10">
        <v>2009</v>
      </c>
      <c r="B10">
        <v>853</v>
      </c>
      <c r="C10">
        <v>-9.1999999999999993</v>
      </c>
      <c r="D10">
        <v>11.1</v>
      </c>
      <c r="E10">
        <v>-5.8</v>
      </c>
      <c r="F10">
        <v>1.31</v>
      </c>
      <c r="G10" t="s">
        <v>382</v>
      </c>
    </row>
    <row r="11" spans="1:8" x14ac:dyDescent="0.35">
      <c r="A11">
        <v>2010</v>
      </c>
      <c r="B11">
        <v>931</v>
      </c>
      <c r="C11">
        <v>9.1</v>
      </c>
      <c r="D11">
        <v>14.5</v>
      </c>
      <c r="E11">
        <v>30.1</v>
      </c>
      <c r="F11">
        <v>1.56</v>
      </c>
      <c r="G11" t="s">
        <v>383</v>
      </c>
    </row>
    <row r="12" spans="1:8" x14ac:dyDescent="0.35">
      <c r="A12">
        <v>2011</v>
      </c>
      <c r="B12">
        <v>1042</v>
      </c>
      <c r="C12">
        <v>11.9</v>
      </c>
      <c r="D12">
        <v>17.7</v>
      </c>
      <c r="E12">
        <v>22.2</v>
      </c>
      <c r="F12">
        <v>1.7</v>
      </c>
      <c r="G12" t="s">
        <v>384</v>
      </c>
    </row>
    <row r="13" spans="1:8" x14ac:dyDescent="0.35">
      <c r="A13">
        <v>2012</v>
      </c>
      <c r="B13">
        <v>1117</v>
      </c>
      <c r="C13">
        <v>7.2</v>
      </c>
      <c r="D13">
        <v>18</v>
      </c>
      <c r="E13">
        <v>1.5</v>
      </c>
      <c r="F13">
        <v>1.61</v>
      </c>
      <c r="G13" t="s">
        <v>385</v>
      </c>
    </row>
    <row r="14" spans="1:8" x14ac:dyDescent="0.35">
      <c r="A14">
        <v>2013</v>
      </c>
      <c r="B14">
        <v>1198</v>
      </c>
      <c r="C14">
        <v>7.3</v>
      </c>
      <c r="D14">
        <v>18.399999999999999</v>
      </c>
      <c r="E14">
        <v>2.2999999999999998</v>
      </c>
      <c r="F14">
        <v>1.54</v>
      </c>
      <c r="G14" t="s">
        <v>385</v>
      </c>
    </row>
    <row r="15" spans="1:8" x14ac:dyDescent="0.35">
      <c r="A15">
        <v>2014</v>
      </c>
      <c r="B15">
        <v>1252</v>
      </c>
      <c r="C15">
        <v>4.5</v>
      </c>
      <c r="D15">
        <v>19.7</v>
      </c>
      <c r="E15">
        <v>7.1</v>
      </c>
      <c r="F15">
        <v>1.57</v>
      </c>
      <c r="G15" t="s">
        <v>386</v>
      </c>
    </row>
    <row r="16" spans="1:8" x14ac:dyDescent="0.35">
      <c r="A16">
        <v>2015</v>
      </c>
      <c r="B16">
        <v>1217</v>
      </c>
      <c r="C16">
        <v>-2.8</v>
      </c>
      <c r="D16">
        <v>21</v>
      </c>
      <c r="E16">
        <v>6.6</v>
      </c>
      <c r="F16">
        <v>1.73</v>
      </c>
      <c r="G16" t="s">
        <v>387</v>
      </c>
    </row>
    <row r="17" spans="1:7" x14ac:dyDescent="0.35">
      <c r="A17">
        <v>2016</v>
      </c>
      <c r="B17">
        <v>1247</v>
      </c>
      <c r="C17">
        <v>2.5</v>
      </c>
      <c r="D17">
        <v>22.9</v>
      </c>
      <c r="E17">
        <v>9.1</v>
      </c>
      <c r="F17">
        <v>1.84</v>
      </c>
      <c r="G17" t="s">
        <v>388</v>
      </c>
    </row>
    <row r="18" spans="1:7" x14ac:dyDescent="0.35">
      <c r="A18">
        <v>2017</v>
      </c>
      <c r="B18">
        <v>1349</v>
      </c>
      <c r="C18">
        <v>8.1999999999999993</v>
      </c>
      <c r="D18">
        <v>27.3</v>
      </c>
      <c r="E18">
        <v>19.100000000000001</v>
      </c>
      <c r="F18">
        <v>1.84</v>
      </c>
      <c r="G18" t="s">
        <v>388</v>
      </c>
    </row>
    <row r="19" spans="1:7" x14ac:dyDescent="0.35">
      <c r="A19">
        <v>2018</v>
      </c>
      <c r="B19">
        <v>1439</v>
      </c>
      <c r="C19">
        <v>6.7</v>
      </c>
      <c r="D19">
        <v>28.6</v>
      </c>
      <c r="E19">
        <v>4.7</v>
      </c>
      <c r="F19">
        <v>1.99</v>
      </c>
      <c r="G19" t="s">
        <v>388</v>
      </c>
    </row>
    <row r="20" spans="1:7" x14ac:dyDescent="0.35">
      <c r="A20">
        <v>2019</v>
      </c>
      <c r="B20">
        <v>1483</v>
      </c>
      <c r="C20">
        <v>3.1</v>
      </c>
      <c r="D20">
        <v>30.1</v>
      </c>
      <c r="E20">
        <v>5.0999999999999996</v>
      </c>
      <c r="F20">
        <v>2.02</v>
      </c>
      <c r="G20" t="s">
        <v>388</v>
      </c>
    </row>
    <row r="21" spans="1:7" x14ac:dyDescent="0.35">
      <c r="A21">
        <v>2020</v>
      </c>
      <c r="B21">
        <v>546</v>
      </c>
      <c r="C21">
        <v>-63.3</v>
      </c>
      <c r="D21">
        <v>6.9</v>
      </c>
      <c r="E21">
        <v>-76.900000000000006</v>
      </c>
      <c r="F21">
        <v>1.27</v>
      </c>
      <c r="G21" t="s">
        <v>389</v>
      </c>
    </row>
    <row r="22" spans="1:7" x14ac:dyDescent="0.35">
      <c r="A22">
        <v>2021</v>
      </c>
      <c r="B22">
        <v>602</v>
      </c>
      <c r="C22">
        <v>10.3</v>
      </c>
      <c r="D22">
        <v>8.6999999999999993</v>
      </c>
      <c r="E22">
        <v>26.4</v>
      </c>
      <c r="F22">
        <v>1.46</v>
      </c>
      <c r="G22" t="s">
        <v>390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4C8A7-6D56-4283-8DA3-C14F20055948}">
  <dimension ref="A1:I61"/>
  <sheetViews>
    <sheetView workbookViewId="0">
      <selection activeCell="E1" sqref="E1"/>
    </sheetView>
  </sheetViews>
  <sheetFormatPr defaultRowHeight="14.5" x14ac:dyDescent="0.35"/>
  <cols>
    <col min="1" max="1" width="21.54296875" bestFit="1" customWidth="1"/>
    <col min="2" max="4" width="24.6328125" bestFit="1" customWidth="1"/>
    <col min="5" max="5" width="18.6328125" bestFit="1" customWidth="1"/>
    <col min="6" max="6" width="5.81640625" bestFit="1" customWidth="1"/>
    <col min="7" max="7" width="7.453125" bestFit="1" customWidth="1"/>
  </cols>
  <sheetData>
    <row r="1" spans="1:9" x14ac:dyDescent="0.35">
      <c r="A1" t="s">
        <v>368</v>
      </c>
      <c r="B1" t="s">
        <v>370</v>
      </c>
      <c r="C1" t="s">
        <v>371</v>
      </c>
      <c r="D1" t="s">
        <v>372</v>
      </c>
      <c r="E1" t="s">
        <v>369</v>
      </c>
      <c r="G1" t="s">
        <v>89</v>
      </c>
    </row>
    <row r="2" spans="1:9" x14ac:dyDescent="0.35">
      <c r="A2" t="s">
        <v>0</v>
      </c>
      <c r="B2">
        <v>634460</v>
      </c>
      <c r="C2">
        <v>227258</v>
      </c>
      <c r="D2">
        <v>259700</v>
      </c>
      <c r="E2">
        <v>-64.2</v>
      </c>
      <c r="F2">
        <v>14.3</v>
      </c>
      <c r="G2">
        <v>3.04</v>
      </c>
      <c r="I2">
        <f>IF(A2='Country-Wise data'!A2,1,0)</f>
        <v>1</v>
      </c>
    </row>
    <row r="3" spans="1:9" x14ac:dyDescent="0.35">
      <c r="A3" t="s">
        <v>118</v>
      </c>
      <c r="B3">
        <v>1938302</v>
      </c>
      <c r="C3">
        <v>592901</v>
      </c>
      <c r="D3">
        <v>695906</v>
      </c>
      <c r="E3">
        <v>-69.400000000000006</v>
      </c>
      <c r="F3">
        <v>17.399999999999999</v>
      </c>
      <c r="G3">
        <v>8.14</v>
      </c>
      <c r="I3">
        <f>IF(A3='Country-Wise data'!A3,1,0)</f>
        <v>1</v>
      </c>
    </row>
    <row r="4" spans="1:9" x14ac:dyDescent="0.35">
      <c r="A4" t="s">
        <v>3</v>
      </c>
      <c r="B4">
        <v>2840</v>
      </c>
      <c r="C4">
        <v>698</v>
      </c>
      <c r="D4">
        <v>433</v>
      </c>
      <c r="E4">
        <v>-75.400000000000006</v>
      </c>
      <c r="F4">
        <v>-38</v>
      </c>
      <c r="G4">
        <v>0.01</v>
      </c>
      <c r="I4">
        <f>IF(A4='Country-Wise data'!A4,1,0)</f>
        <v>1</v>
      </c>
    </row>
    <row r="5" spans="1:9" x14ac:dyDescent="0.35">
      <c r="A5" t="s">
        <v>4</v>
      </c>
      <c r="B5">
        <v>14526</v>
      </c>
      <c r="C5">
        <v>5857</v>
      </c>
      <c r="D5">
        <v>4483</v>
      </c>
      <c r="E5">
        <v>-59.7</v>
      </c>
      <c r="F5">
        <v>-23.5</v>
      </c>
      <c r="G5">
        <v>0.05</v>
      </c>
      <c r="I5">
        <f>IF(A5='Country-Wise data'!A5,1,0)</f>
        <v>1</v>
      </c>
    </row>
    <row r="6" spans="1:9" x14ac:dyDescent="0.35">
      <c r="A6" t="s">
        <v>5</v>
      </c>
      <c r="B6">
        <v>9483</v>
      </c>
      <c r="C6">
        <v>3079</v>
      </c>
      <c r="D6">
        <v>24165</v>
      </c>
      <c r="E6">
        <v>-67.5</v>
      </c>
      <c r="F6">
        <v>684.8</v>
      </c>
      <c r="G6">
        <v>0.28000000000000003</v>
      </c>
      <c r="I6">
        <f>IF(A6='Country-Wise data'!A6,1,0)</f>
        <v>1</v>
      </c>
    </row>
    <row r="7" spans="1:9" x14ac:dyDescent="0.35">
      <c r="A7" t="s">
        <v>6</v>
      </c>
      <c r="B7">
        <v>40520</v>
      </c>
      <c r="C7">
        <v>5763</v>
      </c>
      <c r="D7">
        <v>4522</v>
      </c>
      <c r="E7">
        <v>-85.8</v>
      </c>
      <c r="F7">
        <v>-21.5</v>
      </c>
      <c r="G7">
        <v>0.05</v>
      </c>
      <c r="I7">
        <f>IF(A7='Country-Wise data'!A7,1,0)</f>
        <v>1</v>
      </c>
    </row>
    <row r="8" spans="1:9" x14ac:dyDescent="0.35">
      <c r="A8" t="s">
        <v>7</v>
      </c>
      <c r="B8">
        <v>40813</v>
      </c>
      <c r="C8">
        <v>10965</v>
      </c>
      <c r="D8">
        <v>13416</v>
      </c>
      <c r="E8">
        <v>-73.099999999999994</v>
      </c>
      <c r="F8">
        <v>22.4</v>
      </c>
      <c r="G8">
        <v>0.16</v>
      </c>
      <c r="I8">
        <f>IF(A8='Country-Wise data'!A8,1,0)</f>
        <v>1</v>
      </c>
    </row>
    <row r="9" spans="1:9" x14ac:dyDescent="0.35">
      <c r="A9" t="s">
        <v>8</v>
      </c>
      <c r="B9">
        <v>39615</v>
      </c>
      <c r="C9">
        <v>8701</v>
      </c>
      <c r="D9">
        <v>9339</v>
      </c>
      <c r="E9">
        <v>-78</v>
      </c>
      <c r="F9">
        <v>7.3</v>
      </c>
      <c r="G9">
        <v>0.11</v>
      </c>
      <c r="I9">
        <f>IF(A9='Country-Wise data'!A9,1,0)</f>
        <v>1</v>
      </c>
    </row>
    <row r="10" spans="1:9" x14ac:dyDescent="0.35">
      <c r="A10" t="s">
        <v>9</v>
      </c>
      <c r="B10">
        <v>23819</v>
      </c>
      <c r="C10">
        <v>6450</v>
      </c>
      <c r="D10">
        <v>4471</v>
      </c>
      <c r="E10">
        <v>-72.900000000000006</v>
      </c>
      <c r="F10">
        <v>-30.7</v>
      </c>
      <c r="G10">
        <v>0.05</v>
      </c>
      <c r="I10">
        <f>IF(A10='Country-Wise data'!A10,1,0)</f>
        <v>1</v>
      </c>
    </row>
    <row r="11" spans="1:9" x14ac:dyDescent="0.35">
      <c r="A11" t="s">
        <v>10</v>
      </c>
      <c r="B11">
        <v>22070</v>
      </c>
      <c r="C11">
        <v>32955</v>
      </c>
      <c r="D11">
        <v>44484</v>
      </c>
      <c r="E11">
        <v>49.3</v>
      </c>
      <c r="F11">
        <v>35</v>
      </c>
      <c r="G11">
        <v>0.52</v>
      </c>
      <c r="I11">
        <f>IF(A11='Country-Wise data'!A11,1,0)</f>
        <v>1</v>
      </c>
    </row>
    <row r="12" spans="1:9" x14ac:dyDescent="0.35">
      <c r="A12" t="s">
        <v>11</v>
      </c>
      <c r="B12">
        <v>324678</v>
      </c>
      <c r="C12">
        <v>91352</v>
      </c>
      <c r="D12">
        <v>119635</v>
      </c>
      <c r="E12">
        <v>-71.900000000000006</v>
      </c>
      <c r="F12">
        <v>31</v>
      </c>
      <c r="G12">
        <v>1.4</v>
      </c>
      <c r="I12">
        <f>IF(A12='Country-Wise data'!A12,1,0)</f>
        <v>1</v>
      </c>
    </row>
    <row r="13" spans="1:9" x14ac:dyDescent="0.35">
      <c r="A13" t="s">
        <v>12</v>
      </c>
      <c r="B13">
        <v>39812</v>
      </c>
      <c r="C13">
        <v>6977</v>
      </c>
      <c r="D13">
        <v>4449</v>
      </c>
      <c r="E13">
        <v>-82.5</v>
      </c>
      <c r="F13">
        <v>-36.200000000000003</v>
      </c>
      <c r="G13">
        <v>0.05</v>
      </c>
      <c r="I13">
        <f>IF(A13='Country-Wise data'!A13,1,0)</f>
        <v>1</v>
      </c>
    </row>
    <row r="14" spans="1:9" x14ac:dyDescent="0.35">
      <c r="A14" t="s">
        <v>13</v>
      </c>
      <c r="B14">
        <v>47260</v>
      </c>
      <c r="C14">
        <v>20882</v>
      </c>
      <c r="D14">
        <v>31133</v>
      </c>
      <c r="E14">
        <v>-55.8</v>
      </c>
      <c r="F14">
        <v>49.1</v>
      </c>
      <c r="G14">
        <v>0.36</v>
      </c>
      <c r="I14">
        <f>IF(A14='Country-Wise data'!A14,1,0)</f>
        <v>1</v>
      </c>
    </row>
    <row r="15" spans="1:9" x14ac:dyDescent="0.35">
      <c r="A15" t="s">
        <v>14</v>
      </c>
      <c r="B15">
        <v>218182</v>
      </c>
      <c r="C15">
        <v>63769</v>
      </c>
      <c r="D15">
        <v>52847</v>
      </c>
      <c r="E15">
        <v>-70.8</v>
      </c>
      <c r="F15">
        <v>-17.100000000000001</v>
      </c>
      <c r="G15">
        <v>0.62</v>
      </c>
      <c r="I15">
        <f>IF(A15='Country-Wise data'!A15,1,0)</f>
        <v>1</v>
      </c>
    </row>
    <row r="16" spans="1:9" x14ac:dyDescent="0.35">
      <c r="A16" t="s">
        <v>15</v>
      </c>
      <c r="B16">
        <v>134831</v>
      </c>
      <c r="C16">
        <v>29732</v>
      </c>
      <c r="D16">
        <v>36316</v>
      </c>
      <c r="E16">
        <v>-77.900000000000006</v>
      </c>
      <c r="F16">
        <v>22.1</v>
      </c>
      <c r="G16">
        <v>0.42</v>
      </c>
      <c r="I16">
        <f>IF(A16='Country-Wise data'!A16,1,0)</f>
        <v>1</v>
      </c>
    </row>
    <row r="17" spans="1:9" x14ac:dyDescent="0.35">
      <c r="A17" t="s">
        <v>16</v>
      </c>
      <c r="B17">
        <v>24249</v>
      </c>
      <c r="C17">
        <v>5502</v>
      </c>
      <c r="D17">
        <v>5253</v>
      </c>
      <c r="E17">
        <v>-77.3</v>
      </c>
      <c r="F17">
        <v>-4.5</v>
      </c>
      <c r="G17">
        <v>0.06</v>
      </c>
      <c r="I17">
        <f>IF(A17='Country-Wise data'!A17,1,0)</f>
        <v>1</v>
      </c>
    </row>
    <row r="18" spans="1:9" x14ac:dyDescent="0.35">
      <c r="A18" t="s">
        <v>17</v>
      </c>
      <c r="B18">
        <v>18412</v>
      </c>
      <c r="C18">
        <v>7812</v>
      </c>
      <c r="D18">
        <v>9959</v>
      </c>
      <c r="E18">
        <v>-57.6</v>
      </c>
      <c r="F18">
        <v>27.5</v>
      </c>
      <c r="G18">
        <v>0.12</v>
      </c>
      <c r="I18">
        <f>IF(A18='Country-Wise data'!A18,1,0)</f>
        <v>1</v>
      </c>
    </row>
    <row r="19" spans="1:9" x14ac:dyDescent="0.35">
      <c r="A19" t="s">
        <v>18</v>
      </c>
      <c r="B19">
        <v>98695</v>
      </c>
      <c r="C19">
        <v>22593</v>
      </c>
      <c r="D19">
        <v>23490</v>
      </c>
      <c r="E19">
        <v>-77.099999999999994</v>
      </c>
      <c r="F19">
        <v>4</v>
      </c>
      <c r="G19">
        <v>0.27</v>
      </c>
      <c r="I19">
        <f>IF(A19='Country-Wise data'!A19,1,0)</f>
        <v>1</v>
      </c>
    </row>
    <row r="20" spans="1:9" x14ac:dyDescent="0.35">
      <c r="A20" t="s">
        <v>19</v>
      </c>
      <c r="B20">
        <v>55340</v>
      </c>
      <c r="C20">
        <v>16131</v>
      </c>
      <c r="D20">
        <v>18120</v>
      </c>
      <c r="E20">
        <v>-70.900000000000006</v>
      </c>
      <c r="F20">
        <v>12.3</v>
      </c>
      <c r="G20">
        <v>0.21</v>
      </c>
      <c r="I20">
        <f>IF(A20='Country-Wise data'!A20,1,0)</f>
        <v>1</v>
      </c>
    </row>
    <row r="21" spans="1:9" x14ac:dyDescent="0.35">
      <c r="A21" t="s">
        <v>20</v>
      </c>
      <c r="B21">
        <v>109011</v>
      </c>
      <c r="C21">
        <v>14178</v>
      </c>
      <c r="D21">
        <v>18660</v>
      </c>
      <c r="E21">
        <v>-87</v>
      </c>
      <c r="F21">
        <v>31.6</v>
      </c>
      <c r="G21">
        <v>0.22</v>
      </c>
      <c r="I21">
        <f>IF(A21='Country-Wise data'!A21,1,0)</f>
        <v>1</v>
      </c>
    </row>
    <row r="22" spans="1:9" x14ac:dyDescent="0.35">
      <c r="A22" t="s">
        <v>21</v>
      </c>
      <c r="B22">
        <v>825565</v>
      </c>
      <c r="C22">
        <v>259482</v>
      </c>
      <c r="D22">
        <v>348105</v>
      </c>
      <c r="E22">
        <v>-68.599999999999994</v>
      </c>
      <c r="F22">
        <v>34.200000000000003</v>
      </c>
      <c r="G22">
        <v>4.07</v>
      </c>
      <c r="I22">
        <f>IF(A22='Country-Wise data'!A22,1,0)</f>
        <v>1</v>
      </c>
    </row>
    <row r="23" spans="1:9" x14ac:dyDescent="0.35">
      <c r="A23" t="s">
        <v>364</v>
      </c>
      <c r="B23">
        <v>27684</v>
      </c>
      <c r="C23">
        <v>4002</v>
      </c>
      <c r="D23">
        <v>3491</v>
      </c>
      <c r="E23">
        <v>-85.5</v>
      </c>
      <c r="F23">
        <v>-12.8</v>
      </c>
      <c r="G23">
        <v>0.04</v>
      </c>
      <c r="I23">
        <f>IF(A23='Country-Wise data'!A23,1,0)</f>
        <v>1</v>
      </c>
    </row>
    <row r="24" spans="1:9" x14ac:dyDescent="0.35">
      <c r="A24" t="s">
        <v>76</v>
      </c>
      <c r="B24">
        <v>24555</v>
      </c>
      <c r="C24">
        <v>3884</v>
      </c>
      <c r="D24">
        <v>4374</v>
      </c>
      <c r="E24">
        <v>-84.2</v>
      </c>
      <c r="F24">
        <v>12.6</v>
      </c>
      <c r="G24">
        <v>0.05</v>
      </c>
      <c r="I24">
        <f>IF(A24='Country-Wise data'!A24,1,0)</f>
        <v>1</v>
      </c>
    </row>
    <row r="25" spans="1:9" x14ac:dyDescent="0.35">
      <c r="A25" t="s">
        <v>23</v>
      </c>
      <c r="B25">
        <v>29899</v>
      </c>
      <c r="C25">
        <v>5773</v>
      </c>
      <c r="D25">
        <v>7759</v>
      </c>
      <c r="E25">
        <v>-80.7</v>
      </c>
      <c r="F25">
        <v>34.4</v>
      </c>
      <c r="G25">
        <v>0.09</v>
      </c>
      <c r="I25">
        <f>IF(A25='Country-Wise data'!A25,1,0)</f>
        <v>1</v>
      </c>
    </row>
    <row r="26" spans="1:9" x14ac:dyDescent="0.35">
      <c r="A26" t="s">
        <v>24</v>
      </c>
      <c r="B26">
        <v>22493</v>
      </c>
      <c r="C26">
        <v>6416</v>
      </c>
      <c r="D26">
        <v>11080</v>
      </c>
      <c r="E26">
        <v>-71.5</v>
      </c>
      <c r="F26">
        <v>72.7</v>
      </c>
      <c r="G26">
        <v>0.13</v>
      </c>
      <c r="I26">
        <f>IF(A26='Country-Wise data'!A26,1,0)</f>
        <v>1</v>
      </c>
    </row>
    <row r="27" spans="1:9" x14ac:dyDescent="0.35">
      <c r="A27" t="s">
        <v>25</v>
      </c>
      <c r="B27">
        <v>100067</v>
      </c>
      <c r="C27">
        <v>11206</v>
      </c>
      <c r="D27">
        <v>46275</v>
      </c>
      <c r="E27">
        <v>-88.8</v>
      </c>
      <c r="F27">
        <v>312.89999999999998</v>
      </c>
      <c r="G27">
        <v>0.54</v>
      </c>
      <c r="I27">
        <f>IF(A27='Country-Wise data'!A27,1,0)</f>
        <v>1</v>
      </c>
    </row>
    <row r="28" spans="1:9" x14ac:dyDescent="0.35">
      <c r="A28" t="s">
        <v>26</v>
      </c>
      <c r="B28">
        <v>27235</v>
      </c>
      <c r="C28">
        <v>11442</v>
      </c>
      <c r="D28">
        <v>34197</v>
      </c>
      <c r="E28">
        <v>-58</v>
      </c>
      <c r="F28">
        <v>198.9</v>
      </c>
      <c r="G28">
        <v>0.4</v>
      </c>
      <c r="I28">
        <f>IF(A28='Country-Wise data'!A28,1,0)</f>
        <v>1</v>
      </c>
    </row>
    <row r="29" spans="1:9" x14ac:dyDescent="0.35">
      <c r="A29" t="s">
        <v>27</v>
      </c>
      <c r="B29">
        <v>52280</v>
      </c>
      <c r="C29">
        <v>13876</v>
      </c>
      <c r="D29">
        <v>23037</v>
      </c>
      <c r="E29">
        <v>-73.5</v>
      </c>
      <c r="F29">
        <v>66</v>
      </c>
      <c r="G29">
        <v>0.27</v>
      </c>
      <c r="I29">
        <f>IF(A29='Country-Wise data'!A29,1,0)</f>
        <v>1</v>
      </c>
    </row>
    <row r="30" spans="1:9" x14ac:dyDescent="0.35">
      <c r="A30" t="s">
        <v>28</v>
      </c>
      <c r="B30">
        <v>66892</v>
      </c>
      <c r="C30">
        <v>19733</v>
      </c>
      <c r="D30">
        <v>24208</v>
      </c>
      <c r="E30">
        <v>-70.5</v>
      </c>
      <c r="F30">
        <v>22.7</v>
      </c>
      <c r="G30">
        <v>0.28000000000000003</v>
      </c>
      <c r="I30">
        <f>IF(A30='Country-Wise data'!A30,1,0)</f>
        <v>1</v>
      </c>
    </row>
    <row r="31" spans="1:9" x14ac:dyDescent="0.35">
      <c r="A31" t="s">
        <v>29</v>
      </c>
      <c r="B31">
        <v>78474</v>
      </c>
      <c r="C31">
        <v>15472</v>
      </c>
      <c r="D31">
        <v>6713</v>
      </c>
      <c r="E31">
        <v>-80.3</v>
      </c>
      <c r="F31">
        <v>-56.6</v>
      </c>
      <c r="G31">
        <v>0.08</v>
      </c>
      <c r="I31">
        <f>IF(A31='Country-Wise data'!A31,1,0)</f>
        <v>1</v>
      </c>
    </row>
    <row r="32" spans="1:9" x14ac:dyDescent="0.35">
      <c r="A32" t="s">
        <v>30</v>
      </c>
      <c r="B32">
        <v>55754</v>
      </c>
      <c r="C32">
        <v>24335</v>
      </c>
      <c r="D32">
        <v>34069</v>
      </c>
      <c r="E32">
        <v>-56.4</v>
      </c>
      <c r="F32">
        <v>40</v>
      </c>
      <c r="G32">
        <v>0.4</v>
      </c>
      <c r="I32">
        <f>IF(A32='Country-Wise data'!A32,1,0)</f>
        <v>1</v>
      </c>
    </row>
    <row r="33" spans="1:9" x14ac:dyDescent="0.35">
      <c r="A33" t="s">
        <v>31</v>
      </c>
      <c r="B33">
        <v>86812</v>
      </c>
      <c r="C33">
        <v>22438</v>
      </c>
      <c r="D33">
        <v>24500</v>
      </c>
      <c r="E33">
        <v>-74.2</v>
      </c>
      <c r="F33">
        <v>9.1999999999999993</v>
      </c>
      <c r="G33">
        <v>0.28999999999999998</v>
      </c>
      <c r="I33">
        <f>IF(A33='Country-Wise data'!A33,1,0)</f>
        <v>1</v>
      </c>
    </row>
    <row r="34" spans="1:9" x14ac:dyDescent="0.35">
      <c r="A34" t="s">
        <v>32</v>
      </c>
      <c r="B34">
        <v>10134</v>
      </c>
      <c r="C34">
        <v>3843</v>
      </c>
      <c r="D34">
        <v>4611</v>
      </c>
      <c r="E34">
        <v>-62.1</v>
      </c>
      <c r="F34">
        <v>20</v>
      </c>
      <c r="G34">
        <v>0.05</v>
      </c>
      <c r="I34">
        <f>IF(A34='Country-Wise data'!A34,1,0)</f>
        <v>1</v>
      </c>
    </row>
    <row r="35" spans="1:9" x14ac:dyDescent="0.35">
      <c r="A35" t="s">
        <v>34</v>
      </c>
      <c r="B35">
        <v>364801</v>
      </c>
      <c r="C35">
        <v>110908</v>
      </c>
      <c r="D35">
        <v>208321</v>
      </c>
      <c r="E35">
        <v>-69.599999999999994</v>
      </c>
      <c r="F35">
        <v>87.8</v>
      </c>
      <c r="G35">
        <v>2.44</v>
      </c>
      <c r="I35">
        <f>IF(A35='Country-Wise data'!A35,1,0)</f>
        <v>0</v>
      </c>
    </row>
    <row r="36" spans="1:9" x14ac:dyDescent="0.35">
      <c r="A36" t="s">
        <v>35</v>
      </c>
      <c r="B36">
        <v>80521</v>
      </c>
      <c r="C36">
        <v>10539</v>
      </c>
      <c r="D36">
        <v>8961</v>
      </c>
      <c r="E36">
        <v>-86.9</v>
      </c>
      <c r="F36">
        <v>-15</v>
      </c>
      <c r="G36">
        <v>0.1</v>
      </c>
      <c r="I36">
        <f>IF(A36='Country-Wise data'!A36,1,0)</f>
        <v>0</v>
      </c>
    </row>
    <row r="37" spans="1:9" x14ac:dyDescent="0.35">
      <c r="A37" t="s">
        <v>36</v>
      </c>
      <c r="B37">
        <v>35901</v>
      </c>
      <c r="C37">
        <v>8533</v>
      </c>
      <c r="D37">
        <v>7512</v>
      </c>
      <c r="E37">
        <v>-76.2</v>
      </c>
      <c r="F37">
        <v>-12</v>
      </c>
      <c r="G37">
        <v>0.09</v>
      </c>
      <c r="I37">
        <f>IF(A37='Country-Wise data'!A37,1,0)</f>
        <v>0</v>
      </c>
    </row>
    <row r="38" spans="1:9" x14ac:dyDescent="0.35">
      <c r="A38" t="s">
        <v>37</v>
      </c>
      <c r="B38">
        <v>940911</v>
      </c>
      <c r="C38">
        <v>280673</v>
      </c>
      <c r="D38">
        <v>407667</v>
      </c>
      <c r="E38">
        <v>-70.2</v>
      </c>
      <c r="F38">
        <v>45.2</v>
      </c>
      <c r="G38">
        <v>4.7699999999999996</v>
      </c>
      <c r="I38">
        <f>IF(A38='Country-Wise data'!A38,1,0)</f>
        <v>0</v>
      </c>
    </row>
    <row r="39" spans="1:9" x14ac:dyDescent="0.35">
      <c r="A39" t="s">
        <v>38</v>
      </c>
      <c r="B39">
        <v>2916049</v>
      </c>
      <c r="C39">
        <v>550353</v>
      </c>
      <c r="D39">
        <v>269327</v>
      </c>
      <c r="E39">
        <v>-81.099999999999994</v>
      </c>
      <c r="F39">
        <v>-51.1</v>
      </c>
      <c r="G39">
        <v>3.15</v>
      </c>
      <c r="I39">
        <f>IF(A39='Country-Wise data'!A39,1,0)</f>
        <v>0</v>
      </c>
    </row>
    <row r="40" spans="1:9" x14ac:dyDescent="0.35">
      <c r="A40" t="s">
        <v>39</v>
      </c>
      <c r="B40">
        <v>107479</v>
      </c>
      <c r="C40">
        <v>16530</v>
      </c>
      <c r="D40">
        <v>18607</v>
      </c>
      <c r="E40">
        <v>-84.6</v>
      </c>
      <c r="F40">
        <v>12.6</v>
      </c>
      <c r="G40">
        <v>0.22</v>
      </c>
      <c r="I40">
        <f>IF(A40='Country-Wise data'!A40,1,0)</f>
        <v>0</v>
      </c>
    </row>
    <row r="41" spans="1:9" x14ac:dyDescent="0.35">
      <c r="A41" t="s">
        <v>83</v>
      </c>
      <c r="B41">
        <v>6385504</v>
      </c>
      <c r="C41">
        <v>2477531</v>
      </c>
      <c r="D41">
        <v>3629880</v>
      </c>
      <c r="E41">
        <v>-61.2</v>
      </c>
      <c r="F41">
        <v>46.5</v>
      </c>
      <c r="G41">
        <v>42.45</v>
      </c>
      <c r="I41">
        <f>IF(A41='Country-Wise data'!A41,1,0)</f>
        <v>0</v>
      </c>
    </row>
    <row r="42" spans="1:9" x14ac:dyDescent="0.35">
      <c r="A42" t="s">
        <v>41</v>
      </c>
      <c r="B42">
        <v>14394</v>
      </c>
      <c r="C42">
        <v>5673</v>
      </c>
      <c r="D42">
        <v>4018</v>
      </c>
      <c r="E42">
        <v>-60.6</v>
      </c>
      <c r="F42">
        <v>-29.2</v>
      </c>
      <c r="G42">
        <v>0.05</v>
      </c>
      <c r="I42">
        <f>IF(A42='Country-Wise data'!A42,1,0)</f>
        <v>0</v>
      </c>
    </row>
    <row r="43" spans="1:9" x14ac:dyDescent="0.35">
      <c r="A43" t="s">
        <v>42</v>
      </c>
      <c r="B43">
        <v>500488</v>
      </c>
      <c r="C43">
        <v>152062</v>
      </c>
      <c r="D43">
        <v>96719</v>
      </c>
      <c r="E43">
        <v>-69.599999999999994</v>
      </c>
      <c r="F43">
        <v>-36.4</v>
      </c>
      <c r="G43">
        <v>1.1299999999999999</v>
      </c>
      <c r="I43">
        <f>IF(A43='Country-Wise data'!A43,1,0)</f>
        <v>0</v>
      </c>
    </row>
    <row r="44" spans="1:9" x14ac:dyDescent="0.35">
      <c r="A44" t="s">
        <v>43</v>
      </c>
      <c r="B44">
        <v>69415</v>
      </c>
      <c r="C44">
        <v>5862</v>
      </c>
      <c r="D44">
        <v>2289</v>
      </c>
      <c r="E44">
        <v>-91.6</v>
      </c>
      <c r="F44">
        <v>-61</v>
      </c>
      <c r="G44">
        <v>0.03</v>
      </c>
      <c r="I44">
        <f>IF(A44='Country-Wise data'!A44,1,0)</f>
        <v>0</v>
      </c>
    </row>
    <row r="45" spans="1:9" x14ac:dyDescent="0.35">
      <c r="A45" t="s">
        <v>44</v>
      </c>
      <c r="B45">
        <v>33053</v>
      </c>
      <c r="C45">
        <v>5718</v>
      </c>
      <c r="D45">
        <v>6974</v>
      </c>
      <c r="E45">
        <v>-82.7</v>
      </c>
      <c r="F45">
        <v>22</v>
      </c>
      <c r="G45">
        <v>0.08</v>
      </c>
      <c r="I45">
        <f>IF(A45='Country-Wise data'!A45,1,0)</f>
        <v>0</v>
      </c>
    </row>
    <row r="46" spans="1:9" x14ac:dyDescent="0.35">
      <c r="A46" t="s">
        <v>45</v>
      </c>
      <c r="B46">
        <v>203469</v>
      </c>
      <c r="C46">
        <v>83238</v>
      </c>
      <c r="D46">
        <v>317202</v>
      </c>
      <c r="E46">
        <v>-59.1</v>
      </c>
      <c r="F46">
        <v>281.10000000000002</v>
      </c>
      <c r="G46">
        <v>3.71</v>
      </c>
      <c r="I46">
        <f>IF(A46='Country-Wise data'!A46,1,0)</f>
        <v>0</v>
      </c>
    </row>
    <row r="47" spans="1:9" x14ac:dyDescent="0.35">
      <c r="A47" t="s">
        <v>46</v>
      </c>
      <c r="B47">
        <v>238395</v>
      </c>
      <c r="C47">
        <v>44218</v>
      </c>
      <c r="D47">
        <v>59142</v>
      </c>
      <c r="E47">
        <v>-81.5</v>
      </c>
      <c r="F47">
        <v>33.799999999999997</v>
      </c>
      <c r="G47">
        <v>0.69</v>
      </c>
      <c r="I47">
        <f>IF(A47='Country-Wise data'!A47,1,0)</f>
        <v>0</v>
      </c>
    </row>
    <row r="48" spans="1:9" x14ac:dyDescent="0.35">
      <c r="A48" t="s">
        <v>47</v>
      </c>
      <c r="B48">
        <v>26698</v>
      </c>
      <c r="C48">
        <v>4723</v>
      </c>
      <c r="D48">
        <v>5462</v>
      </c>
      <c r="E48">
        <v>-82.3</v>
      </c>
      <c r="F48">
        <v>15.6</v>
      </c>
      <c r="G48">
        <v>0.06</v>
      </c>
      <c r="I48">
        <f>IF(A48='Country-Wise data'!A48,1,0)</f>
        <v>0</v>
      </c>
    </row>
    <row r="49" spans="1:9" x14ac:dyDescent="0.35">
      <c r="A49" t="s">
        <v>48</v>
      </c>
      <c r="B49">
        <v>402240</v>
      </c>
      <c r="C49">
        <v>103911</v>
      </c>
      <c r="D49">
        <v>65844</v>
      </c>
      <c r="E49">
        <v>-74.2</v>
      </c>
      <c r="F49">
        <v>-36.6</v>
      </c>
      <c r="G49">
        <v>0.77</v>
      </c>
      <c r="I49">
        <f>IF(A49='Country-Wise data'!A49,1,0)</f>
        <v>0</v>
      </c>
    </row>
    <row r="50" spans="1:9" x14ac:dyDescent="0.35">
      <c r="A50" t="s">
        <v>49</v>
      </c>
      <c r="B50">
        <v>340915</v>
      </c>
      <c r="C50">
        <v>67214</v>
      </c>
      <c r="D50">
        <v>6692</v>
      </c>
      <c r="E50">
        <v>-80.3</v>
      </c>
      <c r="F50">
        <v>-90</v>
      </c>
      <c r="G50">
        <v>0.08</v>
      </c>
      <c r="I50">
        <f>IF(A50='Country-Wise data'!A50,1,0)</f>
        <v>0</v>
      </c>
    </row>
    <row r="51" spans="1:9" x14ac:dyDescent="0.35">
      <c r="A51" t="s">
        <v>50</v>
      </c>
      <c r="B51">
        <v>775286</v>
      </c>
      <c r="C51">
        <v>131773</v>
      </c>
      <c r="D51">
        <v>18744</v>
      </c>
      <c r="E51">
        <v>-83</v>
      </c>
      <c r="F51">
        <v>-85.8</v>
      </c>
      <c r="G51">
        <v>0.22</v>
      </c>
      <c r="I51">
        <f>IF(A51='Country-Wise data'!A51,1,0)</f>
        <v>0</v>
      </c>
    </row>
    <row r="52" spans="1:9" x14ac:dyDescent="0.35">
      <c r="A52" t="s">
        <v>51</v>
      </c>
      <c r="B52">
        <v>31667</v>
      </c>
      <c r="C52">
        <v>10480</v>
      </c>
      <c r="D52">
        <v>2914</v>
      </c>
      <c r="E52">
        <v>-66.900000000000006</v>
      </c>
      <c r="F52">
        <v>-72.2</v>
      </c>
      <c r="G52">
        <v>0.03</v>
      </c>
      <c r="I52">
        <f>IF(A52='Country-Wise data'!A52,1,0)</f>
        <v>0</v>
      </c>
    </row>
    <row r="53" spans="1:9" x14ac:dyDescent="0.35">
      <c r="A53" t="s">
        <v>77</v>
      </c>
      <c r="B53">
        <v>81771</v>
      </c>
      <c r="C53">
        <v>20356</v>
      </c>
      <c r="D53">
        <v>4491</v>
      </c>
      <c r="E53">
        <v>-75.099999999999994</v>
      </c>
      <c r="F53">
        <v>-77.900000000000006</v>
      </c>
      <c r="G53">
        <v>0.05</v>
      </c>
      <c r="I53">
        <f>IF(A53='Country-Wise data'!A53,1,0)</f>
        <v>0</v>
      </c>
    </row>
    <row r="54" spans="1:9" x14ac:dyDescent="0.35">
      <c r="A54" t="s">
        <v>52</v>
      </c>
      <c r="B54">
        <v>1597707</v>
      </c>
      <c r="C54">
        <v>289287</v>
      </c>
      <c r="D54">
        <v>100278</v>
      </c>
      <c r="E54">
        <v>-81.900000000000006</v>
      </c>
      <c r="F54">
        <v>-65.3</v>
      </c>
      <c r="G54">
        <v>1.17</v>
      </c>
      <c r="I54">
        <f>IF(A54='Country-Wise data'!A54,1,0)</f>
        <v>0</v>
      </c>
    </row>
    <row r="55" spans="1:9" x14ac:dyDescent="0.35">
      <c r="A55" t="s">
        <v>53</v>
      </c>
      <c r="B55">
        <v>1743261</v>
      </c>
      <c r="C55">
        <v>235584</v>
      </c>
      <c r="D55">
        <v>11531</v>
      </c>
      <c r="E55">
        <v>-86.5</v>
      </c>
      <c r="F55">
        <v>-95.1</v>
      </c>
      <c r="G55">
        <v>0.13</v>
      </c>
      <c r="I55">
        <f>IF(A55='Country-Wise data'!A55,1,0)</f>
        <v>0</v>
      </c>
    </row>
    <row r="56" spans="1:9" x14ac:dyDescent="0.35">
      <c r="A56" t="s">
        <v>54</v>
      </c>
      <c r="B56">
        <v>93921</v>
      </c>
      <c r="C56">
        <v>20984</v>
      </c>
      <c r="D56">
        <v>4659</v>
      </c>
      <c r="E56">
        <v>-77.7</v>
      </c>
      <c r="F56">
        <v>-77.8</v>
      </c>
      <c r="G56">
        <v>0.05</v>
      </c>
      <c r="I56">
        <f>IF(A56='Country-Wise data'!A56,1,0)</f>
        <v>0</v>
      </c>
    </row>
    <row r="57" spans="1:9" x14ac:dyDescent="0.35">
      <c r="A57" t="s">
        <v>55</v>
      </c>
      <c r="B57">
        <v>358685</v>
      </c>
      <c r="C57">
        <v>20380</v>
      </c>
      <c r="D57">
        <v>2096</v>
      </c>
      <c r="E57">
        <v>-94.3</v>
      </c>
      <c r="F57">
        <v>-89.7</v>
      </c>
      <c r="G57">
        <v>0.02</v>
      </c>
      <c r="I57">
        <f>IF(A57='Country-Wise data'!A57,1,0)</f>
        <v>0</v>
      </c>
    </row>
    <row r="58" spans="1:9" x14ac:dyDescent="0.35">
      <c r="A58" t="s">
        <v>56</v>
      </c>
      <c r="B58">
        <v>136191</v>
      </c>
      <c r="C58">
        <v>28470</v>
      </c>
      <c r="D58">
        <v>16104</v>
      </c>
      <c r="E58">
        <v>-79.099999999999994</v>
      </c>
      <c r="F58">
        <v>-43.4</v>
      </c>
      <c r="G58">
        <v>0.19</v>
      </c>
      <c r="I58">
        <f>IF(A58='Country-Wise data'!A58,1,0)</f>
        <v>0</v>
      </c>
    </row>
    <row r="59" spans="1:9" x14ac:dyDescent="0.35">
      <c r="A59" t="s">
        <v>59</v>
      </c>
      <c r="B59">
        <v>60406</v>
      </c>
      <c r="C59">
        <v>12848</v>
      </c>
      <c r="D59">
        <v>11006</v>
      </c>
      <c r="E59">
        <v>-78.7</v>
      </c>
      <c r="F59">
        <v>-14.3</v>
      </c>
      <c r="G59">
        <v>0.13</v>
      </c>
      <c r="I59">
        <f>IF(A59='Country-Wise data'!A59,1,0)</f>
        <v>0</v>
      </c>
    </row>
    <row r="60" spans="1:9" x14ac:dyDescent="0.35">
      <c r="A60" t="s">
        <v>57</v>
      </c>
      <c r="B60">
        <v>589539</v>
      </c>
      <c r="C60">
        <v>165580</v>
      </c>
      <c r="D60">
        <v>36915</v>
      </c>
      <c r="E60">
        <v>-71.900000000000006</v>
      </c>
      <c r="F60">
        <v>-77.7</v>
      </c>
      <c r="G60">
        <v>0.43</v>
      </c>
      <c r="I60">
        <f>IF(A60='Country-Wise data'!A60,1,0)</f>
        <v>0</v>
      </c>
    </row>
    <row r="61" spans="1:9" x14ac:dyDescent="0.35">
      <c r="A61" t="s">
        <v>58</v>
      </c>
      <c r="B61">
        <v>110754</v>
      </c>
      <c r="C61">
        <v>41865</v>
      </c>
      <c r="D61">
        <v>3196</v>
      </c>
      <c r="E61">
        <v>-62.2</v>
      </c>
      <c r="F61">
        <v>-92.4</v>
      </c>
      <c r="G61">
        <v>0.04</v>
      </c>
      <c r="I61">
        <f>IF(A61='Country-Wise data'!A61,1,0)</f>
        <v>0</v>
      </c>
    </row>
  </sheetData>
  <autoFilter ref="A1:E61" xr:uid="{B404C8A7-6D56-4283-8DA3-C14F20055948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A2D71-0EDB-4154-B7F6-5360A842D2F6}">
  <dimension ref="A1:K14"/>
  <sheetViews>
    <sheetView topLeftCell="C1" zoomScaleNormal="100" workbookViewId="0">
      <selection activeCell="H17" sqref="H17"/>
    </sheetView>
  </sheetViews>
  <sheetFormatPr defaultRowHeight="14.5" x14ac:dyDescent="0.35"/>
  <cols>
    <col min="1" max="1" width="9.90625" bestFit="1" customWidth="1"/>
    <col min="2" max="2" width="35.26953125" bestFit="1" customWidth="1"/>
    <col min="3" max="4" width="19.453125" bestFit="1" customWidth="1"/>
    <col min="5" max="6" width="25.36328125" bestFit="1" customWidth="1"/>
    <col min="7" max="9" width="13" customWidth="1"/>
    <col min="10" max="10" width="19.26953125" customWidth="1"/>
    <col min="11" max="11" width="20.08984375" customWidth="1"/>
  </cols>
  <sheetData>
    <row r="1" spans="1:11" x14ac:dyDescent="0.35">
      <c r="A1" t="s">
        <v>348</v>
      </c>
      <c r="B1" t="s">
        <v>349</v>
      </c>
      <c r="C1" t="s">
        <v>350</v>
      </c>
      <c r="D1" t="s">
        <v>351</v>
      </c>
      <c r="E1" t="s">
        <v>352</v>
      </c>
      <c r="F1" t="s">
        <v>353</v>
      </c>
      <c r="G1" t="s">
        <v>358</v>
      </c>
      <c r="H1" t="s">
        <v>359</v>
      </c>
      <c r="I1" t="s">
        <v>360</v>
      </c>
      <c r="J1" t="s">
        <v>84</v>
      </c>
      <c r="K1" t="s">
        <v>85</v>
      </c>
    </row>
    <row r="2" spans="1:11" x14ac:dyDescent="0.35">
      <c r="A2" t="s">
        <v>64</v>
      </c>
      <c r="B2" s="2">
        <v>15799</v>
      </c>
      <c r="C2" s="2">
        <v>17755</v>
      </c>
      <c r="D2" s="2">
        <v>18205</v>
      </c>
      <c r="E2">
        <v>12.4</v>
      </c>
      <c r="F2">
        <v>2.5</v>
      </c>
      <c r="G2">
        <v>440907</v>
      </c>
      <c r="H2">
        <v>611702</v>
      </c>
      <c r="I2">
        <v>486338</v>
      </c>
      <c r="J2">
        <v>38.74</v>
      </c>
      <c r="K2">
        <v>-20.49</v>
      </c>
    </row>
    <row r="3" spans="1:11" x14ac:dyDescent="0.35">
      <c r="A3" t="s">
        <v>65</v>
      </c>
      <c r="B3" s="2">
        <v>15353</v>
      </c>
      <c r="C3" s="2">
        <v>17757</v>
      </c>
      <c r="D3" s="2">
        <v>17959</v>
      </c>
      <c r="E3">
        <v>15.7</v>
      </c>
      <c r="F3">
        <v>1.1000000000000001</v>
      </c>
      <c r="G3">
        <v>402203</v>
      </c>
      <c r="H3">
        <v>495109</v>
      </c>
      <c r="I3">
        <v>431118</v>
      </c>
      <c r="J3">
        <v>23.1</v>
      </c>
      <c r="K3">
        <v>-12.92</v>
      </c>
    </row>
    <row r="4" spans="1:11" x14ac:dyDescent="0.35">
      <c r="A4" t="s">
        <v>66</v>
      </c>
      <c r="B4" s="2">
        <v>14667</v>
      </c>
      <c r="C4" s="2">
        <v>17222</v>
      </c>
      <c r="D4" s="2">
        <v>16214</v>
      </c>
      <c r="E4">
        <v>17.399999999999999</v>
      </c>
      <c r="F4">
        <v>-5.9</v>
      </c>
      <c r="G4">
        <v>484602</v>
      </c>
      <c r="H4">
        <v>287681</v>
      </c>
      <c r="I4">
        <v>479317</v>
      </c>
      <c r="J4">
        <v>-40.64</v>
      </c>
      <c r="K4">
        <v>66.61</v>
      </c>
    </row>
    <row r="5" spans="1:11" x14ac:dyDescent="0.35">
      <c r="A5" t="s">
        <v>67</v>
      </c>
      <c r="B5" s="2">
        <v>14260</v>
      </c>
      <c r="C5" s="2">
        <v>15620</v>
      </c>
      <c r="D5" s="2">
        <v>17134</v>
      </c>
      <c r="E5">
        <v>9.5</v>
      </c>
      <c r="F5">
        <v>9.6999999999999993</v>
      </c>
      <c r="G5">
        <v>507704</v>
      </c>
      <c r="H5">
        <v>233</v>
      </c>
      <c r="I5">
        <v>413089</v>
      </c>
      <c r="J5">
        <v>-99.95</v>
      </c>
      <c r="K5">
        <v>177191.42</v>
      </c>
    </row>
    <row r="6" spans="1:11" x14ac:dyDescent="0.35">
      <c r="A6" t="s">
        <v>68</v>
      </c>
      <c r="B6" s="2">
        <v>12255</v>
      </c>
      <c r="C6" s="2">
        <v>12752</v>
      </c>
      <c r="D6" s="2">
        <v>13642</v>
      </c>
      <c r="E6">
        <v>4.0999999999999996</v>
      </c>
      <c r="F6">
        <v>7</v>
      </c>
      <c r="G6">
        <v>618600</v>
      </c>
      <c r="H6">
        <v>25760</v>
      </c>
      <c r="I6">
        <v>204898</v>
      </c>
      <c r="J6">
        <v>-95.84</v>
      </c>
      <c r="K6">
        <v>695.41</v>
      </c>
    </row>
    <row r="7" spans="1:11" x14ac:dyDescent="0.35">
      <c r="A7" t="s">
        <v>69</v>
      </c>
      <c r="B7" s="2">
        <v>12971</v>
      </c>
      <c r="C7" s="2">
        <v>14398</v>
      </c>
      <c r="D7" s="2">
        <v>16083</v>
      </c>
      <c r="E7">
        <v>11</v>
      </c>
      <c r="F7">
        <v>11.7</v>
      </c>
      <c r="G7">
        <v>668724</v>
      </c>
      <c r="H7">
        <v>180956</v>
      </c>
      <c r="I7">
        <v>217473</v>
      </c>
      <c r="J7">
        <v>-72.94</v>
      </c>
      <c r="K7">
        <v>20.18</v>
      </c>
    </row>
    <row r="8" spans="1:11" x14ac:dyDescent="0.35">
      <c r="A8" t="s">
        <v>70</v>
      </c>
      <c r="B8" s="2">
        <v>14796</v>
      </c>
      <c r="C8" s="2">
        <v>16976</v>
      </c>
      <c r="D8" s="2">
        <v>18205</v>
      </c>
      <c r="E8">
        <v>14.7</v>
      </c>
      <c r="F8">
        <v>7.2</v>
      </c>
      <c r="G8">
        <v>775580</v>
      </c>
      <c r="H8">
        <v>284643</v>
      </c>
      <c r="I8">
        <v>339026</v>
      </c>
      <c r="J8">
        <v>-63.3</v>
      </c>
      <c r="K8">
        <v>19.11</v>
      </c>
    </row>
    <row r="9" spans="1:11" x14ac:dyDescent="0.35">
      <c r="A9" t="s">
        <v>71</v>
      </c>
      <c r="B9" s="2">
        <v>13811</v>
      </c>
      <c r="C9" s="2">
        <v>16492</v>
      </c>
      <c r="D9" s="2">
        <v>17867</v>
      </c>
      <c r="E9">
        <v>19.399999999999999</v>
      </c>
      <c r="F9">
        <v>8.3000000000000007</v>
      </c>
      <c r="G9">
        <v>673569</v>
      </c>
      <c r="H9">
        <v>270669</v>
      </c>
      <c r="I9">
        <v>364833</v>
      </c>
      <c r="J9">
        <v>-59.82</v>
      </c>
      <c r="K9">
        <v>34.79</v>
      </c>
    </row>
    <row r="10" spans="1:11" x14ac:dyDescent="0.35">
      <c r="A10" t="s">
        <v>72</v>
      </c>
      <c r="B10" s="2">
        <v>13840</v>
      </c>
      <c r="C10" s="2">
        <v>15150</v>
      </c>
      <c r="D10" s="2">
        <v>16824</v>
      </c>
      <c r="E10">
        <v>9.5</v>
      </c>
      <c r="F10">
        <v>11</v>
      </c>
      <c r="G10">
        <v>489514</v>
      </c>
      <c r="H10">
        <v>274391</v>
      </c>
      <c r="I10">
        <v>435194</v>
      </c>
      <c r="J10">
        <v>-43.95</v>
      </c>
      <c r="K10">
        <v>58.6</v>
      </c>
    </row>
    <row r="11" spans="1:11" x14ac:dyDescent="0.35">
      <c r="A11" t="s">
        <v>73</v>
      </c>
      <c r="B11" s="2">
        <v>14213</v>
      </c>
      <c r="C11" s="2">
        <v>14701</v>
      </c>
      <c r="D11" s="2">
        <v>17057</v>
      </c>
      <c r="E11">
        <v>3.4</v>
      </c>
      <c r="F11">
        <v>16</v>
      </c>
      <c r="G11">
        <v>624463</v>
      </c>
      <c r="H11">
        <v>332214</v>
      </c>
      <c r="I11">
        <v>653771</v>
      </c>
      <c r="J11">
        <v>-46.8</v>
      </c>
      <c r="K11">
        <v>96.79</v>
      </c>
    </row>
    <row r="12" spans="1:11" x14ac:dyDescent="0.35">
      <c r="A12" t="s">
        <v>74</v>
      </c>
      <c r="B12" s="2">
        <v>16528</v>
      </c>
      <c r="C12" s="2">
        <v>16584</v>
      </c>
      <c r="D12" s="2">
        <v>19840</v>
      </c>
      <c r="E12">
        <v>0.3</v>
      </c>
      <c r="F12">
        <v>19.600000000000001</v>
      </c>
      <c r="G12">
        <v>606876</v>
      </c>
      <c r="H12">
        <v>406941</v>
      </c>
      <c r="I12">
        <v>683658</v>
      </c>
      <c r="J12">
        <v>-32.94</v>
      </c>
      <c r="K12">
        <v>68</v>
      </c>
    </row>
    <row r="13" spans="1:11" x14ac:dyDescent="0.35">
      <c r="A13" t="s">
        <v>75</v>
      </c>
      <c r="B13" s="2">
        <v>19381</v>
      </c>
      <c r="C13" s="2">
        <v>19474</v>
      </c>
      <c r="D13" s="2">
        <v>22631</v>
      </c>
      <c r="E13">
        <v>0.5</v>
      </c>
      <c r="F13">
        <v>16.2</v>
      </c>
      <c r="G13">
        <v>690417</v>
      </c>
      <c r="H13">
        <v>422057</v>
      </c>
      <c r="I13">
        <v>773806</v>
      </c>
      <c r="J13">
        <v>-38.869999999999997</v>
      </c>
      <c r="K13">
        <v>83.34</v>
      </c>
    </row>
    <row r="14" spans="1:11" x14ac:dyDescent="0.35">
      <c r="A14" t="s">
        <v>2</v>
      </c>
      <c r="B14" s="2">
        <v>177874</v>
      </c>
      <c r="C14" s="2">
        <v>194881</v>
      </c>
      <c r="D14" s="2">
        <v>211661</v>
      </c>
      <c r="E14">
        <v>9.6</v>
      </c>
      <c r="F14">
        <v>8.6</v>
      </c>
      <c r="G14">
        <v>6983159</v>
      </c>
      <c r="H14">
        <v>3592356</v>
      </c>
      <c r="I14">
        <v>5482521</v>
      </c>
      <c r="J14">
        <v>-48.56</v>
      </c>
      <c r="K14">
        <v>52.62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E2B1B-0C44-4307-BBAB-29D77DCDE41F}">
  <dimension ref="A1:R13"/>
  <sheetViews>
    <sheetView workbookViewId="0">
      <selection activeCell="G16" sqref="G16"/>
    </sheetView>
  </sheetViews>
  <sheetFormatPr defaultRowHeight="14.5" x14ac:dyDescent="0.35"/>
  <cols>
    <col min="1" max="1" width="5.08984375" bestFit="1" customWidth="1"/>
    <col min="2" max="2" width="8.81640625" bestFit="1" customWidth="1"/>
    <col min="3" max="3" width="4.81640625" bestFit="1" customWidth="1"/>
    <col min="4" max="4" width="3.81640625" bestFit="1" customWidth="1"/>
    <col min="5" max="5" width="4.81640625" bestFit="1" customWidth="1"/>
    <col min="6" max="6" width="13.1796875" bestFit="1" customWidth="1"/>
    <col min="7" max="7" width="15.453125" bestFit="1" customWidth="1"/>
    <col min="8" max="8" width="20.36328125" bestFit="1" customWidth="1"/>
    <col min="9" max="9" width="4.81640625" bestFit="1" customWidth="1"/>
    <col min="10" max="14" width="5.453125" bestFit="1" customWidth="1"/>
    <col min="15" max="15" width="12" bestFit="1" customWidth="1"/>
    <col min="16" max="16" width="11.6328125" bestFit="1" customWidth="1"/>
    <col min="17" max="17" width="15.6328125" bestFit="1" customWidth="1"/>
    <col min="18" max="18" width="11.54296875" bestFit="1" customWidth="1"/>
  </cols>
  <sheetData>
    <row r="1" spans="1:18" x14ac:dyDescent="0.35">
      <c r="A1" t="s">
        <v>78</v>
      </c>
      <c r="B1" t="s">
        <v>79</v>
      </c>
      <c r="C1" s="5" t="s">
        <v>80</v>
      </c>
      <c r="D1" s="5" t="s">
        <v>81</v>
      </c>
      <c r="E1" s="5" t="s">
        <v>82</v>
      </c>
      <c r="F1" s="11" t="s">
        <v>355</v>
      </c>
      <c r="G1" s="11" t="s">
        <v>356</v>
      </c>
      <c r="H1" s="11" t="s">
        <v>357</v>
      </c>
      <c r="I1" s="7" t="s">
        <v>109</v>
      </c>
      <c r="J1" s="7" t="s">
        <v>110</v>
      </c>
      <c r="K1" s="7" t="s">
        <v>111</v>
      </c>
      <c r="L1" s="7" t="s">
        <v>112</v>
      </c>
      <c r="M1" s="7" t="s">
        <v>113</v>
      </c>
      <c r="N1" s="7" t="s">
        <v>114</v>
      </c>
      <c r="O1" s="7" t="s">
        <v>115</v>
      </c>
      <c r="P1" s="7" t="s">
        <v>108</v>
      </c>
      <c r="Q1" s="15" t="s">
        <v>395</v>
      </c>
      <c r="R1" s="15" t="s">
        <v>396</v>
      </c>
    </row>
    <row r="2" spans="1:18" x14ac:dyDescent="0.35">
      <c r="A2">
        <v>2001</v>
      </c>
      <c r="B2">
        <v>2537282</v>
      </c>
      <c r="C2">
        <v>87.1</v>
      </c>
      <c r="D2">
        <v>0.9</v>
      </c>
      <c r="E2">
        <v>12</v>
      </c>
      <c r="F2">
        <v>41.1</v>
      </c>
      <c r="G2">
        <v>24.5</v>
      </c>
      <c r="H2">
        <v>34.4</v>
      </c>
      <c r="I2">
        <v>7</v>
      </c>
      <c r="J2">
        <v>10.8</v>
      </c>
      <c r="K2">
        <v>20.100000000000001</v>
      </c>
      <c r="L2">
        <v>21.1</v>
      </c>
      <c r="M2">
        <v>19.399999999999999</v>
      </c>
      <c r="N2">
        <v>11.9</v>
      </c>
      <c r="O2">
        <v>6.7</v>
      </c>
      <c r="P2">
        <v>3</v>
      </c>
      <c r="Q2">
        <v>4564477</v>
      </c>
      <c r="R2">
        <v>3.4</v>
      </c>
    </row>
    <row r="3" spans="1:18" x14ac:dyDescent="0.35">
      <c r="A3">
        <v>2011</v>
      </c>
      <c r="B3">
        <v>6309222</v>
      </c>
      <c r="C3">
        <v>92</v>
      </c>
      <c r="D3">
        <v>0.8</v>
      </c>
      <c r="E3">
        <v>7.2</v>
      </c>
      <c r="F3">
        <v>59.4</v>
      </c>
      <c r="G3">
        <v>40.6</v>
      </c>
      <c r="H3">
        <v>0</v>
      </c>
      <c r="I3">
        <v>10.5</v>
      </c>
      <c r="J3">
        <v>7.9</v>
      </c>
      <c r="K3">
        <v>16.600000000000001</v>
      </c>
      <c r="L3">
        <v>21.2</v>
      </c>
      <c r="M3">
        <v>19.7</v>
      </c>
      <c r="N3">
        <v>13.7</v>
      </c>
      <c r="O3">
        <v>10.5</v>
      </c>
      <c r="P3">
        <v>0</v>
      </c>
      <c r="Q3">
        <v>13994002</v>
      </c>
      <c r="R3">
        <v>7.7</v>
      </c>
    </row>
    <row r="4" spans="1:18" x14ac:dyDescent="0.35">
      <c r="A4">
        <v>2012</v>
      </c>
      <c r="B4">
        <v>6577745</v>
      </c>
      <c r="C4">
        <v>91.7</v>
      </c>
      <c r="D4">
        <v>0.7</v>
      </c>
      <c r="E4">
        <v>7.6</v>
      </c>
      <c r="F4">
        <v>58.7</v>
      </c>
      <c r="G4">
        <v>41.3</v>
      </c>
      <c r="H4">
        <v>0</v>
      </c>
      <c r="I4">
        <v>11</v>
      </c>
      <c r="J4">
        <v>8</v>
      </c>
      <c r="K4">
        <v>16.5</v>
      </c>
      <c r="L4">
        <v>21</v>
      </c>
      <c r="M4">
        <v>19.8</v>
      </c>
      <c r="N4">
        <v>13.9</v>
      </c>
      <c r="O4">
        <v>9.9</v>
      </c>
      <c r="P4">
        <v>0</v>
      </c>
      <c r="Q4">
        <v>14924755</v>
      </c>
      <c r="R4">
        <v>6.7</v>
      </c>
    </row>
    <row r="5" spans="1:18" x14ac:dyDescent="0.35">
      <c r="A5">
        <v>2013</v>
      </c>
      <c r="B5">
        <v>6967601</v>
      </c>
      <c r="C5">
        <v>91</v>
      </c>
      <c r="D5">
        <v>0.5</v>
      </c>
      <c r="E5">
        <v>8.5</v>
      </c>
      <c r="F5">
        <v>58.8</v>
      </c>
      <c r="G5">
        <v>41.2</v>
      </c>
      <c r="H5">
        <v>0</v>
      </c>
      <c r="I5">
        <v>9.5</v>
      </c>
      <c r="J5">
        <v>8.6999999999999993</v>
      </c>
      <c r="K5">
        <v>19.100000000000001</v>
      </c>
      <c r="L5">
        <v>21</v>
      </c>
      <c r="M5">
        <v>20</v>
      </c>
      <c r="N5">
        <v>14</v>
      </c>
      <c r="O5">
        <v>7.7</v>
      </c>
      <c r="P5">
        <v>0</v>
      </c>
      <c r="Q5">
        <v>16626316</v>
      </c>
      <c r="R5">
        <v>11.4</v>
      </c>
    </row>
    <row r="6" spans="1:18" x14ac:dyDescent="0.35">
      <c r="A6">
        <v>2014</v>
      </c>
      <c r="B6">
        <v>7679099</v>
      </c>
      <c r="C6">
        <v>86.1</v>
      </c>
      <c r="D6">
        <v>0.4</v>
      </c>
      <c r="E6">
        <v>13.5</v>
      </c>
      <c r="F6">
        <v>59</v>
      </c>
      <c r="G6">
        <v>41</v>
      </c>
      <c r="H6">
        <v>0</v>
      </c>
      <c r="I6">
        <v>9.1999999999999993</v>
      </c>
      <c r="J6">
        <v>8.5</v>
      </c>
      <c r="K6">
        <v>18.899999999999999</v>
      </c>
      <c r="L6">
        <v>21</v>
      </c>
      <c r="M6">
        <v>20.100000000000001</v>
      </c>
      <c r="N6">
        <v>14</v>
      </c>
      <c r="O6">
        <v>8.3000000000000007</v>
      </c>
      <c r="P6">
        <v>0</v>
      </c>
      <c r="Q6">
        <v>18332319</v>
      </c>
      <c r="R6">
        <v>10.3</v>
      </c>
    </row>
    <row r="7" spans="1:18" x14ac:dyDescent="0.35">
      <c r="A7">
        <v>2015</v>
      </c>
      <c r="B7">
        <v>8027133</v>
      </c>
      <c r="C7">
        <v>84.5</v>
      </c>
      <c r="D7">
        <v>0.7</v>
      </c>
      <c r="E7">
        <v>14.8</v>
      </c>
      <c r="F7">
        <v>59.3</v>
      </c>
      <c r="G7">
        <v>40.700000000000003</v>
      </c>
      <c r="H7">
        <v>0</v>
      </c>
      <c r="I7">
        <v>9.4</v>
      </c>
      <c r="J7">
        <v>8.5</v>
      </c>
      <c r="K7">
        <v>19.2</v>
      </c>
      <c r="L7">
        <v>21.2</v>
      </c>
      <c r="M7">
        <v>20</v>
      </c>
      <c r="N7">
        <v>13.8</v>
      </c>
      <c r="O7">
        <v>7.9</v>
      </c>
      <c r="P7">
        <v>0</v>
      </c>
      <c r="Q7">
        <v>20376307</v>
      </c>
      <c r="R7">
        <v>11.1</v>
      </c>
    </row>
    <row r="8" spans="1:18" x14ac:dyDescent="0.35">
      <c r="A8">
        <v>2016</v>
      </c>
      <c r="B8">
        <v>8804411</v>
      </c>
      <c r="C8">
        <v>84.1</v>
      </c>
      <c r="D8">
        <v>0.9</v>
      </c>
      <c r="E8">
        <v>15</v>
      </c>
      <c r="F8">
        <v>59.4</v>
      </c>
      <c r="G8">
        <v>40.6</v>
      </c>
      <c r="H8">
        <v>0</v>
      </c>
      <c r="I8">
        <v>9.5</v>
      </c>
      <c r="J8">
        <v>8.5</v>
      </c>
      <c r="K8">
        <v>19.2</v>
      </c>
      <c r="L8">
        <v>21.1</v>
      </c>
      <c r="M8">
        <v>19.899999999999999</v>
      </c>
      <c r="N8">
        <v>13.8</v>
      </c>
      <c r="O8">
        <v>8.1</v>
      </c>
      <c r="P8">
        <v>0</v>
      </c>
      <c r="Q8">
        <v>21871995</v>
      </c>
      <c r="R8">
        <v>7.3</v>
      </c>
    </row>
    <row r="9" spans="1:18" x14ac:dyDescent="0.35">
      <c r="A9">
        <v>2017</v>
      </c>
      <c r="B9">
        <v>10035803</v>
      </c>
      <c r="C9">
        <v>79.599999999999994</v>
      </c>
      <c r="D9">
        <v>0.7</v>
      </c>
      <c r="E9">
        <v>19.7</v>
      </c>
      <c r="F9">
        <v>59.49</v>
      </c>
      <c r="G9">
        <v>40.5</v>
      </c>
      <c r="H9">
        <v>0.01</v>
      </c>
      <c r="I9">
        <v>9.4</v>
      </c>
      <c r="J9">
        <v>8.5</v>
      </c>
      <c r="K9">
        <v>19.100000000000001</v>
      </c>
      <c r="L9">
        <v>21.1</v>
      </c>
      <c r="M9">
        <v>19.899999999999999</v>
      </c>
      <c r="N9">
        <v>13.8</v>
      </c>
      <c r="O9">
        <v>8.1999999999999993</v>
      </c>
      <c r="P9">
        <v>0</v>
      </c>
      <c r="Q9">
        <v>23942957</v>
      </c>
      <c r="R9">
        <v>9.5</v>
      </c>
    </row>
    <row r="10" spans="1:18" x14ac:dyDescent="0.35">
      <c r="A10">
        <v>2018</v>
      </c>
      <c r="B10">
        <v>10557976</v>
      </c>
      <c r="C10">
        <v>79.599999999999994</v>
      </c>
      <c r="D10">
        <v>0.8</v>
      </c>
      <c r="E10">
        <v>19.600000000000001</v>
      </c>
      <c r="F10">
        <v>58.59</v>
      </c>
      <c r="G10">
        <v>41.4</v>
      </c>
      <c r="H10">
        <v>0.01</v>
      </c>
      <c r="I10">
        <v>9.3000000000000007</v>
      </c>
      <c r="J10">
        <v>8.4</v>
      </c>
      <c r="K10">
        <v>18.600000000000001</v>
      </c>
      <c r="L10">
        <v>21</v>
      </c>
      <c r="M10">
        <v>19.8</v>
      </c>
      <c r="N10">
        <v>14.2</v>
      </c>
      <c r="O10">
        <v>8.6999999999999993</v>
      </c>
      <c r="P10">
        <v>0</v>
      </c>
      <c r="Q10">
        <v>26296484</v>
      </c>
      <c r="R10">
        <v>9.8000000000000007</v>
      </c>
    </row>
    <row r="11" spans="1:18" x14ac:dyDescent="0.35">
      <c r="A11">
        <v>2019</v>
      </c>
      <c r="B11">
        <v>10930355</v>
      </c>
      <c r="C11">
        <v>77.400000000000006</v>
      </c>
      <c r="D11">
        <v>0.9</v>
      </c>
      <c r="E11">
        <v>21.7</v>
      </c>
      <c r="F11">
        <v>58.9</v>
      </c>
      <c r="G11">
        <v>41.1</v>
      </c>
      <c r="H11">
        <v>0</v>
      </c>
      <c r="I11">
        <v>9.1999999999999993</v>
      </c>
      <c r="J11">
        <v>8.3000000000000007</v>
      </c>
      <c r="K11">
        <v>18.600000000000001</v>
      </c>
      <c r="L11">
        <v>21.3</v>
      </c>
      <c r="M11">
        <v>19.8</v>
      </c>
      <c r="N11">
        <v>14.1</v>
      </c>
      <c r="O11">
        <v>8.8000000000000007</v>
      </c>
      <c r="P11">
        <v>0</v>
      </c>
      <c r="Q11">
        <v>26915034</v>
      </c>
      <c r="R11">
        <v>2.4</v>
      </c>
    </row>
    <row r="12" spans="1:18" x14ac:dyDescent="0.35">
      <c r="A12">
        <v>2020</v>
      </c>
      <c r="B12">
        <v>2744766</v>
      </c>
      <c r="C12">
        <v>79.2</v>
      </c>
      <c r="D12">
        <v>1.5</v>
      </c>
      <c r="E12">
        <v>19.3</v>
      </c>
      <c r="F12">
        <v>57.8</v>
      </c>
      <c r="G12">
        <v>42.2</v>
      </c>
      <c r="H12">
        <v>0</v>
      </c>
      <c r="I12">
        <v>7.7</v>
      </c>
      <c r="J12">
        <v>7.7</v>
      </c>
      <c r="K12">
        <v>18.399999999999999</v>
      </c>
      <c r="L12">
        <v>20.2</v>
      </c>
      <c r="M12">
        <v>19.7</v>
      </c>
      <c r="N12">
        <v>15.6</v>
      </c>
      <c r="O12">
        <v>10.7</v>
      </c>
      <c r="P12">
        <v>0</v>
      </c>
      <c r="Q12">
        <v>7294566</v>
      </c>
      <c r="R12">
        <v>-72.900000000000006</v>
      </c>
    </row>
    <row r="13" spans="1:18" x14ac:dyDescent="0.35">
      <c r="A13">
        <v>2021</v>
      </c>
      <c r="B13">
        <v>1527114</v>
      </c>
      <c r="C13">
        <v>87.5</v>
      </c>
      <c r="D13">
        <v>0.7</v>
      </c>
      <c r="E13">
        <v>11.8</v>
      </c>
      <c r="F13">
        <v>59.66</v>
      </c>
      <c r="G13">
        <v>40.299999999999997</v>
      </c>
      <c r="H13">
        <v>0.04</v>
      </c>
      <c r="I13">
        <v>13.6</v>
      </c>
      <c r="J13">
        <v>8.4</v>
      </c>
      <c r="K13">
        <v>15.8</v>
      </c>
      <c r="L13">
        <v>21</v>
      </c>
      <c r="M13">
        <v>21.8</v>
      </c>
      <c r="N13">
        <v>13</v>
      </c>
      <c r="O13">
        <v>6.4</v>
      </c>
      <c r="P13">
        <v>0</v>
      </c>
      <c r="Q13">
        <v>8551315</v>
      </c>
      <c r="R13">
        <v>17.23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07741-20E9-42D1-BF30-2FC689E47A80}">
  <dimension ref="A1:H39"/>
  <sheetViews>
    <sheetView workbookViewId="0"/>
  </sheetViews>
  <sheetFormatPr defaultRowHeight="14.5" x14ac:dyDescent="0.35"/>
  <cols>
    <col min="1" max="1" width="5.6328125" bestFit="1" customWidth="1"/>
    <col min="2" max="2" width="19.26953125" bestFit="1" customWidth="1"/>
    <col min="3" max="3" width="14.1796875" bestFit="1" customWidth="1"/>
    <col min="4" max="4" width="12.54296875" bestFit="1" customWidth="1"/>
    <col min="5" max="5" width="14.1796875" bestFit="1" customWidth="1"/>
    <col min="6" max="6" width="12.54296875" bestFit="1" customWidth="1"/>
    <col min="7" max="7" width="23.36328125" bestFit="1" customWidth="1"/>
    <col min="8" max="8" width="23" bestFit="1" customWidth="1"/>
  </cols>
  <sheetData>
    <row r="1" spans="1:8" x14ac:dyDescent="0.35">
      <c r="A1" t="s">
        <v>304</v>
      </c>
      <c r="B1" t="s">
        <v>305</v>
      </c>
      <c r="C1" t="s">
        <v>306</v>
      </c>
      <c r="D1" t="s">
        <v>307</v>
      </c>
      <c r="E1" t="s">
        <v>308</v>
      </c>
      <c r="F1" t="s">
        <v>309</v>
      </c>
      <c r="G1" t="s">
        <v>310</v>
      </c>
      <c r="H1" t="s">
        <v>311</v>
      </c>
    </row>
    <row r="2" spans="1:8" x14ac:dyDescent="0.35">
      <c r="A2">
        <v>1</v>
      </c>
      <c r="B2" t="s">
        <v>312</v>
      </c>
      <c r="C2">
        <v>498279</v>
      </c>
      <c r="D2">
        <v>15242</v>
      </c>
      <c r="E2">
        <v>505398</v>
      </c>
      <c r="F2">
        <v>16206</v>
      </c>
      <c r="G2">
        <v>1.43</v>
      </c>
      <c r="H2">
        <v>6.32</v>
      </c>
    </row>
    <row r="3" spans="1:8" x14ac:dyDescent="0.35">
      <c r="A3">
        <v>2</v>
      </c>
      <c r="B3" t="s">
        <v>313</v>
      </c>
      <c r="C3">
        <v>194767874</v>
      </c>
      <c r="D3">
        <v>281083</v>
      </c>
      <c r="E3">
        <v>237051508</v>
      </c>
      <c r="F3">
        <v>280356</v>
      </c>
      <c r="G3">
        <v>21.71</v>
      </c>
      <c r="H3">
        <v>-0.26</v>
      </c>
    </row>
    <row r="4" spans="1:8" x14ac:dyDescent="0.35">
      <c r="A4">
        <v>3</v>
      </c>
      <c r="B4" t="s">
        <v>314</v>
      </c>
      <c r="C4">
        <v>512436</v>
      </c>
      <c r="D4">
        <v>7653</v>
      </c>
      <c r="E4">
        <v>555639</v>
      </c>
      <c r="F4">
        <v>7825</v>
      </c>
      <c r="G4">
        <v>8.43</v>
      </c>
      <c r="H4">
        <v>2.25</v>
      </c>
    </row>
    <row r="5" spans="1:8" x14ac:dyDescent="0.35">
      <c r="A5">
        <v>4</v>
      </c>
      <c r="B5" t="s">
        <v>315</v>
      </c>
      <c r="C5">
        <v>4710617</v>
      </c>
      <c r="D5">
        <v>15592</v>
      </c>
      <c r="E5">
        <v>5447805</v>
      </c>
      <c r="F5">
        <v>26878</v>
      </c>
      <c r="G5">
        <v>15.65</v>
      </c>
      <c r="H5">
        <v>72.38</v>
      </c>
    </row>
    <row r="6" spans="1:8" x14ac:dyDescent="0.35">
      <c r="A6">
        <v>5</v>
      </c>
      <c r="B6" t="s">
        <v>316</v>
      </c>
      <c r="C6">
        <v>33621613</v>
      </c>
      <c r="D6">
        <v>1087971</v>
      </c>
      <c r="E6">
        <v>33990038</v>
      </c>
      <c r="F6">
        <v>1093141</v>
      </c>
      <c r="G6">
        <v>1.1000000000000001</v>
      </c>
      <c r="H6">
        <v>0.48</v>
      </c>
    </row>
    <row r="7" spans="1:8" x14ac:dyDescent="0.35">
      <c r="A7">
        <v>6</v>
      </c>
      <c r="B7" t="s">
        <v>317</v>
      </c>
      <c r="C7">
        <v>1538796</v>
      </c>
      <c r="D7">
        <v>39681</v>
      </c>
      <c r="E7">
        <v>1563795</v>
      </c>
      <c r="F7">
        <v>44132</v>
      </c>
      <c r="G7">
        <v>1.62</v>
      </c>
      <c r="H7">
        <v>11.22</v>
      </c>
    </row>
    <row r="8" spans="1:8" x14ac:dyDescent="0.35">
      <c r="A8">
        <v>7</v>
      </c>
      <c r="B8" t="s">
        <v>318</v>
      </c>
      <c r="C8">
        <v>19329501</v>
      </c>
      <c r="D8">
        <v>14399</v>
      </c>
      <c r="E8">
        <v>17304506</v>
      </c>
      <c r="F8">
        <v>6817</v>
      </c>
      <c r="G8">
        <v>-10.48</v>
      </c>
      <c r="H8">
        <v>-52.66</v>
      </c>
    </row>
    <row r="9" spans="1:8" x14ac:dyDescent="0.35">
      <c r="A9">
        <v>8</v>
      </c>
      <c r="B9" t="s">
        <v>319</v>
      </c>
      <c r="C9">
        <v>609435</v>
      </c>
      <c r="D9">
        <v>1608</v>
      </c>
      <c r="E9">
        <v>618330</v>
      </c>
      <c r="F9">
        <v>1666</v>
      </c>
      <c r="G9">
        <v>1.46</v>
      </c>
      <c r="H9">
        <v>3.61</v>
      </c>
    </row>
    <row r="10" spans="1:8" x14ac:dyDescent="0.35">
      <c r="A10">
        <v>9</v>
      </c>
      <c r="B10" t="s">
        <v>320</v>
      </c>
      <c r="C10">
        <v>898824</v>
      </c>
      <c r="D10">
        <v>5694</v>
      </c>
      <c r="E10">
        <v>897804</v>
      </c>
      <c r="F10">
        <v>5703</v>
      </c>
      <c r="G10">
        <v>-0.11</v>
      </c>
      <c r="H10">
        <v>0.16</v>
      </c>
    </row>
    <row r="11" spans="1:8" x14ac:dyDescent="0.35">
      <c r="A11">
        <v>10</v>
      </c>
      <c r="B11" t="s">
        <v>321</v>
      </c>
      <c r="C11">
        <v>29114423</v>
      </c>
      <c r="D11">
        <v>2740502</v>
      </c>
      <c r="E11">
        <v>36467598</v>
      </c>
      <c r="F11">
        <v>2983436</v>
      </c>
      <c r="G11">
        <v>25.26</v>
      </c>
      <c r="H11">
        <v>8.86</v>
      </c>
    </row>
    <row r="12" spans="1:8" x14ac:dyDescent="0.35">
      <c r="A12">
        <v>11</v>
      </c>
      <c r="B12" t="s">
        <v>268</v>
      </c>
      <c r="C12">
        <v>7081559</v>
      </c>
      <c r="D12">
        <v>933841</v>
      </c>
      <c r="E12">
        <v>7127287</v>
      </c>
      <c r="F12">
        <v>937113</v>
      </c>
      <c r="G12">
        <v>0.65</v>
      </c>
      <c r="H12">
        <v>0.35</v>
      </c>
    </row>
    <row r="13" spans="1:8" x14ac:dyDescent="0.35">
      <c r="A13">
        <v>12</v>
      </c>
      <c r="B13" t="s">
        <v>322</v>
      </c>
      <c r="C13">
        <v>54369873</v>
      </c>
      <c r="D13">
        <v>513113</v>
      </c>
      <c r="E13">
        <v>58864661</v>
      </c>
      <c r="F13">
        <v>595607</v>
      </c>
      <c r="G13">
        <v>8.27</v>
      </c>
      <c r="H13">
        <v>16.079999999999998</v>
      </c>
    </row>
    <row r="14" spans="1:8" x14ac:dyDescent="0.35">
      <c r="A14">
        <v>13</v>
      </c>
      <c r="B14" t="s">
        <v>323</v>
      </c>
      <c r="C14">
        <v>4888952</v>
      </c>
      <c r="D14">
        <v>73977</v>
      </c>
      <c r="E14">
        <v>4549017</v>
      </c>
      <c r="F14">
        <v>48046</v>
      </c>
      <c r="G14">
        <v>-6.95</v>
      </c>
      <c r="H14">
        <v>-35.049999999999997</v>
      </c>
    </row>
    <row r="15" spans="1:8" x14ac:dyDescent="0.35">
      <c r="A15">
        <v>14</v>
      </c>
      <c r="B15" t="s">
        <v>324</v>
      </c>
      <c r="C15">
        <v>16093935</v>
      </c>
      <c r="D15">
        <v>356568</v>
      </c>
      <c r="E15">
        <v>16829231</v>
      </c>
      <c r="F15">
        <v>382876</v>
      </c>
      <c r="G15">
        <v>4.57</v>
      </c>
      <c r="H15">
        <v>7.38</v>
      </c>
    </row>
    <row r="16" spans="1:8" x14ac:dyDescent="0.35">
      <c r="A16">
        <v>15</v>
      </c>
      <c r="B16" t="s">
        <v>325</v>
      </c>
      <c r="C16">
        <v>35408822</v>
      </c>
      <c r="D16">
        <v>175801</v>
      </c>
      <c r="E16">
        <v>35580768</v>
      </c>
      <c r="F16">
        <v>176043</v>
      </c>
      <c r="G16">
        <v>0.49</v>
      </c>
      <c r="H16">
        <v>0.14000000000000001</v>
      </c>
    </row>
    <row r="17" spans="1:8" x14ac:dyDescent="0.35">
      <c r="A17">
        <v>16</v>
      </c>
      <c r="B17" t="s">
        <v>326</v>
      </c>
      <c r="C17">
        <v>17076315</v>
      </c>
      <c r="D17">
        <v>139520</v>
      </c>
      <c r="E17">
        <v>16163330</v>
      </c>
      <c r="F17">
        <v>57920</v>
      </c>
      <c r="G17">
        <v>-5.35</v>
      </c>
      <c r="H17">
        <v>-58.49</v>
      </c>
    </row>
    <row r="18" spans="1:8" x14ac:dyDescent="0.35">
      <c r="A18">
        <v>17</v>
      </c>
      <c r="B18" t="s">
        <v>327</v>
      </c>
      <c r="C18">
        <v>214306456</v>
      </c>
      <c r="D18">
        <v>543716</v>
      </c>
      <c r="E18">
        <v>227934714</v>
      </c>
      <c r="F18">
        <v>608754</v>
      </c>
      <c r="G18">
        <v>6.36</v>
      </c>
      <c r="H18">
        <v>11.96</v>
      </c>
    </row>
    <row r="19" spans="1:8" x14ac:dyDescent="0.35">
      <c r="A19">
        <v>18</v>
      </c>
      <c r="B19" t="s">
        <v>328</v>
      </c>
      <c r="C19">
        <v>15604661</v>
      </c>
      <c r="D19">
        <v>1096407</v>
      </c>
      <c r="E19">
        <v>18384233</v>
      </c>
      <c r="F19">
        <v>1189771</v>
      </c>
      <c r="G19">
        <v>17.809999999999999</v>
      </c>
      <c r="H19">
        <v>8.52</v>
      </c>
    </row>
    <row r="20" spans="1:8" x14ac:dyDescent="0.35">
      <c r="A20">
        <v>19</v>
      </c>
      <c r="B20" t="s">
        <v>329</v>
      </c>
      <c r="C20">
        <v>10435</v>
      </c>
      <c r="D20">
        <v>1313</v>
      </c>
      <c r="E20">
        <v>6985</v>
      </c>
      <c r="F20">
        <v>820</v>
      </c>
      <c r="G20">
        <v>-33.06</v>
      </c>
      <c r="H20">
        <v>-37.549999999999997</v>
      </c>
    </row>
    <row r="21" spans="1:8" x14ac:dyDescent="0.35">
      <c r="A21">
        <v>20</v>
      </c>
      <c r="B21" t="s">
        <v>330</v>
      </c>
      <c r="C21" t="s">
        <v>295</v>
      </c>
      <c r="D21" t="s">
        <v>295</v>
      </c>
      <c r="E21">
        <v>241285</v>
      </c>
      <c r="F21">
        <v>38652</v>
      </c>
      <c r="G21" t="s">
        <v>295</v>
      </c>
      <c r="H21" t="s">
        <v>295</v>
      </c>
    </row>
    <row r="22" spans="1:8" x14ac:dyDescent="0.35">
      <c r="A22">
        <v>20</v>
      </c>
      <c r="B22" t="s">
        <v>331</v>
      </c>
      <c r="C22">
        <v>83969799</v>
      </c>
      <c r="D22">
        <v>375476</v>
      </c>
      <c r="E22">
        <v>88707139</v>
      </c>
      <c r="F22">
        <v>327958</v>
      </c>
      <c r="G22">
        <v>5.64</v>
      </c>
      <c r="H22">
        <v>-12.66</v>
      </c>
    </row>
    <row r="23" spans="1:8" x14ac:dyDescent="0.35">
      <c r="A23">
        <v>21</v>
      </c>
      <c r="B23" t="s">
        <v>332</v>
      </c>
      <c r="C23">
        <v>119191539</v>
      </c>
      <c r="D23">
        <v>5078514</v>
      </c>
      <c r="E23">
        <v>149294703</v>
      </c>
      <c r="F23">
        <v>5528704</v>
      </c>
      <c r="G23">
        <v>25.26</v>
      </c>
      <c r="H23">
        <v>8.86</v>
      </c>
    </row>
    <row r="24" spans="1:8" x14ac:dyDescent="0.35">
      <c r="A24">
        <v>22</v>
      </c>
      <c r="B24" t="s">
        <v>333</v>
      </c>
      <c r="C24">
        <v>176109</v>
      </c>
      <c r="D24">
        <v>6391</v>
      </c>
      <c r="E24">
        <v>167560</v>
      </c>
      <c r="F24">
        <v>13608</v>
      </c>
      <c r="G24">
        <v>-4.8499999999999996</v>
      </c>
      <c r="H24">
        <v>112.92</v>
      </c>
    </row>
    <row r="25" spans="1:8" x14ac:dyDescent="0.35">
      <c r="A25">
        <v>23</v>
      </c>
      <c r="B25" t="s">
        <v>334</v>
      </c>
      <c r="C25">
        <v>1198340</v>
      </c>
      <c r="D25">
        <v>18114</v>
      </c>
      <c r="E25">
        <v>1245633</v>
      </c>
      <c r="F25">
        <v>25813</v>
      </c>
      <c r="G25">
        <v>3.95</v>
      </c>
      <c r="H25">
        <v>42.5</v>
      </c>
    </row>
    <row r="26" spans="1:8" x14ac:dyDescent="0.35">
      <c r="A26">
        <v>24</v>
      </c>
      <c r="B26" t="s">
        <v>335</v>
      </c>
      <c r="C26">
        <v>76551</v>
      </c>
      <c r="D26">
        <v>967</v>
      </c>
      <c r="E26">
        <v>163762</v>
      </c>
      <c r="F26">
        <v>2249</v>
      </c>
      <c r="G26">
        <v>113.93</v>
      </c>
      <c r="H26">
        <v>132.57</v>
      </c>
    </row>
    <row r="27" spans="1:8" x14ac:dyDescent="0.35">
      <c r="A27">
        <v>25</v>
      </c>
      <c r="B27" t="s">
        <v>336</v>
      </c>
      <c r="C27">
        <v>101588</v>
      </c>
      <c r="D27">
        <v>5010</v>
      </c>
      <c r="E27">
        <v>125949</v>
      </c>
      <c r="F27">
        <v>5577</v>
      </c>
      <c r="G27">
        <v>23.98</v>
      </c>
      <c r="H27">
        <v>11.32</v>
      </c>
    </row>
    <row r="28" spans="1:8" x14ac:dyDescent="0.35">
      <c r="A28">
        <v>26</v>
      </c>
      <c r="B28" t="s">
        <v>337</v>
      </c>
      <c r="C28">
        <v>15208540</v>
      </c>
      <c r="D28">
        <v>110818</v>
      </c>
      <c r="E28">
        <v>15307637</v>
      </c>
      <c r="F28">
        <v>115128</v>
      </c>
      <c r="G28">
        <v>0.65</v>
      </c>
      <c r="H28">
        <v>3.89</v>
      </c>
    </row>
    <row r="29" spans="1:8" x14ac:dyDescent="0.35">
      <c r="A29">
        <v>27</v>
      </c>
      <c r="B29" t="s">
        <v>338</v>
      </c>
      <c r="C29">
        <v>1616660</v>
      </c>
      <c r="D29">
        <v>141133</v>
      </c>
      <c r="E29">
        <v>1713248</v>
      </c>
      <c r="F29">
        <v>149919</v>
      </c>
      <c r="G29">
        <v>5.97</v>
      </c>
      <c r="H29">
        <v>6.23</v>
      </c>
    </row>
    <row r="30" spans="1:8" x14ac:dyDescent="0.35">
      <c r="A30">
        <v>28</v>
      </c>
      <c r="B30" t="s">
        <v>339</v>
      </c>
      <c r="C30">
        <v>44595061</v>
      </c>
      <c r="D30">
        <v>1200969</v>
      </c>
      <c r="E30">
        <v>47385387</v>
      </c>
      <c r="F30">
        <v>1101343</v>
      </c>
      <c r="G30">
        <v>6.26</v>
      </c>
      <c r="H30">
        <v>-8.3000000000000007</v>
      </c>
    </row>
    <row r="31" spans="1:8" x14ac:dyDescent="0.35">
      <c r="A31">
        <v>29</v>
      </c>
      <c r="B31" t="s">
        <v>340</v>
      </c>
      <c r="C31">
        <v>50235643</v>
      </c>
      <c r="D31">
        <v>1754348</v>
      </c>
      <c r="E31">
        <v>52220431</v>
      </c>
      <c r="F31">
        <v>1605560</v>
      </c>
      <c r="G31">
        <v>3.95</v>
      </c>
      <c r="H31">
        <v>-8.48</v>
      </c>
    </row>
    <row r="32" spans="1:8" x14ac:dyDescent="0.35">
      <c r="A32">
        <v>30</v>
      </c>
      <c r="B32" t="s">
        <v>341</v>
      </c>
      <c r="C32">
        <v>1426127</v>
      </c>
      <c r="D32">
        <v>71172</v>
      </c>
      <c r="E32">
        <v>1421823</v>
      </c>
      <c r="F32">
        <v>133388</v>
      </c>
      <c r="G32">
        <v>-0.3</v>
      </c>
      <c r="H32">
        <v>87.42</v>
      </c>
    </row>
    <row r="33" spans="1:8" x14ac:dyDescent="0.35">
      <c r="A33">
        <v>31</v>
      </c>
      <c r="B33" t="s">
        <v>342</v>
      </c>
      <c r="C33">
        <v>385909376</v>
      </c>
      <c r="D33">
        <v>6074345</v>
      </c>
      <c r="E33">
        <v>494865257</v>
      </c>
      <c r="F33">
        <v>6866327</v>
      </c>
      <c r="G33">
        <v>28.23</v>
      </c>
      <c r="H33">
        <v>13.04</v>
      </c>
    </row>
    <row r="34" spans="1:8" x14ac:dyDescent="0.35">
      <c r="A34">
        <v>32</v>
      </c>
      <c r="B34" t="s">
        <v>343</v>
      </c>
      <c r="C34">
        <v>92878329</v>
      </c>
      <c r="D34">
        <v>318154</v>
      </c>
      <c r="E34">
        <v>83035894</v>
      </c>
      <c r="F34">
        <v>323326</v>
      </c>
      <c r="G34">
        <v>-10.6</v>
      </c>
      <c r="H34">
        <v>1.63</v>
      </c>
    </row>
    <row r="35" spans="1:8" x14ac:dyDescent="0.35">
      <c r="A35">
        <v>33</v>
      </c>
      <c r="B35" t="s">
        <v>344</v>
      </c>
      <c r="C35">
        <v>414388</v>
      </c>
      <c r="D35">
        <v>102861</v>
      </c>
      <c r="E35">
        <v>437201</v>
      </c>
      <c r="F35">
        <v>154405</v>
      </c>
      <c r="G35">
        <v>5.51</v>
      </c>
      <c r="H35">
        <v>50.11</v>
      </c>
    </row>
    <row r="36" spans="1:8" x14ac:dyDescent="0.35">
      <c r="A36">
        <v>34</v>
      </c>
      <c r="B36" t="s">
        <v>345</v>
      </c>
      <c r="C36">
        <v>285079848</v>
      </c>
      <c r="D36">
        <v>3780752</v>
      </c>
      <c r="E36">
        <v>535855162</v>
      </c>
      <c r="F36">
        <v>4745181</v>
      </c>
      <c r="G36">
        <v>87.97</v>
      </c>
      <c r="H36">
        <v>25.51</v>
      </c>
    </row>
    <row r="37" spans="1:8" x14ac:dyDescent="0.35">
      <c r="A37">
        <v>35</v>
      </c>
      <c r="B37" t="s">
        <v>346</v>
      </c>
      <c r="C37">
        <v>35609650</v>
      </c>
      <c r="D37">
        <v>151320</v>
      </c>
      <c r="E37">
        <v>37585920</v>
      </c>
      <c r="F37">
        <v>152273</v>
      </c>
      <c r="G37">
        <v>5.55</v>
      </c>
      <c r="H37">
        <v>0.63</v>
      </c>
    </row>
    <row r="38" spans="1:8" x14ac:dyDescent="0.35">
      <c r="A38">
        <v>36</v>
      </c>
      <c r="B38" t="s">
        <v>347</v>
      </c>
      <c r="C38">
        <v>85657365</v>
      </c>
      <c r="D38">
        <v>1617105</v>
      </c>
      <c r="E38">
        <v>92366025</v>
      </c>
      <c r="F38">
        <v>1656145</v>
      </c>
      <c r="G38">
        <v>7.83</v>
      </c>
      <c r="H38">
        <v>2.41</v>
      </c>
    </row>
    <row r="39" spans="1:8" x14ac:dyDescent="0.35">
      <c r="A39" t="s">
        <v>2</v>
      </c>
      <c r="B39" t="s">
        <v>2</v>
      </c>
      <c r="C39">
        <v>1853787719</v>
      </c>
      <c r="D39">
        <v>28851130</v>
      </c>
      <c r="E39">
        <v>2321982663</v>
      </c>
      <c r="F39">
        <v>31408666</v>
      </c>
      <c r="G39">
        <v>25.3</v>
      </c>
      <c r="H39">
        <v>8.9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B9415-C996-42DF-97E7-B4956DFCBC04}">
  <dimension ref="A1:D20"/>
  <sheetViews>
    <sheetView topLeftCell="A10" workbookViewId="0">
      <selection activeCell="C1" sqref="C1"/>
    </sheetView>
  </sheetViews>
  <sheetFormatPr defaultRowHeight="14.5" x14ac:dyDescent="0.35"/>
  <cols>
    <col min="1" max="1" width="4.6328125" bestFit="1" customWidth="1"/>
    <col min="2" max="2" width="19.453125" bestFit="1" customWidth="1"/>
    <col min="3" max="3" width="6.81640625" bestFit="1" customWidth="1"/>
    <col min="4" max="4" width="7.453125" bestFit="1" customWidth="1"/>
  </cols>
  <sheetData>
    <row r="1" spans="1:4" x14ac:dyDescent="0.35">
      <c r="A1" t="s">
        <v>86</v>
      </c>
      <c r="B1" t="s">
        <v>87</v>
      </c>
      <c r="C1" t="s">
        <v>88</v>
      </c>
      <c r="D1" t="s">
        <v>89</v>
      </c>
    </row>
    <row r="2" spans="1:4" x14ac:dyDescent="0.35">
      <c r="A2">
        <v>1</v>
      </c>
      <c r="B2" t="s">
        <v>90</v>
      </c>
      <c r="C2">
        <v>606238</v>
      </c>
      <c r="D2">
        <v>45.38</v>
      </c>
    </row>
    <row r="3" spans="1:4" x14ac:dyDescent="0.35">
      <c r="A3">
        <v>2</v>
      </c>
      <c r="B3" t="s">
        <v>91</v>
      </c>
      <c r="C3">
        <v>212428</v>
      </c>
      <c r="D3">
        <v>15.9</v>
      </c>
    </row>
    <row r="4" spans="1:4" x14ac:dyDescent="0.35">
      <c r="A4">
        <v>3</v>
      </c>
      <c r="B4" t="s">
        <v>92</v>
      </c>
      <c r="C4">
        <v>120197</v>
      </c>
      <c r="D4">
        <v>9</v>
      </c>
    </row>
    <row r="5" spans="1:4" x14ac:dyDescent="0.35">
      <c r="A5">
        <v>4</v>
      </c>
      <c r="B5" t="s">
        <v>93</v>
      </c>
      <c r="C5">
        <v>102629</v>
      </c>
      <c r="D5">
        <v>7.66</v>
      </c>
    </row>
    <row r="6" spans="1:4" x14ac:dyDescent="0.35">
      <c r="A6">
        <v>5</v>
      </c>
      <c r="B6" t="s">
        <v>94</v>
      </c>
      <c r="C6">
        <v>86249</v>
      </c>
      <c r="D6">
        <v>6.46</v>
      </c>
    </row>
    <row r="7" spans="1:4" x14ac:dyDescent="0.35">
      <c r="A7">
        <v>6</v>
      </c>
      <c r="B7" t="s">
        <v>95</v>
      </c>
      <c r="C7">
        <v>60540</v>
      </c>
      <c r="D7">
        <v>4.53</v>
      </c>
    </row>
    <row r="8" spans="1:4" x14ac:dyDescent="0.35">
      <c r="A8">
        <v>7</v>
      </c>
      <c r="B8" t="s">
        <v>96</v>
      </c>
      <c r="C8">
        <v>51420</v>
      </c>
      <c r="D8">
        <v>3.85</v>
      </c>
    </row>
    <row r="9" spans="1:4" x14ac:dyDescent="0.35">
      <c r="A9">
        <v>8</v>
      </c>
      <c r="B9" t="s">
        <v>97</v>
      </c>
      <c r="C9">
        <v>43506</v>
      </c>
      <c r="D9">
        <v>3.26</v>
      </c>
    </row>
    <row r="10" spans="1:4" x14ac:dyDescent="0.35">
      <c r="A10">
        <v>9</v>
      </c>
      <c r="B10" t="s">
        <v>98</v>
      </c>
      <c r="C10">
        <v>16109</v>
      </c>
      <c r="D10">
        <v>1.21</v>
      </c>
    </row>
    <row r="11" spans="1:4" x14ac:dyDescent="0.35">
      <c r="A11">
        <v>10</v>
      </c>
      <c r="B11" t="s">
        <v>99</v>
      </c>
      <c r="C11">
        <v>13455</v>
      </c>
      <c r="D11">
        <v>1.01</v>
      </c>
    </row>
    <row r="12" spans="1:4" x14ac:dyDescent="0.35">
      <c r="A12">
        <v>11</v>
      </c>
      <c r="B12" t="s">
        <v>100</v>
      </c>
      <c r="C12">
        <v>10545</v>
      </c>
      <c r="D12">
        <v>0.79</v>
      </c>
    </row>
    <row r="13" spans="1:4" x14ac:dyDescent="0.35">
      <c r="A13">
        <v>12</v>
      </c>
      <c r="B13" t="s">
        <v>101</v>
      </c>
      <c r="C13">
        <v>6112</v>
      </c>
      <c r="D13">
        <v>0.46</v>
      </c>
    </row>
    <row r="14" spans="1:4" x14ac:dyDescent="0.35">
      <c r="A14">
        <v>13</v>
      </c>
      <c r="B14" t="s">
        <v>102</v>
      </c>
      <c r="C14">
        <v>3671</v>
      </c>
      <c r="D14">
        <v>0.27</v>
      </c>
    </row>
    <row r="15" spans="1:4" x14ac:dyDescent="0.35">
      <c r="A15">
        <v>14</v>
      </c>
      <c r="B15" t="s">
        <v>103</v>
      </c>
      <c r="C15">
        <v>752</v>
      </c>
      <c r="D15">
        <v>0.06</v>
      </c>
    </row>
    <row r="16" spans="1:4" x14ac:dyDescent="0.35">
      <c r="A16">
        <v>15</v>
      </c>
      <c r="B16" t="s">
        <v>104</v>
      </c>
      <c r="C16">
        <v>239</v>
      </c>
      <c r="D16">
        <v>0.02</v>
      </c>
    </row>
    <row r="17" spans="1:4" x14ac:dyDescent="0.35">
      <c r="A17">
        <v>16</v>
      </c>
      <c r="B17" t="s">
        <v>105</v>
      </c>
      <c r="C17">
        <v>58</v>
      </c>
      <c r="D17">
        <v>0</v>
      </c>
    </row>
    <row r="18" spans="1:4" x14ac:dyDescent="0.35">
      <c r="A18">
        <v>17</v>
      </c>
      <c r="B18" t="s">
        <v>106</v>
      </c>
      <c r="C18">
        <v>34</v>
      </c>
      <c r="D18">
        <v>0</v>
      </c>
    </row>
    <row r="19" spans="1:4" x14ac:dyDescent="0.35">
      <c r="A19">
        <v>18</v>
      </c>
      <c r="B19" t="s">
        <v>107</v>
      </c>
      <c r="C19">
        <v>1</v>
      </c>
      <c r="D19">
        <v>0</v>
      </c>
    </row>
    <row r="20" spans="1:4" x14ac:dyDescent="0.35">
      <c r="A20">
        <v>19</v>
      </c>
      <c r="B20" t="s">
        <v>1</v>
      </c>
      <c r="C20">
        <v>1820</v>
      </c>
      <c r="D20">
        <v>0.14000000000000001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3F0F9-F563-419B-94C2-689EAE01685E}">
  <dimension ref="A1:H145"/>
  <sheetViews>
    <sheetView workbookViewId="0">
      <selection activeCell="B97" sqref="B97"/>
    </sheetView>
  </sheetViews>
  <sheetFormatPr defaultRowHeight="14.5" x14ac:dyDescent="0.35"/>
  <cols>
    <col min="1" max="1" width="12.7265625" bestFit="1" customWidth="1"/>
    <col min="2" max="2" width="61.7265625" bestFit="1" customWidth="1"/>
    <col min="3" max="3" width="18.1796875" bestFit="1" customWidth="1"/>
    <col min="4" max="4" width="16.6328125" bestFit="1" customWidth="1"/>
    <col min="5" max="5" width="18.1796875" bestFit="1" customWidth="1"/>
    <col min="6" max="6" width="16.6328125" bestFit="1" customWidth="1"/>
    <col min="7" max="7" width="34.6328125" bestFit="1" customWidth="1"/>
    <col min="8" max="8" width="33.08984375" bestFit="1" customWidth="1"/>
  </cols>
  <sheetData>
    <row r="1" spans="1:8" x14ac:dyDescent="0.35">
      <c r="A1" t="s">
        <v>122</v>
      </c>
      <c r="B1" t="s">
        <v>123</v>
      </c>
      <c r="C1" t="s">
        <v>124</v>
      </c>
      <c r="D1" t="s">
        <v>125</v>
      </c>
      <c r="E1" t="s">
        <v>126</v>
      </c>
      <c r="F1" t="s">
        <v>127</v>
      </c>
      <c r="G1" t="s">
        <v>128</v>
      </c>
      <c r="H1" t="s">
        <v>129</v>
      </c>
    </row>
    <row r="2" spans="1:8" x14ac:dyDescent="0.35">
      <c r="A2" t="s">
        <v>130</v>
      </c>
      <c r="B2" t="s">
        <v>131</v>
      </c>
      <c r="C2">
        <v>4429710</v>
      </c>
      <c r="D2">
        <v>645415</v>
      </c>
      <c r="E2">
        <v>1259892</v>
      </c>
      <c r="F2">
        <v>9034</v>
      </c>
      <c r="G2">
        <v>-71.56</v>
      </c>
      <c r="H2">
        <v>-98.6</v>
      </c>
    </row>
    <row r="3" spans="1:8" x14ac:dyDescent="0.35">
      <c r="A3" t="s">
        <v>130</v>
      </c>
      <c r="B3" t="s">
        <v>132</v>
      </c>
      <c r="C3">
        <v>1627154</v>
      </c>
      <c r="D3">
        <v>386522</v>
      </c>
      <c r="E3">
        <v>371242</v>
      </c>
      <c r="F3">
        <v>2810</v>
      </c>
      <c r="G3">
        <v>-77.180000000000007</v>
      </c>
      <c r="H3">
        <v>-99.27</v>
      </c>
    </row>
    <row r="4" spans="1:8" x14ac:dyDescent="0.35">
      <c r="A4" t="s">
        <v>130</v>
      </c>
      <c r="B4" t="s">
        <v>133</v>
      </c>
      <c r="C4">
        <v>454376</v>
      </c>
      <c r="D4">
        <v>184751</v>
      </c>
      <c r="E4">
        <v>107835</v>
      </c>
      <c r="F4">
        <v>574</v>
      </c>
      <c r="G4">
        <v>-76.27</v>
      </c>
      <c r="H4">
        <v>-99.69</v>
      </c>
    </row>
    <row r="5" spans="1:8" x14ac:dyDescent="0.35">
      <c r="A5" t="s">
        <v>130</v>
      </c>
      <c r="B5" t="s">
        <v>134</v>
      </c>
      <c r="C5">
        <v>229270</v>
      </c>
      <c r="D5">
        <v>19625</v>
      </c>
      <c r="E5">
        <v>99509</v>
      </c>
      <c r="F5">
        <v>321</v>
      </c>
      <c r="G5">
        <v>-56.6</v>
      </c>
      <c r="H5">
        <v>-98.36</v>
      </c>
    </row>
    <row r="6" spans="1:8" x14ac:dyDescent="0.35">
      <c r="A6" t="s">
        <v>130</v>
      </c>
      <c r="B6" t="s">
        <v>135</v>
      </c>
      <c r="C6">
        <v>22517</v>
      </c>
      <c r="D6">
        <v>414</v>
      </c>
      <c r="E6">
        <v>9765</v>
      </c>
      <c r="F6">
        <v>31</v>
      </c>
      <c r="G6">
        <v>-56.63</v>
      </c>
      <c r="H6">
        <v>-92.51</v>
      </c>
    </row>
    <row r="7" spans="1:8" x14ac:dyDescent="0.35">
      <c r="A7" t="s">
        <v>130</v>
      </c>
      <c r="B7" t="s">
        <v>136</v>
      </c>
      <c r="C7">
        <v>132800</v>
      </c>
      <c r="D7">
        <v>82692</v>
      </c>
      <c r="E7">
        <v>41016</v>
      </c>
      <c r="F7">
        <v>410</v>
      </c>
      <c r="G7">
        <v>-69.11</v>
      </c>
      <c r="H7">
        <v>-99.5</v>
      </c>
    </row>
    <row r="8" spans="1:8" x14ac:dyDescent="0.35">
      <c r="A8" t="s">
        <v>130</v>
      </c>
      <c r="B8" t="s">
        <v>137</v>
      </c>
      <c r="C8">
        <v>84051</v>
      </c>
      <c r="D8">
        <v>355</v>
      </c>
      <c r="E8">
        <v>18599</v>
      </c>
      <c r="F8">
        <v>54</v>
      </c>
      <c r="G8">
        <v>-77.87</v>
      </c>
      <c r="H8">
        <v>-84.79</v>
      </c>
    </row>
    <row r="9" spans="1:8" x14ac:dyDescent="0.35">
      <c r="A9" t="s">
        <v>130</v>
      </c>
      <c r="B9" t="s">
        <v>138</v>
      </c>
      <c r="C9">
        <v>178574</v>
      </c>
      <c r="D9">
        <v>62325</v>
      </c>
      <c r="E9">
        <v>62652</v>
      </c>
      <c r="F9">
        <v>544</v>
      </c>
      <c r="G9">
        <v>-64.92</v>
      </c>
      <c r="H9">
        <v>-99.13</v>
      </c>
    </row>
    <row r="10" spans="1:8" x14ac:dyDescent="0.35">
      <c r="A10" t="s">
        <v>130</v>
      </c>
      <c r="B10" t="s">
        <v>139</v>
      </c>
      <c r="C10">
        <v>474462</v>
      </c>
      <c r="D10">
        <v>12536</v>
      </c>
      <c r="E10">
        <v>91185</v>
      </c>
      <c r="F10">
        <v>321</v>
      </c>
      <c r="G10">
        <v>-80.78</v>
      </c>
      <c r="H10">
        <v>-97.44</v>
      </c>
    </row>
    <row r="11" spans="1:8" x14ac:dyDescent="0.35">
      <c r="A11" t="s">
        <v>140</v>
      </c>
      <c r="B11" t="s">
        <v>141</v>
      </c>
      <c r="C11">
        <v>74597</v>
      </c>
      <c r="D11">
        <v>13628</v>
      </c>
      <c r="E11">
        <v>27201</v>
      </c>
      <c r="F11">
        <v>35</v>
      </c>
      <c r="G11">
        <v>-63.54</v>
      </c>
      <c r="H11">
        <v>-99.74</v>
      </c>
    </row>
    <row r="12" spans="1:8" x14ac:dyDescent="0.35">
      <c r="A12" t="s">
        <v>140</v>
      </c>
      <c r="B12" t="s">
        <v>142</v>
      </c>
      <c r="C12">
        <v>116348</v>
      </c>
      <c r="D12">
        <v>3367</v>
      </c>
      <c r="E12">
        <v>57194</v>
      </c>
      <c r="F12">
        <v>37</v>
      </c>
      <c r="G12">
        <v>-50.84</v>
      </c>
      <c r="H12">
        <v>-98.9</v>
      </c>
    </row>
    <row r="13" spans="1:8" x14ac:dyDescent="0.35">
      <c r="A13" t="s">
        <v>140</v>
      </c>
      <c r="B13" t="s">
        <v>143</v>
      </c>
      <c r="C13">
        <v>38342</v>
      </c>
      <c r="D13">
        <v>3098</v>
      </c>
      <c r="E13">
        <v>12062</v>
      </c>
      <c r="F13">
        <v>3</v>
      </c>
      <c r="G13">
        <v>-68.540000000000006</v>
      </c>
      <c r="H13">
        <v>-99.9</v>
      </c>
    </row>
    <row r="14" spans="1:8" x14ac:dyDescent="0.35">
      <c r="A14" t="s">
        <v>144</v>
      </c>
      <c r="B14" t="s">
        <v>145</v>
      </c>
      <c r="C14">
        <v>1348</v>
      </c>
      <c r="D14">
        <v>32</v>
      </c>
      <c r="E14">
        <v>931</v>
      </c>
      <c r="F14">
        <v>0</v>
      </c>
      <c r="G14">
        <v>-30.93</v>
      </c>
      <c r="H14">
        <v>-100</v>
      </c>
    </row>
    <row r="15" spans="1:8" x14ac:dyDescent="0.35">
      <c r="A15" t="s">
        <v>144</v>
      </c>
      <c r="B15" t="s">
        <v>146</v>
      </c>
      <c r="C15">
        <v>81507</v>
      </c>
      <c r="D15">
        <v>137</v>
      </c>
      <c r="E15">
        <v>80291</v>
      </c>
      <c r="F15">
        <v>27</v>
      </c>
      <c r="G15">
        <v>-1.49</v>
      </c>
      <c r="H15">
        <v>-80.290000000000006</v>
      </c>
    </row>
    <row r="16" spans="1:8" x14ac:dyDescent="0.35">
      <c r="A16" t="s">
        <v>144</v>
      </c>
      <c r="B16" t="s">
        <v>147</v>
      </c>
      <c r="C16">
        <v>15954</v>
      </c>
      <c r="D16">
        <v>50</v>
      </c>
      <c r="E16">
        <v>5712</v>
      </c>
      <c r="F16">
        <v>5</v>
      </c>
      <c r="G16">
        <v>-64.2</v>
      </c>
      <c r="H16">
        <v>-90</v>
      </c>
    </row>
    <row r="17" spans="1:8" x14ac:dyDescent="0.35">
      <c r="A17" t="s">
        <v>144</v>
      </c>
      <c r="B17" t="s">
        <v>148</v>
      </c>
      <c r="C17">
        <v>361294</v>
      </c>
      <c r="D17">
        <v>705</v>
      </c>
      <c r="E17">
        <v>174622</v>
      </c>
      <c r="F17">
        <v>107</v>
      </c>
      <c r="G17">
        <v>-51.67</v>
      </c>
      <c r="H17">
        <v>-84.82</v>
      </c>
    </row>
    <row r="18" spans="1:8" x14ac:dyDescent="0.35">
      <c r="A18" t="s">
        <v>149</v>
      </c>
      <c r="B18" t="s">
        <v>150</v>
      </c>
      <c r="C18">
        <v>18318</v>
      </c>
      <c r="D18">
        <v>85</v>
      </c>
      <c r="E18">
        <v>5289</v>
      </c>
      <c r="F18">
        <v>9</v>
      </c>
      <c r="G18">
        <v>-71.13</v>
      </c>
      <c r="H18">
        <v>-89.41</v>
      </c>
    </row>
    <row r="19" spans="1:8" x14ac:dyDescent="0.35">
      <c r="A19" t="s">
        <v>149</v>
      </c>
      <c r="B19" t="s">
        <v>151</v>
      </c>
      <c r="C19">
        <v>198922</v>
      </c>
      <c r="D19">
        <v>114</v>
      </c>
      <c r="E19">
        <v>67163</v>
      </c>
      <c r="F19">
        <v>127</v>
      </c>
      <c r="G19">
        <v>-66.239999999999995</v>
      </c>
      <c r="H19">
        <v>11.4</v>
      </c>
    </row>
    <row r="20" spans="1:8" x14ac:dyDescent="0.35">
      <c r="A20" t="s">
        <v>149</v>
      </c>
      <c r="B20" t="s">
        <v>152</v>
      </c>
      <c r="C20">
        <v>83059</v>
      </c>
      <c r="D20">
        <v>954</v>
      </c>
      <c r="E20">
        <v>21379</v>
      </c>
      <c r="F20">
        <v>11</v>
      </c>
      <c r="G20">
        <v>-74.260000000000005</v>
      </c>
      <c r="H20">
        <v>-98.85</v>
      </c>
    </row>
    <row r="21" spans="1:8" x14ac:dyDescent="0.35">
      <c r="A21" t="s">
        <v>149</v>
      </c>
      <c r="B21" t="s">
        <v>153</v>
      </c>
      <c r="C21">
        <v>485309</v>
      </c>
      <c r="D21">
        <v>100590</v>
      </c>
      <c r="E21">
        <v>170590</v>
      </c>
      <c r="F21">
        <v>384</v>
      </c>
      <c r="G21">
        <v>-64.849999999999994</v>
      </c>
      <c r="H21">
        <v>-99.62</v>
      </c>
    </row>
    <row r="22" spans="1:8" x14ac:dyDescent="0.35">
      <c r="A22" t="s">
        <v>149</v>
      </c>
      <c r="B22" t="s">
        <v>154</v>
      </c>
      <c r="C22">
        <v>6819</v>
      </c>
      <c r="D22">
        <v>9</v>
      </c>
      <c r="E22">
        <v>1972</v>
      </c>
      <c r="F22">
        <v>2</v>
      </c>
      <c r="G22">
        <v>-71.08</v>
      </c>
      <c r="H22">
        <v>-77.78</v>
      </c>
    </row>
    <row r="23" spans="1:8" x14ac:dyDescent="0.35">
      <c r="A23" t="s">
        <v>149</v>
      </c>
      <c r="B23" t="s">
        <v>155</v>
      </c>
      <c r="C23">
        <v>55144</v>
      </c>
      <c r="D23">
        <v>5186</v>
      </c>
      <c r="E23">
        <v>14956</v>
      </c>
      <c r="F23">
        <v>46</v>
      </c>
      <c r="G23">
        <v>-72.88</v>
      </c>
      <c r="H23">
        <v>-99.11</v>
      </c>
    </row>
    <row r="24" spans="1:8" x14ac:dyDescent="0.35">
      <c r="A24" t="s">
        <v>156</v>
      </c>
      <c r="B24" t="s">
        <v>157</v>
      </c>
      <c r="C24">
        <v>334846</v>
      </c>
      <c r="D24">
        <v>728</v>
      </c>
      <c r="E24">
        <v>115333</v>
      </c>
      <c r="F24">
        <v>242</v>
      </c>
      <c r="G24">
        <v>-65.56</v>
      </c>
      <c r="H24">
        <v>-66.760000000000005</v>
      </c>
    </row>
    <row r="25" spans="1:8" x14ac:dyDescent="0.35">
      <c r="A25" t="s">
        <v>156</v>
      </c>
      <c r="B25" t="s">
        <v>158</v>
      </c>
      <c r="C25">
        <v>300465</v>
      </c>
      <c r="D25">
        <v>79355</v>
      </c>
      <c r="E25">
        <v>23026</v>
      </c>
      <c r="F25">
        <v>177</v>
      </c>
      <c r="G25">
        <v>-92.34</v>
      </c>
      <c r="H25">
        <v>-99.78</v>
      </c>
    </row>
    <row r="26" spans="1:8" x14ac:dyDescent="0.35">
      <c r="A26" t="s">
        <v>156</v>
      </c>
      <c r="B26" t="s">
        <v>159</v>
      </c>
      <c r="C26">
        <v>174589</v>
      </c>
      <c r="D26">
        <v>241</v>
      </c>
      <c r="E26">
        <v>43927</v>
      </c>
      <c r="F26">
        <v>26</v>
      </c>
      <c r="G26">
        <v>-74.84</v>
      </c>
      <c r="H26">
        <v>-89.21</v>
      </c>
    </row>
    <row r="27" spans="1:8" x14ac:dyDescent="0.35">
      <c r="A27" t="s">
        <v>156</v>
      </c>
      <c r="B27" t="s">
        <v>160</v>
      </c>
      <c r="C27">
        <v>234518</v>
      </c>
      <c r="D27">
        <v>3305</v>
      </c>
      <c r="E27">
        <v>65683</v>
      </c>
      <c r="F27">
        <v>115</v>
      </c>
      <c r="G27">
        <v>-71.989999999999995</v>
      </c>
      <c r="H27">
        <v>-96.52</v>
      </c>
    </row>
    <row r="28" spans="1:8" x14ac:dyDescent="0.35">
      <c r="A28" t="s">
        <v>161</v>
      </c>
      <c r="B28" t="s">
        <v>162</v>
      </c>
      <c r="C28">
        <v>1260358</v>
      </c>
      <c r="D28">
        <v>53422</v>
      </c>
      <c r="E28">
        <v>808145</v>
      </c>
      <c r="F28">
        <v>29145</v>
      </c>
      <c r="G28">
        <v>-35.880000000000003</v>
      </c>
      <c r="H28">
        <v>-45.44</v>
      </c>
    </row>
    <row r="29" spans="1:8" x14ac:dyDescent="0.35">
      <c r="A29" t="s">
        <v>161</v>
      </c>
      <c r="B29" t="s">
        <v>163</v>
      </c>
      <c r="C29">
        <v>107073</v>
      </c>
      <c r="D29">
        <v>1736</v>
      </c>
      <c r="E29">
        <v>125109</v>
      </c>
      <c r="F29">
        <v>2272</v>
      </c>
      <c r="G29">
        <v>16.84</v>
      </c>
      <c r="H29">
        <v>30.88</v>
      </c>
    </row>
    <row r="30" spans="1:8" x14ac:dyDescent="0.35">
      <c r="A30" t="s">
        <v>161</v>
      </c>
      <c r="B30" t="s">
        <v>164</v>
      </c>
      <c r="C30">
        <v>43733</v>
      </c>
      <c r="D30">
        <v>1063</v>
      </c>
      <c r="E30">
        <v>58206</v>
      </c>
      <c r="F30">
        <v>868</v>
      </c>
      <c r="G30">
        <v>33.090000000000003</v>
      </c>
      <c r="H30">
        <v>-18.34</v>
      </c>
    </row>
    <row r="31" spans="1:8" x14ac:dyDescent="0.35">
      <c r="A31" t="s">
        <v>165</v>
      </c>
      <c r="B31" t="s">
        <v>166</v>
      </c>
      <c r="C31">
        <v>24657</v>
      </c>
      <c r="D31">
        <v>94</v>
      </c>
      <c r="E31">
        <v>25603</v>
      </c>
      <c r="F31">
        <v>99</v>
      </c>
      <c r="G31">
        <v>3.84</v>
      </c>
      <c r="H31">
        <v>5.32</v>
      </c>
    </row>
    <row r="32" spans="1:8" x14ac:dyDescent="0.35">
      <c r="A32" t="s">
        <v>165</v>
      </c>
      <c r="B32" t="s">
        <v>167</v>
      </c>
      <c r="C32">
        <v>19114</v>
      </c>
      <c r="D32">
        <v>46</v>
      </c>
      <c r="E32">
        <v>1476</v>
      </c>
      <c r="F32">
        <v>9</v>
      </c>
      <c r="G32">
        <v>-92.28</v>
      </c>
      <c r="H32">
        <v>-80.430000000000007</v>
      </c>
    </row>
    <row r="33" spans="1:8" x14ac:dyDescent="0.35">
      <c r="A33" t="s">
        <v>165</v>
      </c>
      <c r="B33" t="s">
        <v>168</v>
      </c>
      <c r="C33">
        <v>31876</v>
      </c>
      <c r="D33">
        <v>188</v>
      </c>
      <c r="E33">
        <v>41791</v>
      </c>
      <c r="F33">
        <v>235</v>
      </c>
      <c r="G33">
        <v>31.1</v>
      </c>
      <c r="H33">
        <v>25</v>
      </c>
    </row>
    <row r="34" spans="1:8" x14ac:dyDescent="0.35">
      <c r="A34" t="s">
        <v>165</v>
      </c>
      <c r="B34" t="s">
        <v>169</v>
      </c>
      <c r="C34">
        <v>30046</v>
      </c>
      <c r="D34">
        <v>460</v>
      </c>
      <c r="E34">
        <v>217</v>
      </c>
      <c r="F34">
        <v>3</v>
      </c>
      <c r="G34">
        <v>-99.28</v>
      </c>
      <c r="H34">
        <v>-99.35</v>
      </c>
    </row>
    <row r="35" spans="1:8" x14ac:dyDescent="0.35">
      <c r="A35" t="s">
        <v>165</v>
      </c>
      <c r="B35" t="s">
        <v>170</v>
      </c>
      <c r="C35">
        <v>23928</v>
      </c>
      <c r="D35">
        <v>645</v>
      </c>
      <c r="E35">
        <v>2490</v>
      </c>
      <c r="F35">
        <v>19</v>
      </c>
      <c r="G35">
        <v>-89.59</v>
      </c>
      <c r="H35">
        <v>-97.05</v>
      </c>
    </row>
    <row r="36" spans="1:8" x14ac:dyDescent="0.35">
      <c r="A36" t="s">
        <v>165</v>
      </c>
      <c r="B36" t="s">
        <v>171</v>
      </c>
      <c r="C36">
        <v>294829</v>
      </c>
      <c r="D36">
        <v>5259</v>
      </c>
      <c r="E36">
        <v>41487</v>
      </c>
      <c r="F36">
        <v>1555</v>
      </c>
      <c r="G36">
        <v>-85.93</v>
      </c>
      <c r="H36">
        <v>-70.430000000000007</v>
      </c>
    </row>
    <row r="37" spans="1:8" x14ac:dyDescent="0.35">
      <c r="A37" t="s">
        <v>165</v>
      </c>
      <c r="B37" t="s">
        <v>172</v>
      </c>
      <c r="C37">
        <v>159492</v>
      </c>
      <c r="D37">
        <v>340</v>
      </c>
      <c r="E37">
        <v>5058</v>
      </c>
      <c r="F37">
        <v>36</v>
      </c>
      <c r="G37">
        <v>-96.83</v>
      </c>
      <c r="H37">
        <v>-89.41</v>
      </c>
    </row>
    <row r="38" spans="1:8" x14ac:dyDescent="0.35">
      <c r="A38" t="s">
        <v>173</v>
      </c>
      <c r="B38" t="s">
        <v>174</v>
      </c>
      <c r="C38">
        <v>19920</v>
      </c>
      <c r="D38">
        <v>42</v>
      </c>
      <c r="E38">
        <v>23692</v>
      </c>
      <c r="F38">
        <v>0</v>
      </c>
      <c r="G38">
        <v>18.940000000000001</v>
      </c>
      <c r="H38">
        <v>-100</v>
      </c>
    </row>
    <row r="39" spans="1:8" x14ac:dyDescent="0.35">
      <c r="A39" t="s">
        <v>173</v>
      </c>
      <c r="B39" t="s">
        <v>175</v>
      </c>
      <c r="C39">
        <v>47305</v>
      </c>
      <c r="D39">
        <v>272</v>
      </c>
      <c r="E39">
        <v>13926</v>
      </c>
      <c r="F39">
        <v>27</v>
      </c>
      <c r="G39">
        <v>-70.56</v>
      </c>
      <c r="H39">
        <v>-90.07</v>
      </c>
    </row>
    <row r="40" spans="1:8" x14ac:dyDescent="0.35">
      <c r="A40" t="s">
        <v>173</v>
      </c>
      <c r="B40" t="s">
        <v>176</v>
      </c>
      <c r="C40">
        <v>130094</v>
      </c>
      <c r="D40">
        <v>2017</v>
      </c>
      <c r="E40">
        <v>57769</v>
      </c>
      <c r="F40">
        <v>39</v>
      </c>
      <c r="G40">
        <v>-55.59</v>
      </c>
      <c r="H40">
        <v>-98.07</v>
      </c>
    </row>
    <row r="41" spans="1:8" x14ac:dyDescent="0.35">
      <c r="A41" t="s">
        <v>173</v>
      </c>
      <c r="B41" t="s">
        <v>177</v>
      </c>
      <c r="C41">
        <v>408302</v>
      </c>
      <c r="D41">
        <v>2427</v>
      </c>
      <c r="E41">
        <v>181868</v>
      </c>
      <c r="F41">
        <v>128</v>
      </c>
      <c r="G41">
        <v>-55.46</v>
      </c>
      <c r="H41">
        <v>-94.73</v>
      </c>
    </row>
    <row r="42" spans="1:8" x14ac:dyDescent="0.35">
      <c r="A42" t="s">
        <v>173</v>
      </c>
      <c r="B42" t="s">
        <v>178</v>
      </c>
      <c r="C42">
        <v>392485</v>
      </c>
      <c r="D42">
        <v>1884</v>
      </c>
      <c r="E42">
        <v>148680</v>
      </c>
      <c r="F42">
        <v>91</v>
      </c>
      <c r="G42">
        <v>-62.12</v>
      </c>
      <c r="H42">
        <v>-95.17</v>
      </c>
    </row>
    <row r="43" spans="1:8" x14ac:dyDescent="0.35">
      <c r="A43" t="s">
        <v>173</v>
      </c>
      <c r="B43" t="s">
        <v>179</v>
      </c>
      <c r="C43">
        <v>250706</v>
      </c>
      <c r="D43">
        <v>3986</v>
      </c>
      <c r="E43">
        <v>58979</v>
      </c>
      <c r="F43">
        <v>41</v>
      </c>
      <c r="G43">
        <v>-76.47</v>
      </c>
      <c r="H43">
        <v>-98.97</v>
      </c>
    </row>
    <row r="44" spans="1:8" x14ac:dyDescent="0.35">
      <c r="A44" t="s">
        <v>173</v>
      </c>
      <c r="B44" t="s">
        <v>180</v>
      </c>
      <c r="C44">
        <v>255734</v>
      </c>
      <c r="D44">
        <v>7744</v>
      </c>
      <c r="E44">
        <v>101464</v>
      </c>
      <c r="F44">
        <v>130</v>
      </c>
      <c r="G44">
        <v>-60.32</v>
      </c>
      <c r="H44">
        <v>-98.32</v>
      </c>
    </row>
    <row r="45" spans="1:8" x14ac:dyDescent="0.35">
      <c r="A45" t="s">
        <v>173</v>
      </c>
      <c r="B45" t="s">
        <v>181</v>
      </c>
      <c r="C45">
        <v>32578</v>
      </c>
      <c r="D45">
        <v>4</v>
      </c>
      <c r="E45">
        <v>12303</v>
      </c>
      <c r="F45">
        <v>13</v>
      </c>
      <c r="G45">
        <v>-62.24</v>
      </c>
      <c r="H45">
        <v>225</v>
      </c>
    </row>
    <row r="46" spans="1:8" x14ac:dyDescent="0.35">
      <c r="A46" t="s">
        <v>173</v>
      </c>
      <c r="B46" t="s">
        <v>182</v>
      </c>
      <c r="C46">
        <v>13708</v>
      </c>
      <c r="D46">
        <v>89</v>
      </c>
      <c r="E46">
        <v>9689</v>
      </c>
      <c r="F46">
        <v>5</v>
      </c>
      <c r="G46">
        <v>-29.32</v>
      </c>
      <c r="H46">
        <v>-94.38</v>
      </c>
    </row>
    <row r="47" spans="1:8" x14ac:dyDescent="0.35">
      <c r="A47" t="s">
        <v>173</v>
      </c>
      <c r="B47" t="s">
        <v>183</v>
      </c>
      <c r="C47">
        <v>53546</v>
      </c>
      <c r="D47">
        <v>741</v>
      </c>
      <c r="E47">
        <v>11601</v>
      </c>
      <c r="F47">
        <v>10</v>
      </c>
      <c r="G47">
        <v>-78.33</v>
      </c>
      <c r="H47">
        <v>-98.65</v>
      </c>
    </row>
    <row r="48" spans="1:8" x14ac:dyDescent="0.35">
      <c r="A48" t="s">
        <v>173</v>
      </c>
      <c r="B48" t="s">
        <v>184</v>
      </c>
      <c r="C48">
        <v>23382</v>
      </c>
      <c r="D48">
        <v>736</v>
      </c>
      <c r="E48">
        <v>14045</v>
      </c>
      <c r="F48">
        <v>12</v>
      </c>
      <c r="G48">
        <v>-39.93</v>
      </c>
      <c r="H48">
        <v>-98.37</v>
      </c>
    </row>
    <row r="49" spans="1:8" x14ac:dyDescent="0.35">
      <c r="A49" t="s">
        <v>185</v>
      </c>
      <c r="B49" t="s">
        <v>186</v>
      </c>
      <c r="C49">
        <v>23354</v>
      </c>
      <c r="D49">
        <v>18</v>
      </c>
      <c r="E49">
        <v>16546</v>
      </c>
      <c r="F49">
        <v>8</v>
      </c>
      <c r="G49">
        <v>-29.15</v>
      </c>
      <c r="H49">
        <v>-55.56</v>
      </c>
    </row>
    <row r="50" spans="1:8" x14ac:dyDescent="0.35">
      <c r="A50" t="s">
        <v>185</v>
      </c>
      <c r="B50" t="s">
        <v>187</v>
      </c>
      <c r="C50">
        <v>244995</v>
      </c>
      <c r="D50">
        <v>41741</v>
      </c>
      <c r="E50">
        <v>128515</v>
      </c>
      <c r="F50">
        <v>275</v>
      </c>
      <c r="G50">
        <v>-47.54</v>
      </c>
      <c r="H50">
        <v>-99.34</v>
      </c>
    </row>
    <row r="51" spans="1:8" x14ac:dyDescent="0.35">
      <c r="A51" t="s">
        <v>185</v>
      </c>
      <c r="B51" t="s">
        <v>188</v>
      </c>
      <c r="C51">
        <v>57408</v>
      </c>
      <c r="D51">
        <v>42</v>
      </c>
      <c r="E51">
        <v>23598</v>
      </c>
      <c r="F51">
        <v>13</v>
      </c>
      <c r="G51">
        <v>-58.89</v>
      </c>
      <c r="H51">
        <v>-69.05</v>
      </c>
    </row>
    <row r="52" spans="1:8" x14ac:dyDescent="0.35">
      <c r="A52" t="s">
        <v>189</v>
      </c>
      <c r="B52" t="s">
        <v>190</v>
      </c>
      <c r="C52">
        <v>186767</v>
      </c>
      <c r="D52">
        <v>3849</v>
      </c>
      <c r="E52">
        <v>75089</v>
      </c>
      <c r="F52">
        <v>99</v>
      </c>
      <c r="G52">
        <v>-59.8</v>
      </c>
      <c r="H52">
        <v>-97.43</v>
      </c>
    </row>
    <row r="53" spans="1:8" x14ac:dyDescent="0.35">
      <c r="A53" t="s">
        <v>189</v>
      </c>
      <c r="B53" t="s">
        <v>191</v>
      </c>
      <c r="C53">
        <v>372051</v>
      </c>
      <c r="D53">
        <v>6758</v>
      </c>
      <c r="E53">
        <v>172259</v>
      </c>
      <c r="F53">
        <v>167</v>
      </c>
      <c r="G53">
        <v>-53.7</v>
      </c>
      <c r="H53">
        <v>-97.53</v>
      </c>
    </row>
    <row r="54" spans="1:8" x14ac:dyDescent="0.35">
      <c r="A54" t="s">
        <v>189</v>
      </c>
      <c r="B54" t="s">
        <v>192</v>
      </c>
      <c r="C54">
        <v>262144</v>
      </c>
      <c r="D54">
        <v>4310</v>
      </c>
      <c r="E54">
        <v>123110</v>
      </c>
      <c r="F54">
        <v>61</v>
      </c>
      <c r="G54">
        <v>-53.04</v>
      </c>
      <c r="H54">
        <v>-98.58</v>
      </c>
    </row>
    <row r="55" spans="1:8" x14ac:dyDescent="0.35">
      <c r="A55" t="s">
        <v>189</v>
      </c>
      <c r="B55" t="s">
        <v>193</v>
      </c>
      <c r="C55">
        <v>813943</v>
      </c>
      <c r="D55">
        <v>1683</v>
      </c>
      <c r="E55">
        <v>283256</v>
      </c>
      <c r="F55">
        <v>75</v>
      </c>
      <c r="G55">
        <v>-65.2</v>
      </c>
      <c r="H55">
        <v>-95.54</v>
      </c>
    </row>
    <row r="56" spans="1:8" x14ac:dyDescent="0.35">
      <c r="A56" t="s">
        <v>189</v>
      </c>
      <c r="B56" t="s">
        <v>194</v>
      </c>
      <c r="C56">
        <v>155565</v>
      </c>
      <c r="D56">
        <v>1290</v>
      </c>
      <c r="E56">
        <v>57759</v>
      </c>
      <c r="F56">
        <v>12</v>
      </c>
      <c r="G56">
        <v>-62.87</v>
      </c>
      <c r="H56">
        <v>-99.07</v>
      </c>
    </row>
    <row r="57" spans="1:8" x14ac:dyDescent="0.35">
      <c r="A57" t="s">
        <v>189</v>
      </c>
      <c r="B57" t="s">
        <v>195</v>
      </c>
      <c r="C57">
        <v>13019</v>
      </c>
      <c r="D57">
        <v>91</v>
      </c>
      <c r="E57">
        <v>5652</v>
      </c>
      <c r="F57">
        <v>0</v>
      </c>
      <c r="G57">
        <v>-56.59</v>
      </c>
      <c r="H57">
        <v>-100</v>
      </c>
    </row>
    <row r="58" spans="1:8" x14ac:dyDescent="0.35">
      <c r="A58" t="s">
        <v>196</v>
      </c>
      <c r="B58" t="s">
        <v>197</v>
      </c>
      <c r="C58">
        <v>587238</v>
      </c>
      <c r="D58">
        <v>27006</v>
      </c>
      <c r="E58">
        <v>273456</v>
      </c>
      <c r="F58">
        <v>627</v>
      </c>
      <c r="G58">
        <v>-53.43</v>
      </c>
      <c r="H58">
        <v>-97.68</v>
      </c>
    </row>
    <row r="59" spans="1:8" x14ac:dyDescent="0.35">
      <c r="A59" t="s">
        <v>196</v>
      </c>
      <c r="B59" t="s">
        <v>198</v>
      </c>
      <c r="C59">
        <v>28723</v>
      </c>
      <c r="D59">
        <v>56</v>
      </c>
      <c r="E59">
        <v>11069</v>
      </c>
      <c r="F59">
        <v>9</v>
      </c>
      <c r="G59">
        <v>-61.46</v>
      </c>
      <c r="H59">
        <v>-83.93</v>
      </c>
    </row>
    <row r="60" spans="1:8" x14ac:dyDescent="0.35">
      <c r="A60" t="s">
        <v>199</v>
      </c>
      <c r="B60" t="s">
        <v>200</v>
      </c>
      <c r="C60">
        <v>646560</v>
      </c>
      <c r="D60">
        <v>14016</v>
      </c>
      <c r="E60">
        <v>89006</v>
      </c>
      <c r="F60">
        <v>306</v>
      </c>
      <c r="G60">
        <v>-86.23</v>
      </c>
      <c r="H60">
        <v>-97.82</v>
      </c>
    </row>
    <row r="61" spans="1:8" x14ac:dyDescent="0.35">
      <c r="A61" t="s">
        <v>199</v>
      </c>
      <c r="B61" t="s">
        <v>201</v>
      </c>
      <c r="C61">
        <v>178425</v>
      </c>
      <c r="D61">
        <v>8653</v>
      </c>
      <c r="E61">
        <v>64222</v>
      </c>
      <c r="F61">
        <v>196</v>
      </c>
      <c r="G61">
        <v>-64.010000000000005</v>
      </c>
      <c r="H61">
        <v>-97.73</v>
      </c>
    </row>
    <row r="62" spans="1:8" x14ac:dyDescent="0.35">
      <c r="A62" t="s">
        <v>199</v>
      </c>
      <c r="B62" t="s">
        <v>202</v>
      </c>
      <c r="C62">
        <v>256964</v>
      </c>
      <c r="D62">
        <v>10719</v>
      </c>
      <c r="E62">
        <v>38706</v>
      </c>
      <c r="F62">
        <v>270</v>
      </c>
      <c r="G62">
        <v>-84.94</v>
      </c>
      <c r="H62">
        <v>-97.48</v>
      </c>
    </row>
    <row r="63" spans="1:8" x14ac:dyDescent="0.35">
      <c r="A63" t="s">
        <v>199</v>
      </c>
      <c r="B63" t="s">
        <v>203</v>
      </c>
      <c r="C63">
        <v>338340</v>
      </c>
      <c r="D63">
        <v>1095</v>
      </c>
      <c r="E63">
        <v>144862</v>
      </c>
      <c r="F63">
        <v>297</v>
      </c>
      <c r="G63">
        <v>-57.18</v>
      </c>
      <c r="H63">
        <v>-72.88</v>
      </c>
    </row>
    <row r="64" spans="1:8" x14ac:dyDescent="0.35">
      <c r="A64" t="s">
        <v>204</v>
      </c>
      <c r="B64" t="s">
        <v>205</v>
      </c>
      <c r="C64">
        <v>465553</v>
      </c>
      <c r="D64">
        <v>52</v>
      </c>
      <c r="E64">
        <v>126135</v>
      </c>
      <c r="F64">
        <v>161</v>
      </c>
      <c r="G64">
        <v>-72.91</v>
      </c>
      <c r="H64">
        <v>209.62</v>
      </c>
    </row>
    <row r="65" spans="1:8" x14ac:dyDescent="0.35">
      <c r="A65" t="s">
        <v>204</v>
      </c>
      <c r="B65" t="s">
        <v>206</v>
      </c>
      <c r="C65">
        <v>674113</v>
      </c>
      <c r="D65">
        <v>1723</v>
      </c>
      <c r="E65">
        <v>361546</v>
      </c>
      <c r="F65">
        <v>649</v>
      </c>
      <c r="G65">
        <v>-46.37</v>
      </c>
      <c r="H65">
        <v>-62.33</v>
      </c>
    </row>
    <row r="66" spans="1:8" x14ac:dyDescent="0.35">
      <c r="A66" t="s">
        <v>207</v>
      </c>
      <c r="B66" t="s">
        <v>208</v>
      </c>
      <c r="C66">
        <v>154986</v>
      </c>
      <c r="D66">
        <v>505</v>
      </c>
      <c r="E66">
        <v>117107</v>
      </c>
      <c r="F66">
        <v>237</v>
      </c>
      <c r="G66">
        <v>-24.44</v>
      </c>
      <c r="H66">
        <v>-53.07</v>
      </c>
    </row>
    <row r="67" spans="1:8" x14ac:dyDescent="0.35">
      <c r="A67" t="s">
        <v>207</v>
      </c>
      <c r="B67" t="s">
        <v>209</v>
      </c>
      <c r="C67">
        <v>605</v>
      </c>
      <c r="D67">
        <v>27</v>
      </c>
      <c r="E67">
        <v>7818</v>
      </c>
      <c r="F67">
        <v>24</v>
      </c>
      <c r="G67">
        <v>1192.23</v>
      </c>
      <c r="H67">
        <v>-11.11</v>
      </c>
    </row>
    <row r="68" spans="1:8" x14ac:dyDescent="0.35">
      <c r="A68" t="s">
        <v>210</v>
      </c>
      <c r="B68" t="s">
        <v>211</v>
      </c>
      <c r="C68">
        <v>6176</v>
      </c>
      <c r="D68">
        <v>168</v>
      </c>
      <c r="E68">
        <v>10498</v>
      </c>
      <c r="F68">
        <v>16</v>
      </c>
      <c r="G68">
        <v>69.98</v>
      </c>
      <c r="H68">
        <v>-90.48</v>
      </c>
    </row>
    <row r="69" spans="1:8" x14ac:dyDescent="0.35">
      <c r="A69" t="s">
        <v>210</v>
      </c>
      <c r="B69" t="s">
        <v>212</v>
      </c>
      <c r="C69">
        <v>18755</v>
      </c>
      <c r="D69">
        <v>796</v>
      </c>
      <c r="E69">
        <v>58</v>
      </c>
      <c r="F69">
        <v>0</v>
      </c>
      <c r="G69">
        <v>-99.69</v>
      </c>
      <c r="H69">
        <v>-100</v>
      </c>
    </row>
    <row r="70" spans="1:8" x14ac:dyDescent="0.35">
      <c r="A70" t="s">
        <v>210</v>
      </c>
      <c r="B70" t="s">
        <v>213</v>
      </c>
      <c r="C70">
        <v>5858</v>
      </c>
      <c r="D70">
        <v>142</v>
      </c>
      <c r="E70">
        <v>1691</v>
      </c>
      <c r="F70">
        <v>1</v>
      </c>
      <c r="G70">
        <v>-71.13</v>
      </c>
      <c r="H70">
        <v>-99.3</v>
      </c>
    </row>
    <row r="71" spans="1:8" x14ac:dyDescent="0.35">
      <c r="A71" t="s">
        <v>214</v>
      </c>
      <c r="B71" t="s">
        <v>215</v>
      </c>
      <c r="C71">
        <v>59402</v>
      </c>
      <c r="D71">
        <v>1948</v>
      </c>
      <c r="E71">
        <v>39014</v>
      </c>
      <c r="F71">
        <v>81</v>
      </c>
      <c r="G71">
        <v>-34.32</v>
      </c>
      <c r="H71">
        <v>-95.84</v>
      </c>
    </row>
    <row r="72" spans="1:8" x14ac:dyDescent="0.35">
      <c r="A72" t="s">
        <v>214</v>
      </c>
      <c r="B72" t="s">
        <v>216</v>
      </c>
      <c r="C72">
        <v>208028</v>
      </c>
      <c r="D72">
        <v>3732</v>
      </c>
      <c r="E72">
        <v>85407</v>
      </c>
      <c r="F72">
        <v>103</v>
      </c>
      <c r="G72">
        <v>-58.94</v>
      </c>
      <c r="H72">
        <v>-97.24</v>
      </c>
    </row>
    <row r="73" spans="1:8" x14ac:dyDescent="0.35">
      <c r="A73" t="s">
        <v>214</v>
      </c>
      <c r="B73" t="s">
        <v>217</v>
      </c>
      <c r="C73">
        <v>337134</v>
      </c>
      <c r="D73">
        <v>3816</v>
      </c>
      <c r="E73">
        <v>96900</v>
      </c>
      <c r="F73">
        <v>143</v>
      </c>
      <c r="G73">
        <v>-71.260000000000005</v>
      </c>
      <c r="H73">
        <v>-96.25</v>
      </c>
    </row>
    <row r="74" spans="1:8" x14ac:dyDescent="0.35">
      <c r="A74" t="s">
        <v>214</v>
      </c>
      <c r="B74" t="s">
        <v>218</v>
      </c>
      <c r="C74">
        <v>388042</v>
      </c>
      <c r="D74">
        <v>7907</v>
      </c>
      <c r="E74">
        <v>86840</v>
      </c>
      <c r="F74">
        <v>204</v>
      </c>
      <c r="G74">
        <v>-77.62</v>
      </c>
      <c r="H74">
        <v>-97.42</v>
      </c>
    </row>
    <row r="75" spans="1:8" x14ac:dyDescent="0.35">
      <c r="A75" t="s">
        <v>219</v>
      </c>
      <c r="B75" t="s">
        <v>220</v>
      </c>
      <c r="C75">
        <v>1997427</v>
      </c>
      <c r="D75">
        <v>5294</v>
      </c>
      <c r="E75">
        <v>530886</v>
      </c>
      <c r="F75">
        <v>142</v>
      </c>
      <c r="G75">
        <v>-73.42</v>
      </c>
      <c r="H75">
        <v>-97.32</v>
      </c>
    </row>
    <row r="76" spans="1:8" x14ac:dyDescent="0.35">
      <c r="A76" t="s">
        <v>219</v>
      </c>
      <c r="B76" t="s">
        <v>221</v>
      </c>
      <c r="C76">
        <v>311115</v>
      </c>
      <c r="D76">
        <v>2489</v>
      </c>
      <c r="E76">
        <v>73727</v>
      </c>
      <c r="F76">
        <v>57</v>
      </c>
      <c r="G76">
        <v>-76.3</v>
      </c>
      <c r="H76">
        <v>-97.71</v>
      </c>
    </row>
    <row r="77" spans="1:8" x14ac:dyDescent="0.35">
      <c r="A77" t="s">
        <v>219</v>
      </c>
      <c r="B77" t="s">
        <v>222</v>
      </c>
      <c r="C77">
        <v>16916</v>
      </c>
      <c r="D77">
        <v>506</v>
      </c>
      <c r="E77">
        <v>8237</v>
      </c>
      <c r="F77">
        <v>3</v>
      </c>
      <c r="G77">
        <v>-51.31</v>
      </c>
      <c r="H77">
        <v>-99.41</v>
      </c>
    </row>
    <row r="78" spans="1:8" x14ac:dyDescent="0.35">
      <c r="A78" t="s">
        <v>219</v>
      </c>
      <c r="B78" t="s">
        <v>223</v>
      </c>
      <c r="C78">
        <v>34562</v>
      </c>
      <c r="D78">
        <v>571</v>
      </c>
      <c r="E78">
        <v>20616</v>
      </c>
      <c r="F78">
        <v>20</v>
      </c>
      <c r="G78">
        <v>-40.35</v>
      </c>
      <c r="H78">
        <v>-96.5</v>
      </c>
    </row>
    <row r="79" spans="1:8" x14ac:dyDescent="0.35">
      <c r="A79" t="s">
        <v>219</v>
      </c>
      <c r="B79" t="s">
        <v>224</v>
      </c>
      <c r="C79">
        <v>44573</v>
      </c>
      <c r="D79">
        <v>389</v>
      </c>
      <c r="E79">
        <v>18359</v>
      </c>
      <c r="F79">
        <v>8</v>
      </c>
      <c r="G79">
        <v>-58.81</v>
      </c>
      <c r="H79">
        <v>-97.94</v>
      </c>
    </row>
    <row r="80" spans="1:8" x14ac:dyDescent="0.35">
      <c r="A80" t="s">
        <v>225</v>
      </c>
      <c r="B80" t="s">
        <v>226</v>
      </c>
      <c r="C80">
        <v>273344</v>
      </c>
      <c r="D80">
        <v>15899</v>
      </c>
      <c r="E80">
        <v>47554</v>
      </c>
      <c r="F80">
        <v>82</v>
      </c>
      <c r="G80">
        <v>-82.6</v>
      </c>
      <c r="H80">
        <v>-99.48</v>
      </c>
    </row>
    <row r="81" spans="1:8" x14ac:dyDescent="0.35">
      <c r="A81" t="s">
        <v>225</v>
      </c>
      <c r="B81" t="s">
        <v>227</v>
      </c>
      <c r="C81">
        <v>1259261</v>
      </c>
      <c r="D81">
        <v>21426</v>
      </c>
      <c r="E81">
        <v>163313</v>
      </c>
      <c r="F81">
        <v>159</v>
      </c>
      <c r="G81">
        <v>-87.03</v>
      </c>
      <c r="H81">
        <v>-99.26</v>
      </c>
    </row>
    <row r="82" spans="1:8" x14ac:dyDescent="0.35">
      <c r="A82" t="s">
        <v>225</v>
      </c>
      <c r="B82" t="s">
        <v>228</v>
      </c>
      <c r="C82">
        <v>1111778</v>
      </c>
      <c r="D82">
        <v>9530</v>
      </c>
      <c r="E82">
        <v>203791</v>
      </c>
      <c r="F82">
        <v>100</v>
      </c>
      <c r="G82">
        <v>-81.67</v>
      </c>
      <c r="H82">
        <v>-98.95</v>
      </c>
    </row>
    <row r="83" spans="1:8" x14ac:dyDescent="0.35">
      <c r="A83" t="s">
        <v>225</v>
      </c>
      <c r="B83" t="s">
        <v>229</v>
      </c>
      <c r="C83">
        <v>515935</v>
      </c>
      <c r="D83">
        <v>5729</v>
      </c>
      <c r="E83">
        <v>105434</v>
      </c>
      <c r="F83">
        <v>49</v>
      </c>
      <c r="G83">
        <v>-79.56</v>
      </c>
      <c r="H83">
        <v>-99.14</v>
      </c>
    </row>
    <row r="84" spans="1:8" x14ac:dyDescent="0.35">
      <c r="A84" t="s">
        <v>225</v>
      </c>
      <c r="B84" t="s">
        <v>230</v>
      </c>
      <c r="C84">
        <v>202871</v>
      </c>
      <c r="D84">
        <v>1128</v>
      </c>
      <c r="E84">
        <v>29</v>
      </c>
      <c r="F84">
        <v>0</v>
      </c>
      <c r="G84">
        <v>-99.99</v>
      </c>
      <c r="H84">
        <v>-100</v>
      </c>
    </row>
    <row r="85" spans="1:8" x14ac:dyDescent="0.35">
      <c r="A85" t="s">
        <v>225</v>
      </c>
      <c r="B85" t="s">
        <v>231</v>
      </c>
      <c r="C85">
        <v>182032</v>
      </c>
      <c r="D85">
        <v>2690</v>
      </c>
      <c r="E85">
        <v>34976</v>
      </c>
      <c r="F85">
        <v>19</v>
      </c>
      <c r="G85">
        <v>-80.790000000000006</v>
      </c>
      <c r="H85">
        <v>-99.29</v>
      </c>
    </row>
    <row r="86" spans="1:8" x14ac:dyDescent="0.35">
      <c r="A86" t="s">
        <v>232</v>
      </c>
      <c r="B86" t="s">
        <v>233</v>
      </c>
      <c r="C86">
        <v>686862</v>
      </c>
      <c r="D86">
        <v>37891</v>
      </c>
      <c r="E86">
        <v>82136</v>
      </c>
      <c r="F86">
        <v>281</v>
      </c>
      <c r="G86">
        <v>-88.04</v>
      </c>
      <c r="H86">
        <v>-99.26</v>
      </c>
    </row>
    <row r="87" spans="1:8" x14ac:dyDescent="0.35">
      <c r="A87" t="s">
        <v>232</v>
      </c>
      <c r="B87" t="s">
        <v>234</v>
      </c>
      <c r="C87">
        <v>401808</v>
      </c>
      <c r="D87">
        <v>12106</v>
      </c>
      <c r="E87">
        <v>213</v>
      </c>
      <c r="F87">
        <v>0</v>
      </c>
      <c r="G87">
        <v>-99.95</v>
      </c>
      <c r="H87">
        <v>-100</v>
      </c>
    </row>
    <row r="88" spans="1:8" x14ac:dyDescent="0.35">
      <c r="A88" t="s">
        <v>232</v>
      </c>
      <c r="B88" t="s">
        <v>235</v>
      </c>
      <c r="C88">
        <v>1128072</v>
      </c>
      <c r="D88">
        <v>8505</v>
      </c>
      <c r="E88">
        <v>160547</v>
      </c>
      <c r="F88">
        <v>87</v>
      </c>
      <c r="G88">
        <v>-85.77</v>
      </c>
      <c r="H88">
        <v>-98.98</v>
      </c>
    </row>
    <row r="89" spans="1:8" x14ac:dyDescent="0.35">
      <c r="A89" t="s">
        <v>232</v>
      </c>
      <c r="B89" t="s">
        <v>236</v>
      </c>
      <c r="C89">
        <v>219939</v>
      </c>
      <c r="D89">
        <v>9264</v>
      </c>
      <c r="E89">
        <v>18963</v>
      </c>
      <c r="F89">
        <v>55</v>
      </c>
      <c r="G89">
        <v>-91.38</v>
      </c>
      <c r="H89">
        <v>-99.41</v>
      </c>
    </row>
    <row r="90" spans="1:8" x14ac:dyDescent="0.35">
      <c r="A90" t="s">
        <v>232</v>
      </c>
      <c r="B90" t="s">
        <v>237</v>
      </c>
      <c r="C90">
        <v>354946</v>
      </c>
      <c r="D90">
        <v>105</v>
      </c>
      <c r="E90">
        <v>73899</v>
      </c>
      <c r="F90">
        <v>6</v>
      </c>
      <c r="G90">
        <v>-79.180000000000007</v>
      </c>
      <c r="H90">
        <v>-94.29</v>
      </c>
    </row>
    <row r="91" spans="1:8" x14ac:dyDescent="0.35">
      <c r="A91" t="s">
        <v>232</v>
      </c>
      <c r="B91" t="s">
        <v>238</v>
      </c>
      <c r="C91">
        <v>219758</v>
      </c>
      <c r="D91">
        <v>2068</v>
      </c>
      <c r="E91">
        <v>51045</v>
      </c>
      <c r="F91">
        <v>21</v>
      </c>
      <c r="G91">
        <v>-76.77</v>
      </c>
      <c r="H91">
        <v>-98.98</v>
      </c>
    </row>
    <row r="92" spans="1:8" x14ac:dyDescent="0.35">
      <c r="A92" t="s">
        <v>232</v>
      </c>
      <c r="B92" t="s">
        <v>239</v>
      </c>
      <c r="C92">
        <v>80319</v>
      </c>
      <c r="D92">
        <v>1872</v>
      </c>
      <c r="E92">
        <v>10976</v>
      </c>
      <c r="F92">
        <v>24</v>
      </c>
      <c r="G92">
        <v>-86.33</v>
      </c>
      <c r="H92">
        <v>-98.72</v>
      </c>
    </row>
    <row r="93" spans="1:8" x14ac:dyDescent="0.35">
      <c r="A93" t="s">
        <v>232</v>
      </c>
      <c r="B93" t="s">
        <v>240</v>
      </c>
      <c r="C93">
        <v>218338</v>
      </c>
      <c r="D93">
        <v>82</v>
      </c>
      <c r="E93">
        <v>76438</v>
      </c>
      <c r="F93">
        <v>0</v>
      </c>
      <c r="G93">
        <v>-64.989999999999995</v>
      </c>
      <c r="H93">
        <v>-100</v>
      </c>
    </row>
    <row r="94" spans="1:8" x14ac:dyDescent="0.35">
      <c r="A94" t="s">
        <v>232</v>
      </c>
      <c r="B94" t="s">
        <v>241</v>
      </c>
      <c r="C94">
        <v>112405</v>
      </c>
      <c r="D94">
        <v>112</v>
      </c>
      <c r="E94">
        <v>50421</v>
      </c>
      <c r="F94">
        <v>12</v>
      </c>
      <c r="G94">
        <v>-55.14</v>
      </c>
      <c r="H94">
        <v>-89.29</v>
      </c>
    </row>
    <row r="95" spans="1:8" x14ac:dyDescent="0.35">
      <c r="A95" t="s">
        <v>232</v>
      </c>
      <c r="B95" t="s">
        <v>242</v>
      </c>
      <c r="C95">
        <v>62238</v>
      </c>
      <c r="D95">
        <v>45</v>
      </c>
      <c r="E95">
        <v>11293</v>
      </c>
      <c r="F95">
        <v>1</v>
      </c>
      <c r="G95">
        <v>-81.86</v>
      </c>
      <c r="H95">
        <v>-97.78</v>
      </c>
    </row>
    <row r="96" spans="1:8" x14ac:dyDescent="0.35">
      <c r="A96" t="s">
        <v>232</v>
      </c>
      <c r="B96" t="s">
        <v>243</v>
      </c>
      <c r="C96">
        <v>253315</v>
      </c>
      <c r="D96">
        <v>151</v>
      </c>
      <c r="E96">
        <v>149221</v>
      </c>
      <c r="F96">
        <v>7</v>
      </c>
      <c r="G96">
        <v>-41.09</v>
      </c>
      <c r="H96">
        <v>-95.36</v>
      </c>
    </row>
    <row r="97" spans="1:8" x14ac:dyDescent="0.35">
      <c r="A97" t="s">
        <v>232</v>
      </c>
      <c r="B97" t="s">
        <v>244</v>
      </c>
      <c r="C97">
        <v>41490</v>
      </c>
      <c r="D97">
        <v>591</v>
      </c>
      <c r="E97">
        <v>167</v>
      </c>
      <c r="F97">
        <v>0</v>
      </c>
      <c r="G97">
        <v>-99.6</v>
      </c>
      <c r="H97">
        <v>-100</v>
      </c>
    </row>
    <row r="98" spans="1:8" x14ac:dyDescent="0.35">
      <c r="A98" t="s">
        <v>232</v>
      </c>
      <c r="B98" t="s">
        <v>245</v>
      </c>
      <c r="C98">
        <v>161651</v>
      </c>
      <c r="D98">
        <v>579</v>
      </c>
      <c r="E98">
        <v>31042</v>
      </c>
      <c r="F98">
        <v>21</v>
      </c>
      <c r="G98">
        <v>-80.8</v>
      </c>
      <c r="H98">
        <v>-96.37</v>
      </c>
    </row>
    <row r="99" spans="1:8" x14ac:dyDescent="0.35">
      <c r="A99" t="s">
        <v>246</v>
      </c>
      <c r="B99" t="s">
        <v>247</v>
      </c>
      <c r="C99">
        <v>43795</v>
      </c>
      <c r="D99">
        <v>11</v>
      </c>
      <c r="E99">
        <v>5</v>
      </c>
      <c r="F99">
        <v>0</v>
      </c>
      <c r="G99">
        <v>-99.99</v>
      </c>
      <c r="H99">
        <v>-100</v>
      </c>
    </row>
    <row r="100" spans="1:8" ht="29" x14ac:dyDescent="0.35">
      <c r="A100" t="s">
        <v>246</v>
      </c>
      <c r="B100" s="1" t="s">
        <v>366</v>
      </c>
      <c r="C100">
        <v>1596</v>
      </c>
      <c r="D100">
        <v>65</v>
      </c>
      <c r="E100">
        <v>8</v>
      </c>
      <c r="F100">
        <v>0</v>
      </c>
      <c r="G100">
        <v>-99.5</v>
      </c>
      <c r="H100">
        <v>-100</v>
      </c>
    </row>
    <row r="101" spans="1:8" x14ac:dyDescent="0.35">
      <c r="A101" t="s">
        <v>248</v>
      </c>
      <c r="B101" t="s">
        <v>249</v>
      </c>
      <c r="C101">
        <v>91447</v>
      </c>
      <c r="D101">
        <v>72</v>
      </c>
      <c r="E101">
        <v>11132</v>
      </c>
      <c r="F101">
        <v>14</v>
      </c>
      <c r="G101">
        <v>-87.83</v>
      </c>
      <c r="H101">
        <v>-80.56</v>
      </c>
    </row>
    <row r="102" spans="1:8" x14ac:dyDescent="0.35">
      <c r="A102" t="s">
        <v>248</v>
      </c>
      <c r="B102" t="s">
        <v>250</v>
      </c>
      <c r="C102">
        <v>39763</v>
      </c>
      <c r="D102">
        <v>46</v>
      </c>
      <c r="E102">
        <v>30292</v>
      </c>
      <c r="F102">
        <v>75</v>
      </c>
      <c r="G102">
        <v>-23.82</v>
      </c>
      <c r="H102">
        <v>63.04</v>
      </c>
    </row>
    <row r="103" spans="1:8" x14ac:dyDescent="0.35">
      <c r="A103" t="s">
        <v>251</v>
      </c>
      <c r="B103" t="s">
        <v>252</v>
      </c>
      <c r="C103">
        <v>1782</v>
      </c>
      <c r="D103">
        <v>45</v>
      </c>
      <c r="E103">
        <v>3002</v>
      </c>
      <c r="F103">
        <v>10</v>
      </c>
      <c r="G103">
        <v>68.459999999999994</v>
      </c>
      <c r="H103">
        <v>-77.78</v>
      </c>
    </row>
    <row r="104" spans="1:8" x14ac:dyDescent="0.35">
      <c r="A104" t="s">
        <v>251</v>
      </c>
      <c r="B104" t="s">
        <v>253</v>
      </c>
      <c r="C104">
        <v>530</v>
      </c>
      <c r="D104">
        <v>6</v>
      </c>
      <c r="E104">
        <v>22969</v>
      </c>
      <c r="F104">
        <v>233</v>
      </c>
      <c r="G104">
        <v>4233.7700000000004</v>
      </c>
      <c r="H104">
        <v>3783.33</v>
      </c>
    </row>
    <row r="105" spans="1:8" x14ac:dyDescent="0.35">
      <c r="A105" t="s">
        <v>251</v>
      </c>
      <c r="B105" t="s">
        <v>254</v>
      </c>
      <c r="C105">
        <v>76135</v>
      </c>
      <c r="D105">
        <v>908</v>
      </c>
      <c r="E105">
        <v>12856</v>
      </c>
      <c r="F105">
        <v>109</v>
      </c>
      <c r="G105">
        <v>-83.11</v>
      </c>
      <c r="H105">
        <v>-88</v>
      </c>
    </row>
    <row r="106" spans="1:8" x14ac:dyDescent="0.35">
      <c r="A106" t="s">
        <v>251</v>
      </c>
      <c r="B106" t="s">
        <v>255</v>
      </c>
      <c r="C106">
        <v>2200044</v>
      </c>
      <c r="D106">
        <v>91364</v>
      </c>
      <c r="E106">
        <v>187380</v>
      </c>
      <c r="F106">
        <v>1438</v>
      </c>
      <c r="G106">
        <v>-91.48</v>
      </c>
      <c r="H106">
        <v>-98.43</v>
      </c>
    </row>
    <row r="107" spans="1:8" x14ac:dyDescent="0.35">
      <c r="A107" t="s">
        <v>251</v>
      </c>
      <c r="B107" t="s">
        <v>256</v>
      </c>
      <c r="C107">
        <v>658318</v>
      </c>
      <c r="D107">
        <v>202288</v>
      </c>
      <c r="E107">
        <v>243836</v>
      </c>
      <c r="F107">
        <v>2381</v>
      </c>
      <c r="G107">
        <v>-62.96</v>
      </c>
      <c r="H107">
        <v>-98.82</v>
      </c>
    </row>
    <row r="108" spans="1:8" x14ac:dyDescent="0.35">
      <c r="A108" t="s">
        <v>251</v>
      </c>
      <c r="B108" t="s">
        <v>257</v>
      </c>
      <c r="C108">
        <v>2048146</v>
      </c>
      <c r="D108">
        <v>255318</v>
      </c>
      <c r="E108">
        <v>476063</v>
      </c>
      <c r="F108">
        <v>2849</v>
      </c>
      <c r="G108">
        <v>-76.760000000000005</v>
      </c>
      <c r="H108">
        <v>-98.88</v>
      </c>
    </row>
    <row r="109" spans="1:8" x14ac:dyDescent="0.35">
      <c r="A109" t="s">
        <v>251</v>
      </c>
      <c r="B109" t="s">
        <v>258</v>
      </c>
      <c r="C109">
        <v>145544</v>
      </c>
      <c r="D109">
        <v>2625</v>
      </c>
      <c r="E109">
        <v>39837</v>
      </c>
      <c r="F109">
        <v>148</v>
      </c>
      <c r="G109">
        <v>-72.63</v>
      </c>
      <c r="H109">
        <v>-94.36</v>
      </c>
    </row>
    <row r="110" spans="1:8" x14ac:dyDescent="0.35">
      <c r="A110" t="s">
        <v>251</v>
      </c>
      <c r="B110" t="s">
        <v>259</v>
      </c>
      <c r="C110">
        <v>203197</v>
      </c>
      <c r="D110">
        <v>6516</v>
      </c>
      <c r="E110">
        <v>76108</v>
      </c>
      <c r="F110">
        <v>230</v>
      </c>
      <c r="G110">
        <v>-62.54</v>
      </c>
      <c r="H110">
        <v>-96.47</v>
      </c>
    </row>
    <row r="111" spans="1:8" x14ac:dyDescent="0.35">
      <c r="A111" t="s">
        <v>251</v>
      </c>
      <c r="B111" t="s">
        <v>260</v>
      </c>
      <c r="C111">
        <v>72938</v>
      </c>
      <c r="D111">
        <v>15977</v>
      </c>
      <c r="E111">
        <v>56776</v>
      </c>
      <c r="F111">
        <v>392</v>
      </c>
      <c r="G111">
        <v>-22.16</v>
      </c>
      <c r="H111">
        <v>-97.55</v>
      </c>
    </row>
    <row r="112" spans="1:8" x14ac:dyDescent="0.35">
      <c r="A112" t="s">
        <v>251</v>
      </c>
      <c r="B112" t="s">
        <v>261</v>
      </c>
      <c r="C112">
        <v>89397</v>
      </c>
      <c r="D112">
        <v>810</v>
      </c>
      <c r="E112">
        <v>27763</v>
      </c>
      <c r="F112">
        <v>106</v>
      </c>
      <c r="G112">
        <v>-68.94</v>
      </c>
      <c r="H112">
        <v>-86.91</v>
      </c>
    </row>
    <row r="113" spans="1:8" x14ac:dyDescent="0.35">
      <c r="A113" t="s">
        <v>251</v>
      </c>
      <c r="B113" t="s">
        <v>262</v>
      </c>
      <c r="C113">
        <v>662300</v>
      </c>
      <c r="D113">
        <v>5493</v>
      </c>
      <c r="E113">
        <v>200846</v>
      </c>
      <c r="F113">
        <v>936</v>
      </c>
      <c r="G113">
        <v>-69.67</v>
      </c>
      <c r="H113">
        <v>-82.96</v>
      </c>
    </row>
    <row r="114" spans="1:8" x14ac:dyDescent="0.35">
      <c r="A114" t="s">
        <v>107</v>
      </c>
      <c r="B114" t="s">
        <v>263</v>
      </c>
      <c r="C114">
        <v>44700</v>
      </c>
      <c r="D114">
        <v>175</v>
      </c>
      <c r="E114">
        <v>25443</v>
      </c>
      <c r="F114">
        <v>69</v>
      </c>
      <c r="G114">
        <v>-43.08</v>
      </c>
      <c r="H114">
        <v>-60.57</v>
      </c>
    </row>
    <row r="115" spans="1:8" x14ac:dyDescent="0.35">
      <c r="A115" t="s">
        <v>107</v>
      </c>
      <c r="B115" t="s">
        <v>264</v>
      </c>
      <c r="C115">
        <v>119912</v>
      </c>
      <c r="D115">
        <v>577</v>
      </c>
      <c r="E115">
        <v>54595</v>
      </c>
      <c r="F115">
        <v>93</v>
      </c>
      <c r="G115">
        <v>-54.47</v>
      </c>
      <c r="H115">
        <v>-83.88</v>
      </c>
    </row>
    <row r="116" spans="1:8" x14ac:dyDescent="0.35">
      <c r="A116" t="s">
        <v>107</v>
      </c>
      <c r="B116" t="s">
        <v>265</v>
      </c>
      <c r="C116">
        <v>69063</v>
      </c>
      <c r="D116">
        <v>546</v>
      </c>
      <c r="E116">
        <v>33939</v>
      </c>
      <c r="F116">
        <v>75</v>
      </c>
      <c r="G116">
        <v>-50.86</v>
      </c>
      <c r="H116">
        <v>-86.26</v>
      </c>
    </row>
    <row r="117" spans="1:8" x14ac:dyDescent="0.35">
      <c r="A117" t="s">
        <v>107</v>
      </c>
      <c r="B117" t="s">
        <v>266</v>
      </c>
      <c r="C117">
        <v>21062</v>
      </c>
      <c r="D117">
        <v>118</v>
      </c>
      <c r="E117">
        <v>2921</v>
      </c>
      <c r="F117">
        <v>0</v>
      </c>
      <c r="G117">
        <v>-86.13</v>
      </c>
      <c r="H117">
        <v>-100</v>
      </c>
    </row>
    <row r="118" spans="1:8" x14ac:dyDescent="0.35">
      <c r="A118" t="s">
        <v>107</v>
      </c>
      <c r="B118" t="s">
        <v>267</v>
      </c>
      <c r="C118">
        <v>23111</v>
      </c>
      <c r="D118">
        <v>141</v>
      </c>
      <c r="E118">
        <v>19866</v>
      </c>
      <c r="F118">
        <v>72</v>
      </c>
      <c r="G118">
        <v>-14.04</v>
      </c>
      <c r="H118">
        <v>-48.94</v>
      </c>
    </row>
    <row r="119" spans="1:8" x14ac:dyDescent="0.35">
      <c r="A119" t="s">
        <v>268</v>
      </c>
      <c r="B119" t="s">
        <v>269</v>
      </c>
      <c r="C119">
        <v>837898</v>
      </c>
      <c r="D119">
        <v>8104</v>
      </c>
      <c r="E119">
        <v>379726</v>
      </c>
      <c r="F119">
        <v>340</v>
      </c>
      <c r="G119">
        <v>-54.68</v>
      </c>
      <c r="H119">
        <v>-95.8</v>
      </c>
    </row>
    <row r="120" spans="1:8" x14ac:dyDescent="0.35">
      <c r="A120" t="s">
        <v>270</v>
      </c>
      <c r="B120" t="s">
        <v>271</v>
      </c>
      <c r="C120">
        <v>1151933</v>
      </c>
      <c r="D120">
        <v>7803</v>
      </c>
      <c r="E120">
        <v>297548</v>
      </c>
      <c r="F120">
        <v>182</v>
      </c>
      <c r="G120">
        <v>-74.17</v>
      </c>
      <c r="H120">
        <v>-97.67</v>
      </c>
    </row>
    <row r="121" spans="1:8" x14ac:dyDescent="0.35">
      <c r="A121" t="s">
        <v>270</v>
      </c>
      <c r="B121" t="s">
        <v>272</v>
      </c>
      <c r="C121">
        <v>1630419</v>
      </c>
      <c r="D121">
        <v>20572</v>
      </c>
      <c r="E121">
        <v>527096</v>
      </c>
      <c r="F121">
        <v>912</v>
      </c>
      <c r="G121">
        <v>-67.67</v>
      </c>
      <c r="H121">
        <v>-95.57</v>
      </c>
    </row>
    <row r="122" spans="1:8" x14ac:dyDescent="0.35">
      <c r="A122" t="s">
        <v>270</v>
      </c>
      <c r="B122" t="s">
        <v>273</v>
      </c>
      <c r="C122">
        <v>92690</v>
      </c>
      <c r="D122">
        <v>277</v>
      </c>
      <c r="E122">
        <v>64339</v>
      </c>
      <c r="F122">
        <v>54</v>
      </c>
      <c r="G122">
        <v>-30.59</v>
      </c>
      <c r="H122">
        <v>-80.510000000000005</v>
      </c>
    </row>
    <row r="123" spans="1:8" x14ac:dyDescent="0.35">
      <c r="A123" t="s">
        <v>274</v>
      </c>
      <c r="B123" t="s">
        <v>275</v>
      </c>
      <c r="C123">
        <v>190833</v>
      </c>
      <c r="D123">
        <v>1893</v>
      </c>
      <c r="E123">
        <v>53946</v>
      </c>
      <c r="F123">
        <v>85</v>
      </c>
      <c r="G123">
        <v>-71.73</v>
      </c>
      <c r="H123">
        <v>-95.51</v>
      </c>
    </row>
    <row r="124" spans="1:8" x14ac:dyDescent="0.35">
      <c r="A124" t="s">
        <v>274</v>
      </c>
      <c r="B124" t="s">
        <v>276</v>
      </c>
      <c r="C124">
        <v>66821</v>
      </c>
      <c r="D124">
        <v>85732</v>
      </c>
      <c r="E124">
        <v>44284</v>
      </c>
      <c r="F124">
        <v>115</v>
      </c>
      <c r="G124">
        <v>-33.729999999999997</v>
      </c>
      <c r="H124">
        <v>-99.87</v>
      </c>
    </row>
    <row r="125" spans="1:8" x14ac:dyDescent="0.35">
      <c r="A125" t="s">
        <v>274</v>
      </c>
      <c r="B125" t="s">
        <v>277</v>
      </c>
      <c r="C125">
        <v>28510</v>
      </c>
      <c r="D125">
        <v>1067</v>
      </c>
      <c r="E125">
        <v>12772</v>
      </c>
      <c r="F125">
        <v>30</v>
      </c>
      <c r="G125">
        <v>-55.2</v>
      </c>
      <c r="H125">
        <v>-97.19</v>
      </c>
    </row>
    <row r="126" spans="1:8" x14ac:dyDescent="0.35">
      <c r="A126" t="s">
        <v>278</v>
      </c>
      <c r="B126" t="s">
        <v>279</v>
      </c>
      <c r="C126">
        <v>565133</v>
      </c>
      <c r="D126">
        <v>15188</v>
      </c>
      <c r="E126">
        <v>223328</v>
      </c>
      <c r="F126">
        <v>206</v>
      </c>
      <c r="G126">
        <v>-60.48</v>
      </c>
      <c r="H126">
        <v>-98.64</v>
      </c>
    </row>
    <row r="127" spans="1:8" x14ac:dyDescent="0.35">
      <c r="A127" t="s">
        <v>278</v>
      </c>
      <c r="B127" t="s">
        <v>280</v>
      </c>
      <c r="C127">
        <v>495276</v>
      </c>
      <c r="D127">
        <v>11208</v>
      </c>
      <c r="E127">
        <v>203050</v>
      </c>
      <c r="F127">
        <v>208</v>
      </c>
      <c r="G127">
        <v>-59</v>
      </c>
      <c r="H127">
        <v>-98.14</v>
      </c>
    </row>
    <row r="128" spans="1:8" ht="29" x14ac:dyDescent="0.35">
      <c r="A128" t="s">
        <v>278</v>
      </c>
      <c r="B128" s="1" t="s">
        <v>365</v>
      </c>
      <c r="C128">
        <v>241299</v>
      </c>
      <c r="D128">
        <v>98</v>
      </c>
      <c r="E128">
        <v>131764</v>
      </c>
      <c r="F128">
        <v>141</v>
      </c>
      <c r="G128">
        <v>-45.39</v>
      </c>
      <c r="H128">
        <v>43.88</v>
      </c>
    </row>
    <row r="129" spans="1:8" x14ac:dyDescent="0.35">
      <c r="A129" t="s">
        <v>281</v>
      </c>
      <c r="B129" t="s">
        <v>282</v>
      </c>
      <c r="C129">
        <v>56639</v>
      </c>
      <c r="D129">
        <v>5671</v>
      </c>
      <c r="E129">
        <v>2047</v>
      </c>
      <c r="F129">
        <v>6</v>
      </c>
      <c r="G129">
        <v>-96.39</v>
      </c>
      <c r="H129">
        <v>-99.89</v>
      </c>
    </row>
    <row r="130" spans="1:8" x14ac:dyDescent="0.35">
      <c r="A130" t="s">
        <v>283</v>
      </c>
      <c r="B130" t="s">
        <v>284</v>
      </c>
      <c r="C130">
        <v>109962</v>
      </c>
      <c r="D130">
        <v>207</v>
      </c>
      <c r="E130">
        <v>25834</v>
      </c>
      <c r="F130">
        <v>25876</v>
      </c>
      <c r="G130">
        <v>-76.510000000000005</v>
      </c>
      <c r="H130">
        <v>12400.48</v>
      </c>
    </row>
    <row r="131" spans="1:8" x14ac:dyDescent="0.35">
      <c r="A131" t="s">
        <v>283</v>
      </c>
      <c r="B131" t="s">
        <v>285</v>
      </c>
      <c r="C131">
        <v>89631</v>
      </c>
      <c r="D131">
        <v>12962</v>
      </c>
      <c r="E131">
        <v>49207</v>
      </c>
      <c r="F131">
        <v>49213</v>
      </c>
      <c r="G131">
        <v>-45.1</v>
      </c>
      <c r="H131">
        <v>279.67</v>
      </c>
    </row>
    <row r="132" spans="1:8" x14ac:dyDescent="0.35">
      <c r="A132" t="s">
        <v>283</v>
      </c>
      <c r="B132" t="s">
        <v>286</v>
      </c>
      <c r="C132">
        <v>437506</v>
      </c>
      <c r="D132">
        <v>26903</v>
      </c>
      <c r="E132">
        <v>105748</v>
      </c>
      <c r="F132">
        <v>105816</v>
      </c>
      <c r="G132">
        <v>-75.83</v>
      </c>
      <c r="H132">
        <v>293.32</v>
      </c>
    </row>
    <row r="133" spans="1:8" x14ac:dyDescent="0.35">
      <c r="A133" t="s">
        <v>283</v>
      </c>
      <c r="B133" t="s">
        <v>287</v>
      </c>
      <c r="C133">
        <v>65573</v>
      </c>
      <c r="D133">
        <v>436</v>
      </c>
      <c r="E133">
        <v>27583</v>
      </c>
      <c r="F133">
        <v>27583</v>
      </c>
      <c r="G133">
        <v>-57.94</v>
      </c>
      <c r="H133">
        <v>6226.38</v>
      </c>
    </row>
    <row r="134" spans="1:8" x14ac:dyDescent="0.35">
      <c r="A134" t="s">
        <v>283</v>
      </c>
      <c r="B134" t="s">
        <v>288</v>
      </c>
      <c r="C134">
        <v>208177</v>
      </c>
      <c r="D134">
        <v>153</v>
      </c>
      <c r="E134">
        <v>95051</v>
      </c>
      <c r="F134">
        <v>95133</v>
      </c>
      <c r="G134">
        <v>-54.34</v>
      </c>
      <c r="H134">
        <v>62078.43</v>
      </c>
    </row>
    <row r="135" spans="1:8" x14ac:dyDescent="0.35">
      <c r="A135" t="s">
        <v>289</v>
      </c>
      <c r="B135" t="s">
        <v>290</v>
      </c>
      <c r="C135">
        <v>63759</v>
      </c>
      <c r="D135">
        <v>96</v>
      </c>
      <c r="E135">
        <v>44742</v>
      </c>
      <c r="F135">
        <v>44746</v>
      </c>
      <c r="G135">
        <v>-29.83</v>
      </c>
      <c r="H135">
        <v>46510.42</v>
      </c>
    </row>
    <row r="136" spans="1:8" x14ac:dyDescent="0.35">
      <c r="A136" t="s">
        <v>291</v>
      </c>
      <c r="B136" t="s">
        <v>292</v>
      </c>
      <c r="C136">
        <v>91306</v>
      </c>
      <c r="D136">
        <v>1758</v>
      </c>
      <c r="E136">
        <v>100454</v>
      </c>
      <c r="F136">
        <v>252</v>
      </c>
      <c r="G136">
        <v>10.02</v>
      </c>
      <c r="H136">
        <v>-85.67</v>
      </c>
    </row>
    <row r="137" spans="1:8" x14ac:dyDescent="0.35">
      <c r="A137" t="s">
        <v>291</v>
      </c>
      <c r="B137" t="s">
        <v>293</v>
      </c>
      <c r="C137">
        <v>73439</v>
      </c>
      <c r="D137">
        <v>1709</v>
      </c>
      <c r="E137">
        <v>53123</v>
      </c>
      <c r="F137">
        <v>209</v>
      </c>
      <c r="G137">
        <v>-27.66</v>
      </c>
      <c r="H137">
        <v>-87.77</v>
      </c>
    </row>
    <row r="138" spans="1:8" x14ac:dyDescent="0.35">
      <c r="A138" t="s">
        <v>106</v>
      </c>
      <c r="B138" t="s">
        <v>294</v>
      </c>
      <c r="C138">
        <v>6610</v>
      </c>
      <c r="D138">
        <v>0</v>
      </c>
      <c r="E138">
        <v>2129</v>
      </c>
      <c r="F138">
        <v>0</v>
      </c>
      <c r="G138">
        <v>-67.790000000000006</v>
      </c>
      <c r="H138" t="s">
        <v>295</v>
      </c>
    </row>
    <row r="139" spans="1:8" x14ac:dyDescent="0.35">
      <c r="A139" t="s">
        <v>106</v>
      </c>
      <c r="B139" t="s">
        <v>296</v>
      </c>
      <c r="C139">
        <v>9939</v>
      </c>
      <c r="D139">
        <v>32</v>
      </c>
      <c r="E139">
        <v>5706</v>
      </c>
      <c r="F139">
        <v>8</v>
      </c>
      <c r="G139">
        <v>-42.59</v>
      </c>
      <c r="H139">
        <v>-75</v>
      </c>
    </row>
    <row r="140" spans="1:8" x14ac:dyDescent="0.35">
      <c r="A140" t="s">
        <v>106</v>
      </c>
      <c r="B140" t="s">
        <v>297</v>
      </c>
      <c r="C140">
        <v>5731</v>
      </c>
      <c r="D140">
        <v>4</v>
      </c>
      <c r="E140">
        <v>5816</v>
      </c>
      <c r="F140">
        <v>0</v>
      </c>
      <c r="G140">
        <v>1.48</v>
      </c>
      <c r="H140">
        <v>-100</v>
      </c>
    </row>
    <row r="141" spans="1:8" x14ac:dyDescent="0.35">
      <c r="A141" t="s">
        <v>298</v>
      </c>
      <c r="B141" t="s">
        <v>299</v>
      </c>
      <c r="C141">
        <v>8038</v>
      </c>
      <c r="D141">
        <v>285</v>
      </c>
      <c r="E141">
        <v>1864</v>
      </c>
      <c r="F141">
        <v>0</v>
      </c>
      <c r="G141">
        <v>-76.81</v>
      </c>
      <c r="H141">
        <v>-100</v>
      </c>
    </row>
    <row r="142" spans="1:8" x14ac:dyDescent="0.35">
      <c r="A142" t="s">
        <v>298</v>
      </c>
      <c r="B142" t="s">
        <v>300</v>
      </c>
      <c r="C142">
        <v>109307</v>
      </c>
      <c r="D142">
        <v>494</v>
      </c>
      <c r="E142">
        <v>52924</v>
      </c>
      <c r="F142">
        <v>89</v>
      </c>
      <c r="G142">
        <v>-51.58</v>
      </c>
      <c r="H142">
        <v>-81.98</v>
      </c>
    </row>
    <row r="143" spans="1:8" x14ac:dyDescent="0.35">
      <c r="A143" t="s">
        <v>298</v>
      </c>
      <c r="B143" t="s">
        <v>301</v>
      </c>
      <c r="C143">
        <v>19762</v>
      </c>
      <c r="D143">
        <v>35</v>
      </c>
      <c r="E143">
        <v>0</v>
      </c>
      <c r="F143">
        <v>0</v>
      </c>
      <c r="G143" t="s">
        <v>295</v>
      </c>
      <c r="H143" t="s">
        <v>295</v>
      </c>
    </row>
    <row r="144" spans="1:8" x14ac:dyDescent="0.35">
      <c r="A144" t="s">
        <v>298</v>
      </c>
      <c r="B144" t="s">
        <v>302</v>
      </c>
      <c r="C144">
        <v>103489</v>
      </c>
      <c r="D144">
        <v>109</v>
      </c>
      <c r="E144">
        <v>51113</v>
      </c>
      <c r="F144">
        <v>38</v>
      </c>
      <c r="G144">
        <v>-50.61</v>
      </c>
      <c r="H144">
        <v>-65.14</v>
      </c>
    </row>
    <row r="145" spans="1:8" x14ac:dyDescent="0.35">
      <c r="A145" t="s">
        <v>298</v>
      </c>
      <c r="B145" t="s">
        <v>303</v>
      </c>
      <c r="C145">
        <v>22353</v>
      </c>
      <c r="D145">
        <v>85</v>
      </c>
      <c r="E145">
        <v>10219</v>
      </c>
      <c r="F145">
        <v>10</v>
      </c>
      <c r="G145">
        <v>-54.28</v>
      </c>
      <c r="H145">
        <v>-88.24</v>
      </c>
    </row>
  </sheetData>
  <autoFilter ref="A1:H145" xr:uid="{1F13F0F9-F563-419B-94C2-689EAE01685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Country-Wise data</vt:lpstr>
      <vt:lpstr>fees_ranking</vt:lpstr>
      <vt:lpstr>Departures</vt:lpstr>
      <vt:lpstr>Montly data</vt:lpstr>
      <vt:lpstr>YEARLY data</vt:lpstr>
      <vt:lpstr>state wise</vt:lpstr>
      <vt:lpstr>port FTAs</vt:lpstr>
      <vt:lpstr>visitied cities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</dc:creator>
  <cp:lastModifiedBy>Aman Thakur</cp:lastModifiedBy>
  <dcterms:created xsi:type="dcterms:W3CDTF">2015-06-05T18:17:20Z</dcterms:created>
  <dcterms:modified xsi:type="dcterms:W3CDTF">2022-10-13T19:03:37Z</dcterms:modified>
</cp:coreProperties>
</file>