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aas\OneDrive\Desktop\arya\"/>
    </mc:Choice>
  </mc:AlternateContent>
  <xr:revisionPtr revIDLastSave="0" documentId="13_ncr:1_{AEB56F6F-8814-4D55-9E25-E4D59407DE89}" xr6:coauthVersionLast="47" xr6:coauthVersionMax="47" xr10:uidLastSave="{00000000-0000-0000-0000-000000000000}"/>
  <bookViews>
    <workbookView xWindow="-120" yWindow="-120" windowWidth="20730" windowHeight="11040" xr2:uid="{2E164C14-BD46-4B74-8E3B-5B99B765913E}"/>
  </bookViews>
  <sheets>
    <sheet name="Sheet4" sheetId="4" r:id="rId1"/>
    <sheet name="Sheet1" sheetId="1" r:id="rId2"/>
    <sheet name="Sheet2" sheetId="2" r:id="rId3"/>
  </sheet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" i="2" l="1"/>
  <c r="I31" i="2"/>
  <c r="I29" i="2"/>
  <c r="E25" i="2"/>
  <c r="E24" i="2"/>
  <c r="F19" i="2"/>
  <c r="F18" i="2"/>
  <c r="F17" i="2"/>
  <c r="F16" i="2"/>
  <c r="F15" i="2"/>
  <c r="M10" i="2"/>
  <c r="M9" i="2"/>
  <c r="F11" i="2"/>
  <c r="E10" i="2"/>
</calcChain>
</file>

<file path=xl/sharedStrings.xml><?xml version="1.0" encoding="utf-8"?>
<sst xmlns="http://schemas.openxmlformats.org/spreadsheetml/2006/main" count="80" uniqueCount="64">
  <si>
    <t>name</t>
  </si>
  <si>
    <t xml:space="preserve">basic salary </t>
  </si>
  <si>
    <t>att.</t>
  </si>
  <si>
    <t>att. Salary</t>
  </si>
  <si>
    <t xml:space="preserve">D.A </t>
  </si>
  <si>
    <t>H.R.A</t>
  </si>
  <si>
    <t>C.A</t>
  </si>
  <si>
    <t>T.A</t>
  </si>
  <si>
    <t xml:space="preserve">Gross salary </t>
  </si>
  <si>
    <t>PF</t>
  </si>
  <si>
    <t>es101</t>
  </si>
  <si>
    <t>es102</t>
  </si>
  <si>
    <t>es103</t>
  </si>
  <si>
    <t>es104</t>
  </si>
  <si>
    <t>es105</t>
  </si>
  <si>
    <t>es106</t>
  </si>
  <si>
    <t>es107</t>
  </si>
  <si>
    <t>es108</t>
  </si>
  <si>
    <t>es109</t>
  </si>
  <si>
    <t>es110</t>
  </si>
  <si>
    <t xml:space="preserve">Anvi </t>
  </si>
  <si>
    <t xml:space="preserve">Aadarshini </t>
  </si>
  <si>
    <t>Aadilakshmi</t>
  </si>
  <si>
    <t>Aashvi</t>
  </si>
  <si>
    <t>Aaloka</t>
  </si>
  <si>
    <t>Aachal</t>
  </si>
  <si>
    <t>Adya</t>
  </si>
  <si>
    <t>Atharv</t>
  </si>
  <si>
    <t>Anvay</t>
  </si>
  <si>
    <t>Agastya</t>
  </si>
  <si>
    <t>Post</t>
  </si>
  <si>
    <t>Manager</t>
  </si>
  <si>
    <t>Asst. Manager</t>
  </si>
  <si>
    <t>supervisor</t>
  </si>
  <si>
    <t>Staff</t>
  </si>
  <si>
    <t>Helper</t>
  </si>
  <si>
    <t>O.T in hrs.</t>
  </si>
  <si>
    <t xml:space="preserve">O.T salary </t>
  </si>
  <si>
    <t>ESI</t>
  </si>
  <si>
    <t>Net salary</t>
  </si>
  <si>
    <t>Emp id</t>
  </si>
  <si>
    <t>DELHI COMPANY</t>
  </si>
  <si>
    <t>SALARY SLIP FROM MARCH 2024</t>
  </si>
  <si>
    <t>NAME</t>
  </si>
  <si>
    <t>EMP ID</t>
  </si>
  <si>
    <t>DESIGNATION</t>
  </si>
  <si>
    <t>BANK NO.</t>
  </si>
  <si>
    <t>A/C NO.</t>
  </si>
  <si>
    <t>EARNING</t>
  </si>
  <si>
    <t xml:space="preserve">BASIC SALARY </t>
  </si>
  <si>
    <t>O.T SALARY</t>
  </si>
  <si>
    <t>DEDUCTION</t>
  </si>
  <si>
    <t>P.F</t>
  </si>
  <si>
    <t>E.S.I</t>
  </si>
  <si>
    <t>GROSS SALARY</t>
  </si>
  <si>
    <t>NET SALARY</t>
  </si>
  <si>
    <t xml:space="preserve">TOTAL DEDUCTION </t>
  </si>
  <si>
    <t>bank no.</t>
  </si>
  <si>
    <t>a/c no.</t>
  </si>
  <si>
    <t>(All)</t>
  </si>
  <si>
    <t>Column Labels</t>
  </si>
  <si>
    <t>Grand Total</t>
  </si>
  <si>
    <t>Row Labels</t>
  </si>
  <si>
    <t>Sum of att.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</si>
</sst>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hrs&quot;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 sheet.xlsx]Sheet4!PivotTable1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902537182852144"/>
          <c:y val="0.14147710702828814"/>
          <c:w val="0.62793985126859142"/>
          <c:h val="0.4560644502770487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17077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Sheet4!$A$6:$A$21</c:f>
              <c:multiLvlStrCache>
                <c:ptCount val="10"/>
                <c:lvl>
                  <c:pt idx="0">
                    <c:v>8500</c:v>
                  </c:pt>
                  <c:pt idx="1">
                    <c:v>3196</c:v>
                  </c:pt>
                  <c:pt idx="2">
                    <c:v>9375</c:v>
                  </c:pt>
                  <c:pt idx="3">
                    <c:v>3563</c:v>
                  </c:pt>
                  <c:pt idx="4">
                    <c:v>3625</c:v>
                  </c:pt>
                  <c:pt idx="5">
                    <c:v>5625</c:v>
                  </c:pt>
                  <c:pt idx="6">
                    <c:v>6625</c:v>
                  </c:pt>
                  <c:pt idx="7">
                    <c:v>7333</c:v>
                  </c:pt>
                  <c:pt idx="8">
                    <c:v>3967</c:v>
                  </c:pt>
                  <c:pt idx="9">
                    <c:v>7583</c:v>
                  </c:pt>
                </c:lvl>
                <c:lvl>
                  <c:pt idx="0">
                    <c:v>Asst. Manager</c:v>
                  </c:pt>
                  <c:pt idx="1">
                    <c:v>Helper</c:v>
                  </c:pt>
                  <c:pt idx="2">
                    <c:v>Manager</c:v>
                  </c:pt>
                  <c:pt idx="3">
                    <c:v>Staff</c:v>
                  </c:pt>
                  <c:pt idx="8">
                    <c:v>supervisor</c:v>
                  </c:pt>
                </c:lvl>
              </c:multiLvlStrCache>
            </c:multiLvlStrRef>
          </c:cat>
          <c:val>
            <c:numRef>
              <c:f>Sheet4!$B$6:$B$21</c:f>
              <c:numCache>
                <c:formatCode>General</c:formatCode>
                <c:ptCount val="10"/>
                <c:pt idx="1">
                  <c:v>6066.6666666666661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6-4CA0-B8A6-56EF14477DFE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20210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Sheet4!$A$6:$A$21</c:f>
              <c:multiLvlStrCache>
                <c:ptCount val="10"/>
                <c:lvl>
                  <c:pt idx="0">
                    <c:v>8500</c:v>
                  </c:pt>
                  <c:pt idx="1">
                    <c:v>3196</c:v>
                  </c:pt>
                  <c:pt idx="2">
                    <c:v>9375</c:v>
                  </c:pt>
                  <c:pt idx="3">
                    <c:v>3563</c:v>
                  </c:pt>
                  <c:pt idx="4">
                    <c:v>3625</c:v>
                  </c:pt>
                  <c:pt idx="5">
                    <c:v>5625</c:v>
                  </c:pt>
                  <c:pt idx="6">
                    <c:v>6625</c:v>
                  </c:pt>
                  <c:pt idx="7">
                    <c:v>7333</c:v>
                  </c:pt>
                  <c:pt idx="8">
                    <c:v>3967</c:v>
                  </c:pt>
                  <c:pt idx="9">
                    <c:v>7583</c:v>
                  </c:pt>
                </c:lvl>
                <c:lvl>
                  <c:pt idx="0">
                    <c:v>Asst. Manager</c:v>
                  </c:pt>
                  <c:pt idx="1">
                    <c:v>Helper</c:v>
                  </c:pt>
                  <c:pt idx="2">
                    <c:v>Manager</c:v>
                  </c:pt>
                  <c:pt idx="3">
                    <c:v>Staff</c:v>
                  </c:pt>
                  <c:pt idx="8">
                    <c:v>supervisor</c:v>
                  </c:pt>
                </c:lvl>
              </c:multiLvlStrCache>
            </c:multiLvlStrRef>
          </c:cat>
          <c:val>
            <c:numRef>
              <c:f>Sheet4!$C$6:$C$21</c:f>
              <c:numCache>
                <c:formatCode>General</c:formatCode>
                <c:ptCount val="10"/>
                <c:pt idx="3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6-4CA0-B8A6-56EF14477DFE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21167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Sheet4!$A$6:$A$21</c:f>
              <c:multiLvlStrCache>
                <c:ptCount val="10"/>
                <c:lvl>
                  <c:pt idx="0">
                    <c:v>8500</c:v>
                  </c:pt>
                  <c:pt idx="1">
                    <c:v>3196</c:v>
                  </c:pt>
                  <c:pt idx="2">
                    <c:v>9375</c:v>
                  </c:pt>
                  <c:pt idx="3">
                    <c:v>3563</c:v>
                  </c:pt>
                  <c:pt idx="4">
                    <c:v>3625</c:v>
                  </c:pt>
                  <c:pt idx="5">
                    <c:v>5625</c:v>
                  </c:pt>
                  <c:pt idx="6">
                    <c:v>6625</c:v>
                  </c:pt>
                  <c:pt idx="7">
                    <c:v>7333</c:v>
                  </c:pt>
                  <c:pt idx="8">
                    <c:v>3967</c:v>
                  </c:pt>
                  <c:pt idx="9">
                    <c:v>7583</c:v>
                  </c:pt>
                </c:lvl>
                <c:lvl>
                  <c:pt idx="0">
                    <c:v>Asst. Manager</c:v>
                  </c:pt>
                  <c:pt idx="1">
                    <c:v>Helper</c:v>
                  </c:pt>
                  <c:pt idx="2">
                    <c:v>Manager</c:v>
                  </c:pt>
                  <c:pt idx="3">
                    <c:v>Staff</c:v>
                  </c:pt>
                  <c:pt idx="8">
                    <c:v>supervisor</c:v>
                  </c:pt>
                </c:lvl>
              </c:multiLvlStrCache>
            </c:multiLvlStrRef>
          </c:cat>
          <c:val>
            <c:numRef>
              <c:f>Sheet4!$D$6:$D$21</c:f>
              <c:numCache>
                <c:formatCode>General</c:formatCode>
                <c:ptCount val="10"/>
                <c:pt idx="8">
                  <c:v>13600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6-4CA0-B8A6-56EF14477DFE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22713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Sheet4!$A$6:$A$21</c:f>
              <c:multiLvlStrCache>
                <c:ptCount val="10"/>
                <c:lvl>
                  <c:pt idx="0">
                    <c:v>8500</c:v>
                  </c:pt>
                  <c:pt idx="1">
                    <c:v>3196</c:v>
                  </c:pt>
                  <c:pt idx="2">
                    <c:v>9375</c:v>
                  </c:pt>
                  <c:pt idx="3">
                    <c:v>3563</c:v>
                  </c:pt>
                  <c:pt idx="4">
                    <c:v>3625</c:v>
                  </c:pt>
                  <c:pt idx="5">
                    <c:v>5625</c:v>
                  </c:pt>
                  <c:pt idx="6">
                    <c:v>6625</c:v>
                  </c:pt>
                  <c:pt idx="7">
                    <c:v>7333</c:v>
                  </c:pt>
                  <c:pt idx="8">
                    <c:v>3967</c:v>
                  </c:pt>
                  <c:pt idx="9">
                    <c:v>7583</c:v>
                  </c:pt>
                </c:lvl>
                <c:lvl>
                  <c:pt idx="0">
                    <c:v>Asst. Manager</c:v>
                  </c:pt>
                  <c:pt idx="1">
                    <c:v>Helper</c:v>
                  </c:pt>
                  <c:pt idx="2">
                    <c:v>Manager</c:v>
                  </c:pt>
                  <c:pt idx="3">
                    <c:v>Staff</c:v>
                  </c:pt>
                  <c:pt idx="8">
                    <c:v>supervisor</c:v>
                  </c:pt>
                </c:lvl>
              </c:multiLvlStrCache>
            </c:multiLvlStrRef>
          </c:cat>
          <c:val>
            <c:numRef>
              <c:f>Sheet4!$E$6:$E$21</c:f>
              <c:numCache>
                <c:formatCode>General</c:formatCode>
                <c:ptCount val="10"/>
                <c:pt idx="4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96-4CA0-B8A6-56EF14477DFE}"/>
            </c:ext>
          </c:extLst>
        </c:ser>
        <c:ser>
          <c:idx val="4"/>
          <c:order val="4"/>
          <c:tx>
            <c:strRef>
              <c:f>Sheet4!$F$4:$F$5</c:f>
              <c:strCache>
                <c:ptCount val="1"/>
                <c:pt idx="0">
                  <c:v>34958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Sheet4!$A$6:$A$21</c:f>
              <c:multiLvlStrCache>
                <c:ptCount val="10"/>
                <c:lvl>
                  <c:pt idx="0">
                    <c:v>8500</c:v>
                  </c:pt>
                  <c:pt idx="1">
                    <c:v>3196</c:v>
                  </c:pt>
                  <c:pt idx="2">
                    <c:v>9375</c:v>
                  </c:pt>
                  <c:pt idx="3">
                    <c:v>3563</c:v>
                  </c:pt>
                  <c:pt idx="4">
                    <c:v>3625</c:v>
                  </c:pt>
                  <c:pt idx="5">
                    <c:v>5625</c:v>
                  </c:pt>
                  <c:pt idx="6">
                    <c:v>6625</c:v>
                  </c:pt>
                  <c:pt idx="7">
                    <c:v>7333</c:v>
                  </c:pt>
                  <c:pt idx="8">
                    <c:v>3967</c:v>
                  </c:pt>
                  <c:pt idx="9">
                    <c:v>7583</c:v>
                  </c:pt>
                </c:lvl>
                <c:lvl>
                  <c:pt idx="0">
                    <c:v>Asst. Manager</c:v>
                  </c:pt>
                  <c:pt idx="1">
                    <c:v>Helper</c:v>
                  </c:pt>
                  <c:pt idx="2">
                    <c:v>Manager</c:v>
                  </c:pt>
                  <c:pt idx="3">
                    <c:v>Staff</c:v>
                  </c:pt>
                  <c:pt idx="8">
                    <c:v>supervisor</c:v>
                  </c:pt>
                </c:lvl>
              </c:multiLvlStrCache>
            </c:multiLvlStrRef>
          </c:cat>
          <c:val>
            <c:numRef>
              <c:f>Sheet4!$F$6:$F$21</c:f>
              <c:numCache>
                <c:formatCode>General</c:formatCode>
                <c:ptCount val="10"/>
                <c:pt idx="5">
                  <c:v>23333.333333333336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96-4CA0-B8A6-56EF14477DFE}"/>
            </c:ext>
          </c:extLst>
        </c:ser>
        <c:ser>
          <c:idx val="5"/>
          <c:order val="5"/>
          <c:tx>
            <c:strRef>
              <c:f>Sheet4!$G$4:$G$5</c:f>
              <c:strCache>
                <c:ptCount val="1"/>
                <c:pt idx="0">
                  <c:v>36205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Sheet4!$A$6:$A$21</c:f>
              <c:multiLvlStrCache>
                <c:ptCount val="10"/>
                <c:lvl>
                  <c:pt idx="0">
                    <c:v>8500</c:v>
                  </c:pt>
                  <c:pt idx="1">
                    <c:v>3196</c:v>
                  </c:pt>
                  <c:pt idx="2">
                    <c:v>9375</c:v>
                  </c:pt>
                  <c:pt idx="3">
                    <c:v>3563</c:v>
                  </c:pt>
                  <c:pt idx="4">
                    <c:v>3625</c:v>
                  </c:pt>
                  <c:pt idx="5">
                    <c:v>5625</c:v>
                  </c:pt>
                  <c:pt idx="6">
                    <c:v>6625</c:v>
                  </c:pt>
                  <c:pt idx="7">
                    <c:v>7333</c:v>
                  </c:pt>
                  <c:pt idx="8">
                    <c:v>3967</c:v>
                  </c:pt>
                  <c:pt idx="9">
                    <c:v>7583</c:v>
                  </c:pt>
                </c:lvl>
                <c:lvl>
                  <c:pt idx="0">
                    <c:v>Asst. Manager</c:v>
                  </c:pt>
                  <c:pt idx="1">
                    <c:v>Helper</c:v>
                  </c:pt>
                  <c:pt idx="2">
                    <c:v>Manager</c:v>
                  </c:pt>
                  <c:pt idx="3">
                    <c:v>Staff</c:v>
                  </c:pt>
                  <c:pt idx="8">
                    <c:v>supervisor</c:v>
                  </c:pt>
                </c:lvl>
              </c:multiLvlStrCache>
            </c:multiLvlStrRef>
          </c:cat>
          <c:val>
            <c:numRef>
              <c:f>Sheet4!$G$6:$G$21</c:f>
              <c:numCache>
                <c:formatCode>General</c:formatCode>
                <c:ptCount val="10"/>
                <c:pt idx="6">
                  <c:v>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96-4CA0-B8A6-56EF14477DFE}"/>
            </c:ext>
          </c:extLst>
        </c:ser>
        <c:ser>
          <c:idx val="6"/>
          <c:order val="6"/>
          <c:tx>
            <c:strRef>
              <c:f>Sheet4!$H$4:$H$5</c:f>
              <c:strCache>
                <c:ptCount val="1"/>
                <c:pt idx="0">
                  <c:v>42553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Sheet4!$A$6:$A$21</c:f>
              <c:multiLvlStrCache>
                <c:ptCount val="10"/>
                <c:lvl>
                  <c:pt idx="0">
                    <c:v>8500</c:v>
                  </c:pt>
                  <c:pt idx="1">
                    <c:v>3196</c:v>
                  </c:pt>
                  <c:pt idx="2">
                    <c:v>9375</c:v>
                  </c:pt>
                  <c:pt idx="3">
                    <c:v>3563</c:v>
                  </c:pt>
                  <c:pt idx="4">
                    <c:v>3625</c:v>
                  </c:pt>
                  <c:pt idx="5">
                    <c:v>5625</c:v>
                  </c:pt>
                  <c:pt idx="6">
                    <c:v>6625</c:v>
                  </c:pt>
                  <c:pt idx="7">
                    <c:v>7333</c:v>
                  </c:pt>
                  <c:pt idx="8">
                    <c:v>3967</c:v>
                  </c:pt>
                  <c:pt idx="9">
                    <c:v>7583</c:v>
                  </c:pt>
                </c:lvl>
                <c:lvl>
                  <c:pt idx="0">
                    <c:v>Asst. Manager</c:v>
                  </c:pt>
                  <c:pt idx="1">
                    <c:v>Helper</c:v>
                  </c:pt>
                  <c:pt idx="2">
                    <c:v>Manager</c:v>
                  </c:pt>
                  <c:pt idx="3">
                    <c:v>Staff</c:v>
                  </c:pt>
                  <c:pt idx="8">
                    <c:v>supervisor</c:v>
                  </c:pt>
                </c:lvl>
              </c:multiLvlStrCache>
            </c:multiLvlStrRef>
          </c:cat>
          <c:val>
            <c:numRef>
              <c:f>Sheet4!$H$6:$H$21</c:f>
              <c:numCache>
                <c:formatCode>General</c:formatCode>
                <c:ptCount val="10"/>
                <c:pt idx="7">
                  <c:v>32000.000000000004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96-4CA0-B8A6-56EF14477DFE}"/>
            </c:ext>
          </c:extLst>
        </c:ser>
        <c:ser>
          <c:idx val="7"/>
          <c:order val="7"/>
          <c:tx>
            <c:strRef>
              <c:f>Sheet4!$I$4:$I$5</c:f>
              <c:strCache>
                <c:ptCount val="1"/>
                <c:pt idx="0">
                  <c:v>46483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Sheet4!$A$6:$A$21</c:f>
              <c:multiLvlStrCache>
                <c:ptCount val="10"/>
                <c:lvl>
                  <c:pt idx="0">
                    <c:v>8500</c:v>
                  </c:pt>
                  <c:pt idx="1">
                    <c:v>3196</c:v>
                  </c:pt>
                  <c:pt idx="2">
                    <c:v>9375</c:v>
                  </c:pt>
                  <c:pt idx="3">
                    <c:v>3563</c:v>
                  </c:pt>
                  <c:pt idx="4">
                    <c:v>3625</c:v>
                  </c:pt>
                  <c:pt idx="5">
                    <c:v>5625</c:v>
                  </c:pt>
                  <c:pt idx="6">
                    <c:v>6625</c:v>
                  </c:pt>
                  <c:pt idx="7">
                    <c:v>7333</c:v>
                  </c:pt>
                  <c:pt idx="8">
                    <c:v>3967</c:v>
                  </c:pt>
                  <c:pt idx="9">
                    <c:v>7583</c:v>
                  </c:pt>
                </c:lvl>
                <c:lvl>
                  <c:pt idx="0">
                    <c:v>Asst. Manager</c:v>
                  </c:pt>
                  <c:pt idx="1">
                    <c:v>Helper</c:v>
                  </c:pt>
                  <c:pt idx="2">
                    <c:v>Manager</c:v>
                  </c:pt>
                  <c:pt idx="3">
                    <c:v>Staff</c:v>
                  </c:pt>
                  <c:pt idx="8">
                    <c:v>supervisor</c:v>
                  </c:pt>
                </c:lvl>
              </c:multiLvlStrCache>
            </c:multiLvlStrRef>
          </c:cat>
          <c:val>
            <c:numRef>
              <c:f>Sheet4!$I$6:$I$21</c:f>
              <c:numCache>
                <c:formatCode>General</c:formatCode>
                <c:ptCount val="10"/>
                <c:pt idx="9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96-4CA0-B8A6-56EF14477DFE}"/>
            </c:ext>
          </c:extLst>
        </c:ser>
        <c:ser>
          <c:idx val="8"/>
          <c:order val="8"/>
          <c:tx>
            <c:strRef>
              <c:f>Sheet4!$J$4:$J$5</c:f>
              <c:strCache>
                <c:ptCount val="1"/>
                <c:pt idx="0">
                  <c:v>50553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Sheet4!$A$6:$A$21</c:f>
              <c:multiLvlStrCache>
                <c:ptCount val="10"/>
                <c:lvl>
                  <c:pt idx="0">
                    <c:v>8500</c:v>
                  </c:pt>
                  <c:pt idx="1">
                    <c:v>3196</c:v>
                  </c:pt>
                  <c:pt idx="2">
                    <c:v>9375</c:v>
                  </c:pt>
                  <c:pt idx="3">
                    <c:v>3563</c:v>
                  </c:pt>
                  <c:pt idx="4">
                    <c:v>3625</c:v>
                  </c:pt>
                  <c:pt idx="5">
                    <c:v>5625</c:v>
                  </c:pt>
                  <c:pt idx="6">
                    <c:v>6625</c:v>
                  </c:pt>
                  <c:pt idx="7">
                    <c:v>7333</c:v>
                  </c:pt>
                  <c:pt idx="8">
                    <c:v>3967</c:v>
                  </c:pt>
                  <c:pt idx="9">
                    <c:v>7583</c:v>
                  </c:pt>
                </c:lvl>
                <c:lvl>
                  <c:pt idx="0">
                    <c:v>Asst. Manager</c:v>
                  </c:pt>
                  <c:pt idx="1">
                    <c:v>Helper</c:v>
                  </c:pt>
                  <c:pt idx="2">
                    <c:v>Manager</c:v>
                  </c:pt>
                  <c:pt idx="3">
                    <c:v>Staff</c:v>
                  </c:pt>
                  <c:pt idx="8">
                    <c:v>supervisor</c:v>
                  </c:pt>
                </c:lvl>
              </c:multiLvlStrCache>
            </c:multiLvlStrRef>
          </c:cat>
          <c:val>
            <c:numRef>
              <c:f>Sheet4!$J$6:$J$21</c:f>
              <c:numCache>
                <c:formatCode>General</c:formatCode>
                <c:ptCount val="10"/>
                <c:pt idx="0">
                  <c:v>37333.333333333328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96-4CA0-B8A6-56EF14477DFE}"/>
            </c:ext>
          </c:extLst>
        </c:ser>
        <c:ser>
          <c:idx val="9"/>
          <c:order val="9"/>
          <c:tx>
            <c:strRef>
              <c:f>Sheet4!$K$4:$K$5</c:f>
              <c:strCache>
                <c:ptCount val="1"/>
                <c:pt idx="0">
                  <c:v>67055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Sheet4!$A$6:$A$21</c:f>
              <c:multiLvlStrCache>
                <c:ptCount val="10"/>
                <c:lvl>
                  <c:pt idx="0">
                    <c:v>8500</c:v>
                  </c:pt>
                  <c:pt idx="1">
                    <c:v>3196</c:v>
                  </c:pt>
                  <c:pt idx="2">
                    <c:v>9375</c:v>
                  </c:pt>
                  <c:pt idx="3">
                    <c:v>3563</c:v>
                  </c:pt>
                  <c:pt idx="4">
                    <c:v>3625</c:v>
                  </c:pt>
                  <c:pt idx="5">
                    <c:v>5625</c:v>
                  </c:pt>
                  <c:pt idx="6">
                    <c:v>6625</c:v>
                  </c:pt>
                  <c:pt idx="7">
                    <c:v>7333</c:v>
                  </c:pt>
                  <c:pt idx="8">
                    <c:v>3967</c:v>
                  </c:pt>
                  <c:pt idx="9">
                    <c:v>7583</c:v>
                  </c:pt>
                </c:lvl>
                <c:lvl>
                  <c:pt idx="0">
                    <c:v>Asst. Manager</c:v>
                  </c:pt>
                  <c:pt idx="1">
                    <c:v>Helper</c:v>
                  </c:pt>
                  <c:pt idx="2">
                    <c:v>Manager</c:v>
                  </c:pt>
                  <c:pt idx="3">
                    <c:v>Staff</c:v>
                  </c:pt>
                  <c:pt idx="8">
                    <c:v>supervisor</c:v>
                  </c:pt>
                </c:lvl>
              </c:multiLvlStrCache>
            </c:multiLvlStrRef>
          </c:cat>
          <c:val>
            <c:numRef>
              <c:f>Sheet4!$K$6:$K$21</c:f>
              <c:numCache>
                <c:formatCode>General</c:formatCode>
                <c:ptCount val="10"/>
                <c:pt idx="2">
                  <c:v>43500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96-4CA0-B8A6-56EF14477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0050383"/>
        <c:axId val="2100051343"/>
        <c:axId val="1823737663"/>
      </c:bar3DChart>
      <c:catAx>
        <c:axId val="210005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51343"/>
        <c:crosses val="autoZero"/>
        <c:auto val="1"/>
        <c:lblAlgn val="ctr"/>
        <c:lblOffset val="100"/>
        <c:noMultiLvlLbl val="0"/>
      </c:catAx>
      <c:valAx>
        <c:axId val="210005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50383"/>
        <c:crosses val="autoZero"/>
        <c:crossBetween val="between"/>
      </c:valAx>
      <c:serAx>
        <c:axId val="182373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51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1031875</xdr:colOff>
      <xdr:row>4</xdr:row>
      <xdr:rowOff>174625</xdr:rowOff>
    </xdr:from>
    <xdr:to>
      <xdr:col>18</xdr:col>
      <xdr:colOff>1031875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F151CA-E4DF-8CFE-954F-537AC2CFC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ok Jha" refreshedDate="45463.751642129631" createdVersion="8" refreshedVersion="8" minRefreshableVersion="3" recordCount="10" xr:uid="{7F1F132B-8935-4786-883F-A39C4E0DDBA9}">
  <cacheSource type="worksheet">
    <worksheetSource ref="A1:R11" sheet="Sheet1"/>
  </cacheSource>
  <cacheFields count="18">
    <cacheField name="Emp id" numFmtId="0">
      <sharedItems count="10">
        <s v="es101"/>
        <s v="es102"/>
        <s v="es103"/>
        <s v="es104"/>
        <s v="es105"/>
        <s v="es106"/>
        <s v="es107"/>
        <s v="es108"/>
        <s v="es109"/>
        <s v="es110"/>
      </sharedItems>
    </cacheField>
    <cacheField name="name" numFmtId="0">
      <sharedItems count="10">
        <s v="Anvi "/>
        <s v="Aadarshini "/>
        <s v="Aadilakshmi"/>
        <s v="Aashvi"/>
        <s v="Aaloka"/>
        <s v="Aachal"/>
        <s v="Adya"/>
        <s v="Atharv"/>
        <s v="Anvay"/>
        <s v="Agastya"/>
      </sharedItems>
    </cacheField>
    <cacheField name="Post" numFmtId="0">
      <sharedItems count="5">
        <s v="Manager"/>
        <s v="Asst. Manager"/>
        <s v="supervisor"/>
        <s v="Staff"/>
        <s v="Helper"/>
      </sharedItems>
    </cacheField>
    <cacheField name="a/c no." numFmtId="0">
      <sharedItems containsSemiMixedTypes="0" containsString="0" containsNumber="1" containsInteger="1" minValue="124537681" maxValue="124537690"/>
    </cacheField>
    <cacheField name="bank no." numFmtId="0">
      <sharedItems containsSemiMixedTypes="0" containsString="0" containsNumber="1" containsInteger="1" minValue="34537" maxValue="34546"/>
    </cacheField>
    <cacheField name="basic salary " numFmtId="0">
      <sharedItems containsSemiMixedTypes="0" containsString="0" containsNumber="1" containsInteger="1" minValue="13000" maxValue="45000" count="9">
        <n v="45000"/>
        <n v="40000"/>
        <n v="35000"/>
        <n v="30000"/>
        <n v="25000"/>
        <n v="32000"/>
        <n v="17000"/>
        <n v="15000"/>
        <n v="13000"/>
      </sharedItems>
    </cacheField>
    <cacheField name="att." numFmtId="0">
      <sharedItems containsSemiMixedTypes="0" containsString="0" containsNumber="1" containsInteger="1" minValue="14" maxValue="30" count="6">
        <n v="29"/>
        <n v="28"/>
        <n v="30"/>
        <n v="26"/>
        <n v="24"/>
        <n v="14"/>
      </sharedItems>
    </cacheField>
    <cacheField name="att. Salary" numFmtId="1">
      <sharedItems containsSemiMixedTypes="0" containsString="0" containsNumber="1" minValue="6066.6666666666661" maxValue="43500" count="10">
        <n v="43500"/>
        <n v="37333.333333333328"/>
        <n v="35000"/>
        <n v="26000"/>
        <n v="23333.333333333336"/>
        <n v="32000.000000000004"/>
        <n v="13600"/>
        <n v="14500"/>
        <n v="15000"/>
        <n v="6066.6666666666661"/>
      </sharedItems>
    </cacheField>
    <cacheField name="D.A " numFmtId="0">
      <sharedItems containsSemiMixedTypes="0" containsString="0" containsNumber="1" containsInteger="1" minValue="300" maxValue="300" count="1">
        <n v="300"/>
      </sharedItems>
    </cacheField>
    <cacheField name="H.R.A" numFmtId="0">
      <sharedItems containsSemiMixedTypes="0" containsString="0" containsNumber="1" containsInteger="1" minValue="2340" maxValue="8100" count="9">
        <n v="8100"/>
        <n v="7200"/>
        <n v="6300"/>
        <n v="5400"/>
        <n v="4500"/>
        <n v="5760"/>
        <n v="3060"/>
        <n v="2700"/>
        <n v="2340"/>
      </sharedItems>
    </cacheField>
    <cacheField name="C.A" numFmtId="0">
      <sharedItems containsSemiMixedTypes="0" containsString="0" containsNumber="1" containsInteger="1" minValue="1000" maxValue="1000" count="1">
        <n v="1000"/>
      </sharedItems>
    </cacheField>
    <cacheField name="T.A" numFmtId="0">
      <sharedItems containsSemiMixedTypes="0" containsString="0" containsNumber="1" containsInteger="1" minValue="0" maxValue="10000" count="8">
        <n v="10000"/>
        <n v="700"/>
        <n v="500"/>
        <n v="0"/>
        <n v="3000"/>
        <n v="1000"/>
        <n v="2000"/>
        <n v="5000"/>
      </sharedItems>
    </cacheField>
    <cacheField name="O.T in hrs." numFmtId="164">
      <sharedItems containsSemiMixedTypes="0" containsString="0" containsNumber="1" containsInteger="1" minValue="50" maxValue="59"/>
    </cacheField>
    <cacheField name="O.T salary " numFmtId="1">
      <sharedItems containsSemiMixedTypes="0" containsString="0" containsNumber="1" minValue="3195.833333333333" maxValue="9375" count="10">
        <n v="9375"/>
        <n v="8500"/>
        <n v="7583.3333333333339"/>
        <n v="6625"/>
        <n v="5625"/>
        <n v="7333.3333333333339"/>
        <n v="3966.6666666666665"/>
        <n v="3562.5"/>
        <n v="3625"/>
        <n v="3195.833333333333"/>
      </sharedItems>
    </cacheField>
    <cacheField name="Gross salary " numFmtId="1">
      <sharedItems containsSemiMixedTypes="0" containsString="0" containsNumber="1" minValue="17902.5" maxValue="72275"/>
    </cacheField>
    <cacheField name="PF" numFmtId="0">
      <sharedItems containsSemiMixedTypes="0" containsString="0" containsNumber="1" minValue="727.99999999999989" maxValue="5220"/>
    </cacheField>
    <cacheField name="ESI" numFmtId="1">
      <sharedItems containsSemiMixedTypes="0" containsString="0" containsNumber="1" minValue="0" maxValue="127.5"/>
    </cacheField>
    <cacheField name="Net salary" numFmtId="1">
      <sharedItems containsSemiMixedTypes="0" containsString="0" containsNumber="1" minValue="17077" maxValue="67055" count="10">
        <n v="67055"/>
        <n v="50553.333333333328"/>
        <n v="46483.333333333336"/>
        <n v="36205"/>
        <n v="34958.333333333336"/>
        <n v="42553.333333333336"/>
        <n v="21167.166666666668"/>
        <n v="20210"/>
        <n v="22712.5"/>
        <n v="1707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n v="124537681"/>
    <n v="34537"/>
    <x v="0"/>
    <x v="0"/>
    <x v="0"/>
    <x v="0"/>
    <x v="0"/>
    <x v="0"/>
    <x v="0"/>
    <n v="50"/>
    <x v="0"/>
    <n v="72275"/>
    <n v="5220"/>
    <n v="0"/>
    <x v="0"/>
  </r>
  <r>
    <x v="1"/>
    <x v="1"/>
    <x v="1"/>
    <n v="124537682"/>
    <n v="34538"/>
    <x v="1"/>
    <x v="1"/>
    <x v="1"/>
    <x v="0"/>
    <x v="1"/>
    <x v="0"/>
    <x v="1"/>
    <n v="51"/>
    <x v="1"/>
    <n v="55033.333333333328"/>
    <n v="4479.9999999999991"/>
    <n v="0"/>
    <x v="1"/>
  </r>
  <r>
    <x v="2"/>
    <x v="2"/>
    <x v="2"/>
    <n v="124537683"/>
    <n v="34539"/>
    <x v="2"/>
    <x v="2"/>
    <x v="2"/>
    <x v="0"/>
    <x v="2"/>
    <x v="0"/>
    <x v="2"/>
    <n v="52"/>
    <x v="2"/>
    <n v="50683.333333333336"/>
    <n v="4200"/>
    <n v="0"/>
    <x v="2"/>
  </r>
  <r>
    <x v="3"/>
    <x v="3"/>
    <x v="3"/>
    <n v="124537684"/>
    <n v="34540"/>
    <x v="3"/>
    <x v="3"/>
    <x v="3"/>
    <x v="0"/>
    <x v="3"/>
    <x v="0"/>
    <x v="3"/>
    <n v="53"/>
    <x v="3"/>
    <n v="39325"/>
    <n v="3120"/>
    <n v="0"/>
    <x v="3"/>
  </r>
  <r>
    <x v="4"/>
    <x v="4"/>
    <x v="3"/>
    <n v="124537685"/>
    <n v="34541"/>
    <x v="4"/>
    <x v="1"/>
    <x v="4"/>
    <x v="0"/>
    <x v="4"/>
    <x v="0"/>
    <x v="4"/>
    <n v="54"/>
    <x v="4"/>
    <n v="37758.333333333336"/>
    <n v="2800"/>
    <n v="0"/>
    <x v="4"/>
  </r>
  <r>
    <x v="5"/>
    <x v="5"/>
    <x v="3"/>
    <n v="124537686"/>
    <n v="34542"/>
    <x v="5"/>
    <x v="2"/>
    <x v="5"/>
    <x v="0"/>
    <x v="5"/>
    <x v="0"/>
    <x v="3"/>
    <n v="55"/>
    <x v="5"/>
    <n v="46393.333333333336"/>
    <n v="3840.0000000000005"/>
    <n v="0"/>
    <x v="5"/>
  </r>
  <r>
    <x v="6"/>
    <x v="6"/>
    <x v="2"/>
    <n v="124537687"/>
    <n v="34543"/>
    <x v="6"/>
    <x v="4"/>
    <x v="6"/>
    <x v="0"/>
    <x v="6"/>
    <x v="0"/>
    <x v="5"/>
    <n v="56"/>
    <x v="6"/>
    <n v="22926.666666666668"/>
    <n v="1632"/>
    <n v="127.5"/>
    <x v="6"/>
  </r>
  <r>
    <x v="7"/>
    <x v="7"/>
    <x v="3"/>
    <n v="124537688"/>
    <n v="34544"/>
    <x v="7"/>
    <x v="0"/>
    <x v="7"/>
    <x v="0"/>
    <x v="7"/>
    <x v="0"/>
    <x v="3"/>
    <n v="57"/>
    <x v="7"/>
    <n v="22062.5"/>
    <n v="1740"/>
    <n v="112.5"/>
    <x v="7"/>
  </r>
  <r>
    <x v="8"/>
    <x v="8"/>
    <x v="3"/>
    <n v="124537689"/>
    <n v="34545"/>
    <x v="7"/>
    <x v="2"/>
    <x v="8"/>
    <x v="0"/>
    <x v="7"/>
    <x v="0"/>
    <x v="6"/>
    <n v="58"/>
    <x v="8"/>
    <n v="24625"/>
    <n v="1800"/>
    <n v="112.5"/>
    <x v="8"/>
  </r>
  <r>
    <x v="9"/>
    <x v="9"/>
    <x v="4"/>
    <n v="124537690"/>
    <n v="34546"/>
    <x v="8"/>
    <x v="5"/>
    <x v="9"/>
    <x v="0"/>
    <x v="8"/>
    <x v="0"/>
    <x v="7"/>
    <n v="59"/>
    <x v="9"/>
    <n v="17902.5"/>
    <n v="727.99999999999989"/>
    <n v="97.5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8EA5C1-C392-49F6-86B3-C8AEDE5489A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L21" firstHeaderRow="1" firstDataRow="2" firstDataCol="1" rowPageCount="1" colPageCount="1"/>
  <pivotFields count="18">
    <pivotField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11">
        <item x="5"/>
        <item x="1"/>
        <item x="2"/>
        <item x="4"/>
        <item x="3"/>
        <item x="6"/>
        <item x="9"/>
        <item x="8"/>
        <item x="0"/>
        <item x="7"/>
        <item t="default"/>
      </items>
    </pivotField>
    <pivotField axis="axisRow" showAll="0">
      <items count="6">
        <item x="1"/>
        <item x="4"/>
        <item x="0"/>
        <item x="3"/>
        <item x="2"/>
        <item t="default"/>
      </items>
    </pivotField>
    <pivotField showAll="0"/>
    <pivotField showAll="0"/>
    <pivotField showAll="0">
      <items count="10">
        <item x="8"/>
        <item x="7"/>
        <item x="6"/>
        <item x="4"/>
        <item x="3"/>
        <item x="5"/>
        <item x="2"/>
        <item x="1"/>
        <item x="0"/>
        <item t="default"/>
      </items>
    </pivotField>
    <pivotField showAll="0">
      <items count="7">
        <item x="5"/>
        <item x="4"/>
        <item x="3"/>
        <item x="1"/>
        <item x="0"/>
        <item x="2"/>
        <item t="default"/>
      </items>
    </pivotField>
    <pivotField dataField="1" numFmtId="1" showAll="0">
      <items count="11">
        <item x="9"/>
        <item x="6"/>
        <item x="7"/>
        <item x="8"/>
        <item x="4"/>
        <item x="3"/>
        <item x="5"/>
        <item x="2"/>
        <item x="1"/>
        <item x="0"/>
        <item t="default"/>
      </items>
    </pivotField>
    <pivotField showAll="0" sortType="ascending">
      <items count="2">
        <item x="0"/>
        <item t="default"/>
      </items>
    </pivotField>
    <pivotField showAll="0">
      <items count="10">
        <item x="8"/>
        <item x="7"/>
        <item x="6"/>
        <item x="4"/>
        <item x="3"/>
        <item x="5"/>
        <item x="2"/>
        <item x="1"/>
        <item x="0"/>
        <item t="default"/>
      </items>
    </pivotField>
    <pivotField showAll="0">
      <items count="2">
        <item x="0"/>
        <item t="default"/>
      </items>
    </pivotField>
    <pivotField showAll="0">
      <items count="9">
        <item x="3"/>
        <item x="2"/>
        <item x="1"/>
        <item x="5"/>
        <item x="6"/>
        <item x="4"/>
        <item x="7"/>
        <item x="0"/>
        <item t="default"/>
      </items>
    </pivotField>
    <pivotField numFmtId="164" showAll="0"/>
    <pivotField axis="axisRow" numFmtId="1" showAll="0">
      <items count="11">
        <item x="9"/>
        <item x="7"/>
        <item x="8"/>
        <item x="6"/>
        <item x="4"/>
        <item x="3"/>
        <item x="5"/>
        <item x="2"/>
        <item x="1"/>
        <item x="0"/>
        <item t="default"/>
      </items>
    </pivotField>
    <pivotField numFmtId="1" showAll="0"/>
    <pivotField showAll="0"/>
    <pivotField numFmtId="1" showAll="0"/>
    <pivotField axis="axisCol" numFmtId="1" showAll="0">
      <items count="11">
        <item x="9"/>
        <item x="7"/>
        <item x="6"/>
        <item x="8"/>
        <item x="4"/>
        <item x="3"/>
        <item x="5"/>
        <item x="2"/>
        <item x="1"/>
        <item x="0"/>
        <item t="default"/>
      </items>
    </pivotField>
  </pivotFields>
  <rowFields count="2">
    <field x="2"/>
    <field x="13"/>
  </rowFields>
  <rowItems count="16">
    <i>
      <x/>
    </i>
    <i r="1">
      <x v="8"/>
    </i>
    <i>
      <x v="1"/>
    </i>
    <i r="1">
      <x/>
    </i>
    <i>
      <x v="2"/>
    </i>
    <i r="1">
      <x v="9"/>
    </i>
    <i>
      <x v="3"/>
    </i>
    <i r="1">
      <x v="1"/>
    </i>
    <i r="1">
      <x v="2"/>
    </i>
    <i r="1">
      <x v="4"/>
    </i>
    <i r="1">
      <x v="5"/>
    </i>
    <i r="1">
      <x v="6"/>
    </i>
    <i>
      <x v="4"/>
    </i>
    <i r="1">
      <x v="3"/>
    </i>
    <i r="1">
      <x v="7"/>
    </i>
    <i t="grand">
      <x/>
    </i>
  </rowItems>
  <colFields count="1">
    <field x="17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1" hier="-1"/>
  </pageFields>
  <dataFields count="1">
    <dataField name="Sum of att. Salary" fld="7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ABE04-E3B3-4BDB-AEDB-BCAC9EDB2242}">
  <dimension ref="A2:L21"/>
  <sheetViews>
    <sheetView tabSelected="1" topLeftCell="A2" zoomScale="60" zoomScaleNormal="60" workbookViewId="0">
      <selection activeCell="T5" sqref="T5"/>
    </sheetView>
  </sheetViews>
  <sheetFormatPr defaultRowHeight="15" x14ac:dyDescent="0.25"/>
  <cols>
    <col min="1" max="2" width="24" bestFit="1" customWidth="1"/>
    <col min="3" max="5" width="9.140625" bestFit="1" customWidth="1"/>
    <col min="6" max="6" width="18" bestFit="1" customWidth="1"/>
    <col min="7" max="9" width="9.140625" bestFit="1" customWidth="1"/>
    <col min="10" max="10" width="18" bestFit="1" customWidth="1"/>
    <col min="11" max="11" width="9.140625" bestFit="1" customWidth="1"/>
    <col min="12" max="12" width="18" bestFit="1" customWidth="1"/>
    <col min="13" max="13" width="24" bestFit="1" customWidth="1"/>
    <col min="14" max="14" width="15.42578125" bestFit="1" customWidth="1"/>
    <col min="15" max="15" width="24" bestFit="1" customWidth="1"/>
    <col min="16" max="16" width="15.42578125" bestFit="1" customWidth="1"/>
    <col min="17" max="17" width="24" bestFit="1" customWidth="1"/>
    <col min="18" max="18" width="15.42578125" bestFit="1" customWidth="1"/>
    <col min="19" max="19" width="24" bestFit="1" customWidth="1"/>
    <col min="20" max="20" width="15.42578125" bestFit="1" customWidth="1"/>
    <col min="21" max="21" width="24" bestFit="1" customWidth="1"/>
    <col min="22" max="22" width="23" bestFit="1" customWidth="1"/>
    <col min="23" max="23" width="31.5703125" bestFit="1" customWidth="1"/>
    <col min="24" max="24" width="15.42578125" bestFit="1" customWidth="1"/>
    <col min="25" max="25" width="24" bestFit="1" customWidth="1"/>
    <col min="26" max="26" width="23.7109375" bestFit="1" customWidth="1"/>
    <col min="27" max="27" width="32.28515625" bestFit="1" customWidth="1"/>
    <col min="28" max="28" width="15.42578125" bestFit="1" customWidth="1"/>
    <col min="29" max="29" width="24" bestFit="1" customWidth="1"/>
    <col min="30" max="30" width="23.7109375" bestFit="1" customWidth="1"/>
    <col min="31" max="31" width="32.28515625" bestFit="1" customWidth="1"/>
    <col min="32" max="32" width="15.42578125" bestFit="1" customWidth="1"/>
    <col min="33" max="33" width="24" bestFit="1" customWidth="1"/>
    <col min="34" max="34" width="23.7109375" bestFit="1" customWidth="1"/>
    <col min="35" max="35" width="32.28515625" bestFit="1" customWidth="1"/>
    <col min="36" max="36" width="15.42578125" bestFit="1" customWidth="1"/>
    <col min="37" max="37" width="24" bestFit="1" customWidth="1"/>
    <col min="38" max="38" width="23.7109375" bestFit="1" customWidth="1"/>
    <col min="39" max="39" width="32.28515625" bestFit="1" customWidth="1"/>
    <col min="40" max="40" width="23" bestFit="1" customWidth="1"/>
    <col min="41" max="41" width="31.5703125" bestFit="1" customWidth="1"/>
  </cols>
  <sheetData>
    <row r="2" spans="1:12" x14ac:dyDescent="0.25">
      <c r="A2" s="8" t="s">
        <v>0</v>
      </c>
      <c r="B2" t="s">
        <v>59</v>
      </c>
    </row>
    <row r="4" spans="1:12" x14ac:dyDescent="0.25">
      <c r="A4" s="8" t="s">
        <v>63</v>
      </c>
      <c r="B4" s="8" t="s">
        <v>60</v>
      </c>
    </row>
    <row r="5" spans="1:12" x14ac:dyDescent="0.25">
      <c r="A5" s="8" t="s">
        <v>62</v>
      </c>
      <c r="B5" s="1">
        <v>17077</v>
      </c>
      <c r="C5" s="1">
        <v>20210</v>
      </c>
      <c r="D5" s="1">
        <v>21167.166666666668</v>
      </c>
      <c r="E5" s="1">
        <v>22712.5</v>
      </c>
      <c r="F5" s="1">
        <v>34958.333333333336</v>
      </c>
      <c r="G5" s="1">
        <v>36205</v>
      </c>
      <c r="H5" s="1">
        <v>42553.333333333336</v>
      </c>
      <c r="I5" s="1">
        <v>46483.333333333336</v>
      </c>
      <c r="J5" s="1">
        <v>50553.333333333328</v>
      </c>
      <c r="K5" s="1">
        <v>67055</v>
      </c>
      <c r="L5" s="1" t="s">
        <v>61</v>
      </c>
    </row>
    <row r="6" spans="1:12" x14ac:dyDescent="0.25">
      <c r="A6" s="9" t="s">
        <v>32</v>
      </c>
      <c r="B6" s="11"/>
      <c r="C6" s="11"/>
      <c r="D6" s="11"/>
      <c r="E6" s="11"/>
      <c r="F6" s="11"/>
      <c r="G6" s="11"/>
      <c r="H6" s="11"/>
      <c r="I6" s="11"/>
      <c r="J6" s="11">
        <v>37333.333333333328</v>
      </c>
      <c r="K6" s="11"/>
      <c r="L6" s="11">
        <v>37333.333333333328</v>
      </c>
    </row>
    <row r="7" spans="1:12" x14ac:dyDescent="0.25">
      <c r="A7" s="10">
        <v>8500</v>
      </c>
      <c r="B7" s="11"/>
      <c r="C7" s="11"/>
      <c r="D7" s="11"/>
      <c r="E7" s="11"/>
      <c r="F7" s="11"/>
      <c r="G7" s="11"/>
      <c r="H7" s="11"/>
      <c r="I7" s="11"/>
      <c r="J7" s="11">
        <v>37333.333333333328</v>
      </c>
      <c r="K7" s="11"/>
      <c r="L7" s="11">
        <v>37333.333333333328</v>
      </c>
    </row>
    <row r="8" spans="1:12" x14ac:dyDescent="0.25">
      <c r="A8" s="9" t="s">
        <v>35</v>
      </c>
      <c r="B8" s="11">
        <v>6066.6666666666661</v>
      </c>
      <c r="C8" s="11"/>
      <c r="D8" s="11"/>
      <c r="E8" s="11"/>
      <c r="F8" s="11"/>
      <c r="G8" s="11"/>
      <c r="H8" s="11"/>
      <c r="I8" s="11"/>
      <c r="J8" s="11"/>
      <c r="K8" s="11"/>
      <c r="L8" s="11">
        <v>6066.6666666666661</v>
      </c>
    </row>
    <row r="9" spans="1:12" x14ac:dyDescent="0.25">
      <c r="A9" s="10">
        <v>3195.833333333333</v>
      </c>
      <c r="B9" s="11">
        <v>6066.6666666666661</v>
      </c>
      <c r="C9" s="11"/>
      <c r="D9" s="11"/>
      <c r="E9" s="11"/>
      <c r="F9" s="11"/>
      <c r="G9" s="11"/>
      <c r="H9" s="11"/>
      <c r="I9" s="11"/>
      <c r="J9" s="11"/>
      <c r="K9" s="11"/>
      <c r="L9" s="11">
        <v>6066.6666666666661</v>
      </c>
    </row>
    <row r="10" spans="1:12" x14ac:dyDescent="0.25">
      <c r="A10" s="9" t="s">
        <v>31</v>
      </c>
      <c r="B10" s="11"/>
      <c r="C10" s="11"/>
      <c r="D10" s="11"/>
      <c r="E10" s="11"/>
      <c r="F10" s="11"/>
      <c r="G10" s="11"/>
      <c r="H10" s="11"/>
      <c r="I10" s="11"/>
      <c r="J10" s="11"/>
      <c r="K10" s="11">
        <v>43500</v>
      </c>
      <c r="L10" s="11">
        <v>43500</v>
      </c>
    </row>
    <row r="11" spans="1:12" x14ac:dyDescent="0.25">
      <c r="A11" s="10">
        <v>9375</v>
      </c>
      <c r="B11" s="11"/>
      <c r="C11" s="11"/>
      <c r="D11" s="11"/>
      <c r="E11" s="11"/>
      <c r="F11" s="11"/>
      <c r="G11" s="11"/>
      <c r="H11" s="11"/>
      <c r="I11" s="11"/>
      <c r="J11" s="11"/>
      <c r="K11" s="11">
        <v>43500</v>
      </c>
      <c r="L11" s="11">
        <v>43500</v>
      </c>
    </row>
    <row r="12" spans="1:12" x14ac:dyDescent="0.25">
      <c r="A12" s="9" t="s">
        <v>34</v>
      </c>
      <c r="B12" s="11"/>
      <c r="C12" s="11">
        <v>14500</v>
      </c>
      <c r="D12" s="11"/>
      <c r="E12" s="11">
        <v>15000</v>
      </c>
      <c r="F12" s="11">
        <v>23333.333333333336</v>
      </c>
      <c r="G12" s="11">
        <v>26000</v>
      </c>
      <c r="H12" s="11">
        <v>32000.000000000004</v>
      </c>
      <c r="I12" s="11"/>
      <c r="J12" s="11"/>
      <c r="K12" s="11"/>
      <c r="L12" s="11">
        <v>110833.33333333334</v>
      </c>
    </row>
    <row r="13" spans="1:12" x14ac:dyDescent="0.25">
      <c r="A13" s="10">
        <v>3562.5</v>
      </c>
      <c r="B13" s="11"/>
      <c r="C13" s="11">
        <v>14500</v>
      </c>
      <c r="D13" s="11"/>
      <c r="E13" s="11"/>
      <c r="F13" s="11"/>
      <c r="G13" s="11"/>
      <c r="H13" s="11"/>
      <c r="I13" s="11"/>
      <c r="J13" s="11"/>
      <c r="K13" s="11"/>
      <c r="L13" s="11">
        <v>14500</v>
      </c>
    </row>
    <row r="14" spans="1:12" x14ac:dyDescent="0.25">
      <c r="A14" s="10">
        <v>3625</v>
      </c>
      <c r="B14" s="11"/>
      <c r="C14" s="11"/>
      <c r="D14" s="11"/>
      <c r="E14" s="11">
        <v>15000</v>
      </c>
      <c r="F14" s="11"/>
      <c r="G14" s="11"/>
      <c r="H14" s="11"/>
      <c r="I14" s="11"/>
      <c r="J14" s="11"/>
      <c r="K14" s="11"/>
      <c r="L14" s="11">
        <v>15000</v>
      </c>
    </row>
    <row r="15" spans="1:12" x14ac:dyDescent="0.25">
      <c r="A15" s="10">
        <v>5625</v>
      </c>
      <c r="B15" s="11"/>
      <c r="C15" s="11"/>
      <c r="D15" s="11"/>
      <c r="E15" s="11"/>
      <c r="F15" s="11">
        <v>23333.333333333336</v>
      </c>
      <c r="G15" s="11"/>
      <c r="H15" s="11"/>
      <c r="I15" s="11"/>
      <c r="J15" s="11"/>
      <c r="K15" s="11"/>
      <c r="L15" s="11">
        <v>23333.333333333336</v>
      </c>
    </row>
    <row r="16" spans="1:12" x14ac:dyDescent="0.25">
      <c r="A16" s="10">
        <v>6625</v>
      </c>
      <c r="B16" s="11"/>
      <c r="C16" s="11"/>
      <c r="D16" s="11"/>
      <c r="E16" s="11"/>
      <c r="F16" s="11"/>
      <c r="G16" s="11">
        <v>26000</v>
      </c>
      <c r="H16" s="11"/>
      <c r="I16" s="11"/>
      <c r="J16" s="11"/>
      <c r="K16" s="11"/>
      <c r="L16" s="11">
        <v>26000</v>
      </c>
    </row>
    <row r="17" spans="1:12" x14ac:dyDescent="0.25">
      <c r="A17" s="10">
        <v>7333.3333333333339</v>
      </c>
      <c r="B17" s="11"/>
      <c r="C17" s="11"/>
      <c r="D17" s="11"/>
      <c r="E17" s="11"/>
      <c r="F17" s="11"/>
      <c r="G17" s="11"/>
      <c r="H17" s="11">
        <v>32000.000000000004</v>
      </c>
      <c r="I17" s="11"/>
      <c r="J17" s="11"/>
      <c r="K17" s="11"/>
      <c r="L17" s="11">
        <v>32000.000000000004</v>
      </c>
    </row>
    <row r="18" spans="1:12" x14ac:dyDescent="0.25">
      <c r="A18" s="9" t="s">
        <v>33</v>
      </c>
      <c r="B18" s="11"/>
      <c r="C18" s="11"/>
      <c r="D18" s="11">
        <v>13600</v>
      </c>
      <c r="E18" s="11"/>
      <c r="F18" s="11"/>
      <c r="G18" s="11"/>
      <c r="H18" s="11"/>
      <c r="I18" s="11">
        <v>35000</v>
      </c>
      <c r="J18" s="11"/>
      <c r="K18" s="11"/>
      <c r="L18" s="11">
        <v>48600</v>
      </c>
    </row>
    <row r="19" spans="1:12" x14ac:dyDescent="0.25">
      <c r="A19" s="10">
        <v>3966.6666666666665</v>
      </c>
      <c r="B19" s="11"/>
      <c r="C19" s="11"/>
      <c r="D19" s="11">
        <v>13600</v>
      </c>
      <c r="E19" s="11"/>
      <c r="F19" s="11"/>
      <c r="G19" s="11"/>
      <c r="H19" s="11"/>
      <c r="I19" s="11"/>
      <c r="J19" s="11"/>
      <c r="K19" s="11"/>
      <c r="L19" s="11">
        <v>13600</v>
      </c>
    </row>
    <row r="20" spans="1:12" x14ac:dyDescent="0.25">
      <c r="A20" s="10">
        <v>7583.3333333333339</v>
      </c>
      <c r="B20" s="11"/>
      <c r="C20" s="11"/>
      <c r="D20" s="11"/>
      <c r="E20" s="11"/>
      <c r="F20" s="11"/>
      <c r="G20" s="11"/>
      <c r="H20" s="11"/>
      <c r="I20" s="11">
        <v>35000</v>
      </c>
      <c r="J20" s="11"/>
      <c r="K20" s="11"/>
      <c r="L20" s="11">
        <v>35000</v>
      </c>
    </row>
    <row r="21" spans="1:12" x14ac:dyDescent="0.25">
      <c r="A21" s="9" t="s">
        <v>61</v>
      </c>
      <c r="B21" s="11">
        <v>6066.6666666666661</v>
      </c>
      <c r="C21" s="11">
        <v>14500</v>
      </c>
      <c r="D21" s="11">
        <v>13600</v>
      </c>
      <c r="E21" s="11">
        <v>15000</v>
      </c>
      <c r="F21" s="11">
        <v>23333.333333333336</v>
      </c>
      <c r="G21" s="11">
        <v>26000</v>
      </c>
      <c r="H21" s="11">
        <v>32000.000000000004</v>
      </c>
      <c r="I21" s="11">
        <v>35000</v>
      </c>
      <c r="J21" s="11">
        <v>37333.333333333328</v>
      </c>
      <c r="K21" s="11">
        <v>43500</v>
      </c>
      <c r="L21" s="11">
        <v>246333.33333333334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0974A-2329-4E50-A868-9E6C0D5D5CD0}">
  <dimension ref="A1:R11"/>
  <sheetViews>
    <sheetView zoomScale="87" zoomScaleNormal="87" workbookViewId="0">
      <selection activeCell="G5" sqref="G5"/>
    </sheetView>
  </sheetViews>
  <sheetFormatPr defaultRowHeight="15" x14ac:dyDescent="0.25"/>
  <cols>
    <col min="2" max="2" width="12.42578125" customWidth="1"/>
    <col min="3" max="5" width="14.7109375" customWidth="1"/>
    <col min="6" max="6" width="11.42578125" bestFit="1" customWidth="1"/>
    <col min="8" max="8" width="12.5703125" bestFit="1" customWidth="1"/>
    <col min="13" max="13" width="11.28515625" customWidth="1"/>
    <col min="14" max="14" width="11.5703125" customWidth="1"/>
    <col min="15" max="15" width="11.85546875" bestFit="1" customWidth="1"/>
    <col min="18" max="18" width="11" customWidth="1"/>
  </cols>
  <sheetData>
    <row r="1" spans="1:18" x14ac:dyDescent="0.25">
      <c r="A1" t="s">
        <v>40</v>
      </c>
      <c r="B1" t="s">
        <v>0</v>
      </c>
      <c r="C1" t="s">
        <v>30</v>
      </c>
      <c r="D1" t="s">
        <v>58</v>
      </c>
      <c r="E1" t="s">
        <v>57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8</v>
      </c>
      <c r="P1" t="s">
        <v>9</v>
      </c>
      <c r="Q1" t="s">
        <v>38</v>
      </c>
      <c r="R1" t="s">
        <v>39</v>
      </c>
    </row>
    <row r="2" spans="1:18" x14ac:dyDescent="0.25">
      <c r="A2" t="s">
        <v>10</v>
      </c>
      <c r="B2" t="s">
        <v>20</v>
      </c>
      <c r="C2" t="s">
        <v>31</v>
      </c>
      <c r="D2">
        <v>124537681</v>
      </c>
      <c r="E2">
        <v>34537</v>
      </c>
      <c r="F2">
        <v>45000</v>
      </c>
      <c r="G2">
        <v>29</v>
      </c>
      <c r="H2" s="1">
        <v>43500</v>
      </c>
      <c r="I2">
        <v>300</v>
      </c>
      <c r="J2">
        <v>8100</v>
      </c>
      <c r="K2">
        <v>1000</v>
      </c>
      <c r="L2">
        <v>10000</v>
      </c>
      <c r="M2" s="2">
        <v>50</v>
      </c>
      <c r="N2" s="1">
        <v>9375</v>
      </c>
      <c r="O2" s="1">
        <v>72275</v>
      </c>
      <c r="P2">
        <v>5220</v>
      </c>
      <c r="Q2" s="1">
        <v>0</v>
      </c>
      <c r="R2" s="1">
        <v>67055</v>
      </c>
    </row>
    <row r="3" spans="1:18" x14ac:dyDescent="0.25">
      <c r="A3" t="s">
        <v>11</v>
      </c>
      <c r="B3" t="s">
        <v>21</v>
      </c>
      <c r="C3" t="s">
        <v>32</v>
      </c>
      <c r="D3">
        <v>124537682</v>
      </c>
      <c r="E3">
        <v>34538</v>
      </c>
      <c r="F3">
        <v>40000</v>
      </c>
      <c r="G3">
        <v>28</v>
      </c>
      <c r="H3" s="1">
        <v>37333.333333333328</v>
      </c>
      <c r="I3">
        <v>300</v>
      </c>
      <c r="J3">
        <v>7200</v>
      </c>
      <c r="K3">
        <v>1000</v>
      </c>
      <c r="L3">
        <v>700</v>
      </c>
      <c r="M3" s="2">
        <v>51</v>
      </c>
      <c r="N3" s="1">
        <v>8500</v>
      </c>
      <c r="O3" s="1">
        <v>55033.333333333328</v>
      </c>
      <c r="P3">
        <v>4479.9999999999991</v>
      </c>
      <c r="Q3" s="1">
        <v>0</v>
      </c>
      <c r="R3" s="1">
        <v>50553.333333333328</v>
      </c>
    </row>
    <row r="4" spans="1:18" x14ac:dyDescent="0.25">
      <c r="A4" t="s">
        <v>12</v>
      </c>
      <c r="B4" t="s">
        <v>22</v>
      </c>
      <c r="C4" t="s">
        <v>33</v>
      </c>
      <c r="D4">
        <v>124537683</v>
      </c>
      <c r="E4">
        <v>34539</v>
      </c>
      <c r="F4">
        <v>35000</v>
      </c>
      <c r="G4">
        <v>30</v>
      </c>
      <c r="H4" s="1">
        <v>35000</v>
      </c>
      <c r="I4">
        <v>300</v>
      </c>
      <c r="J4">
        <v>6300</v>
      </c>
      <c r="K4">
        <v>1000</v>
      </c>
      <c r="L4">
        <v>500</v>
      </c>
      <c r="M4" s="2">
        <v>52</v>
      </c>
      <c r="N4" s="1">
        <v>7583.3333333333339</v>
      </c>
      <c r="O4" s="1">
        <v>50683.333333333336</v>
      </c>
      <c r="P4">
        <v>4200</v>
      </c>
      <c r="Q4" s="1">
        <v>0</v>
      </c>
      <c r="R4" s="1">
        <v>46483.333333333336</v>
      </c>
    </row>
    <row r="5" spans="1:18" x14ac:dyDescent="0.25">
      <c r="A5" t="s">
        <v>13</v>
      </c>
      <c r="B5" t="s">
        <v>23</v>
      </c>
      <c r="C5" t="s">
        <v>34</v>
      </c>
      <c r="D5">
        <v>124537684</v>
      </c>
      <c r="E5">
        <v>34540</v>
      </c>
      <c r="F5">
        <v>30000</v>
      </c>
      <c r="G5">
        <v>26</v>
      </c>
      <c r="H5" s="1">
        <v>26000</v>
      </c>
      <c r="I5">
        <v>300</v>
      </c>
      <c r="J5">
        <v>5400</v>
      </c>
      <c r="K5">
        <v>1000</v>
      </c>
      <c r="L5">
        <v>0</v>
      </c>
      <c r="M5" s="2">
        <v>53</v>
      </c>
      <c r="N5" s="1">
        <v>6625</v>
      </c>
      <c r="O5" s="1">
        <v>39325</v>
      </c>
      <c r="P5">
        <v>3120</v>
      </c>
      <c r="Q5" s="1">
        <v>0</v>
      </c>
      <c r="R5" s="1">
        <v>36205</v>
      </c>
    </row>
    <row r="6" spans="1:18" x14ac:dyDescent="0.25">
      <c r="A6" t="s">
        <v>14</v>
      </c>
      <c r="B6" t="s">
        <v>24</v>
      </c>
      <c r="C6" t="s">
        <v>34</v>
      </c>
      <c r="D6">
        <v>124537685</v>
      </c>
      <c r="E6">
        <v>34541</v>
      </c>
      <c r="F6">
        <v>25000</v>
      </c>
      <c r="G6">
        <v>28</v>
      </c>
      <c r="H6" s="1">
        <v>23333.333333333336</v>
      </c>
      <c r="I6">
        <v>300</v>
      </c>
      <c r="J6">
        <v>4500</v>
      </c>
      <c r="K6">
        <v>1000</v>
      </c>
      <c r="L6">
        <v>3000</v>
      </c>
      <c r="M6" s="2">
        <v>54</v>
      </c>
      <c r="N6" s="1">
        <v>5625</v>
      </c>
      <c r="O6" s="1">
        <v>37758.333333333336</v>
      </c>
      <c r="P6">
        <v>2800</v>
      </c>
      <c r="Q6" s="1">
        <v>0</v>
      </c>
      <c r="R6" s="1">
        <v>34958.333333333336</v>
      </c>
    </row>
    <row r="7" spans="1:18" x14ac:dyDescent="0.25">
      <c r="A7" t="s">
        <v>15</v>
      </c>
      <c r="B7" t="s">
        <v>25</v>
      </c>
      <c r="C7" t="s">
        <v>34</v>
      </c>
      <c r="D7">
        <v>124537686</v>
      </c>
      <c r="E7">
        <v>34542</v>
      </c>
      <c r="F7">
        <v>32000</v>
      </c>
      <c r="G7">
        <v>30</v>
      </c>
      <c r="H7" s="1">
        <v>32000.000000000004</v>
      </c>
      <c r="I7">
        <v>300</v>
      </c>
      <c r="J7">
        <v>5760</v>
      </c>
      <c r="K7">
        <v>1000</v>
      </c>
      <c r="L7">
        <v>0</v>
      </c>
      <c r="M7" s="2">
        <v>55</v>
      </c>
      <c r="N7" s="1">
        <v>7333.3333333333339</v>
      </c>
      <c r="O7" s="1">
        <v>46393.333333333336</v>
      </c>
      <c r="P7">
        <v>3840.0000000000005</v>
      </c>
      <c r="Q7" s="1">
        <v>0</v>
      </c>
      <c r="R7" s="1">
        <v>42553.333333333336</v>
      </c>
    </row>
    <row r="8" spans="1:18" x14ac:dyDescent="0.25">
      <c r="A8" t="s">
        <v>16</v>
      </c>
      <c r="B8" t="s">
        <v>26</v>
      </c>
      <c r="C8" t="s">
        <v>33</v>
      </c>
      <c r="D8">
        <v>124537687</v>
      </c>
      <c r="E8">
        <v>34543</v>
      </c>
      <c r="F8">
        <v>17000</v>
      </c>
      <c r="G8">
        <v>24</v>
      </c>
      <c r="H8" s="1">
        <v>13600</v>
      </c>
      <c r="I8">
        <v>300</v>
      </c>
      <c r="J8">
        <v>3060</v>
      </c>
      <c r="K8">
        <v>1000</v>
      </c>
      <c r="L8">
        <v>1000</v>
      </c>
      <c r="M8" s="2">
        <v>56</v>
      </c>
      <c r="N8" s="1">
        <v>3966.6666666666665</v>
      </c>
      <c r="O8" s="1">
        <v>22926.666666666668</v>
      </c>
      <c r="P8">
        <v>1632</v>
      </c>
      <c r="Q8" s="1">
        <v>127.5</v>
      </c>
      <c r="R8" s="1">
        <v>21167.166666666668</v>
      </c>
    </row>
    <row r="9" spans="1:18" x14ac:dyDescent="0.25">
      <c r="A9" t="s">
        <v>17</v>
      </c>
      <c r="B9" t="s">
        <v>27</v>
      </c>
      <c r="C9" t="s">
        <v>34</v>
      </c>
      <c r="D9">
        <v>124537688</v>
      </c>
      <c r="E9">
        <v>34544</v>
      </c>
      <c r="F9">
        <v>15000</v>
      </c>
      <c r="G9">
        <v>29</v>
      </c>
      <c r="H9" s="1">
        <v>14500</v>
      </c>
      <c r="I9">
        <v>300</v>
      </c>
      <c r="J9">
        <v>2700</v>
      </c>
      <c r="K9">
        <v>1000</v>
      </c>
      <c r="L9">
        <v>0</v>
      </c>
      <c r="M9" s="2">
        <v>57</v>
      </c>
      <c r="N9" s="1">
        <v>3562.5</v>
      </c>
      <c r="O9" s="1">
        <v>22062.5</v>
      </c>
      <c r="P9">
        <v>1740</v>
      </c>
      <c r="Q9" s="1">
        <v>112.5</v>
      </c>
      <c r="R9" s="1">
        <v>20210</v>
      </c>
    </row>
    <row r="10" spans="1:18" x14ac:dyDescent="0.25">
      <c r="A10" t="s">
        <v>18</v>
      </c>
      <c r="B10" t="s">
        <v>28</v>
      </c>
      <c r="C10" t="s">
        <v>34</v>
      </c>
      <c r="D10">
        <v>124537689</v>
      </c>
      <c r="E10">
        <v>34545</v>
      </c>
      <c r="F10">
        <v>15000</v>
      </c>
      <c r="G10">
        <v>30</v>
      </c>
      <c r="H10" s="1">
        <v>15000</v>
      </c>
      <c r="I10">
        <v>300</v>
      </c>
      <c r="J10">
        <v>2700</v>
      </c>
      <c r="K10">
        <v>1000</v>
      </c>
      <c r="L10">
        <v>2000</v>
      </c>
      <c r="M10" s="2">
        <v>58</v>
      </c>
      <c r="N10" s="1">
        <v>3625</v>
      </c>
      <c r="O10" s="1">
        <v>24625</v>
      </c>
      <c r="P10">
        <v>1800</v>
      </c>
      <c r="Q10" s="1">
        <v>112.5</v>
      </c>
      <c r="R10" s="1">
        <v>22712.5</v>
      </c>
    </row>
    <row r="11" spans="1:18" x14ac:dyDescent="0.25">
      <c r="A11" t="s">
        <v>19</v>
      </c>
      <c r="B11" t="s">
        <v>29</v>
      </c>
      <c r="C11" t="s">
        <v>35</v>
      </c>
      <c r="D11">
        <v>124537690</v>
      </c>
      <c r="E11">
        <v>34546</v>
      </c>
      <c r="F11">
        <v>13000</v>
      </c>
      <c r="G11">
        <v>14</v>
      </c>
      <c r="H11" s="1">
        <v>6066.6666666666661</v>
      </c>
      <c r="I11">
        <v>300</v>
      </c>
      <c r="J11">
        <v>2340</v>
      </c>
      <c r="K11">
        <v>1000</v>
      </c>
      <c r="L11">
        <v>5000</v>
      </c>
      <c r="M11" s="2">
        <v>59</v>
      </c>
      <c r="N11" s="1">
        <v>3195.833333333333</v>
      </c>
      <c r="O11" s="1">
        <v>17902.5</v>
      </c>
      <c r="P11">
        <v>727.99999999999989</v>
      </c>
      <c r="Q11" s="1">
        <v>97.5</v>
      </c>
      <c r="R11" s="1">
        <v>17077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7E1B1-E2EA-40EA-89AB-C73E6FEFD00D}">
  <dimension ref="C2:R31"/>
  <sheetViews>
    <sheetView topLeftCell="A2" workbookViewId="0">
      <selection activeCell="P8" sqref="P8"/>
    </sheetView>
  </sheetViews>
  <sheetFormatPr defaultRowHeight="15" x14ac:dyDescent="0.25"/>
  <cols>
    <col min="13" max="13" width="10" bestFit="1" customWidth="1"/>
  </cols>
  <sheetData>
    <row r="2" spans="3:18" x14ac:dyDescent="0.25">
      <c r="C2" s="3" t="s">
        <v>41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3:18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3:18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6" spans="3:18" x14ac:dyDescent="0.25">
      <c r="D6" s="5" t="s">
        <v>42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3:18" x14ac:dyDescent="0.25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9" spans="3:18" x14ac:dyDescent="0.25">
      <c r="D9" t="s">
        <v>44</v>
      </c>
      <c r="E9" t="s">
        <v>18</v>
      </c>
      <c r="L9" t="s">
        <v>46</v>
      </c>
      <c r="M9">
        <f>VLOOKUP(E9,Sheet1!A1:R11,5,FALSE)</f>
        <v>34545</v>
      </c>
    </row>
    <row r="10" spans="3:18" x14ac:dyDescent="0.25">
      <c r="D10" t="s">
        <v>43</v>
      </c>
      <c r="E10" t="str">
        <f>VLOOKUP(E9,Sheet1!A1:R11,2,FALSE)</f>
        <v>Anvay</v>
      </c>
      <c r="L10" t="s">
        <v>47</v>
      </c>
      <c r="M10">
        <f>VLOOKUP(E9,Sheet1!A1:R11,4,FALSE)</f>
        <v>124537689</v>
      </c>
    </row>
    <row r="11" spans="3:18" x14ac:dyDescent="0.25">
      <c r="D11" t="s">
        <v>45</v>
      </c>
      <c r="F11" t="str">
        <f>VLOOKUP(E9,Sheet1!A1:R11,3,FALSE)</f>
        <v>Staff</v>
      </c>
    </row>
    <row r="13" spans="3:18" x14ac:dyDescent="0.25">
      <c r="G13" s="6" t="s">
        <v>48</v>
      </c>
      <c r="H13" s="4"/>
      <c r="I13" s="4"/>
      <c r="J13" s="4"/>
    </row>
    <row r="14" spans="3:18" x14ac:dyDescent="0.25">
      <c r="G14" s="4"/>
      <c r="H14" s="4"/>
      <c r="I14" s="4"/>
      <c r="J14" s="4"/>
    </row>
    <row r="15" spans="3:18" x14ac:dyDescent="0.25">
      <c r="D15" t="s">
        <v>49</v>
      </c>
      <c r="F15">
        <f>VLOOKUP(E9,Sheet1!A1:R11,6,FALSE)</f>
        <v>15000</v>
      </c>
    </row>
    <row r="16" spans="3:18" x14ac:dyDescent="0.25">
      <c r="D16" t="s">
        <v>5</v>
      </c>
      <c r="F16">
        <f>VLOOKUP(E9,Sheet1!A1:R11,10,FALSE)</f>
        <v>2700</v>
      </c>
    </row>
    <row r="17" spans="4:15" x14ac:dyDescent="0.25">
      <c r="D17" t="s">
        <v>6</v>
      </c>
      <c r="F17">
        <f>VLOOKUP(E9,Sheet1!A1:R11,11,FALSE)</f>
        <v>1000</v>
      </c>
    </row>
    <row r="18" spans="4:15" x14ac:dyDescent="0.25">
      <c r="D18" t="s">
        <v>7</v>
      </c>
      <c r="F18">
        <f>VLOOKUP(E9,Sheet1!A1:R11,12,FALSE)</f>
        <v>2000</v>
      </c>
    </row>
    <row r="19" spans="4:15" x14ac:dyDescent="0.25">
      <c r="D19" t="s">
        <v>50</v>
      </c>
      <c r="F19">
        <f>VLOOKUP(E9,Sheet1!A1:R11,14,FALSE)</f>
        <v>3625</v>
      </c>
    </row>
    <row r="21" spans="4:15" x14ac:dyDescent="0.25">
      <c r="F21" s="7" t="s">
        <v>51</v>
      </c>
      <c r="G21" s="4"/>
      <c r="H21" s="4"/>
      <c r="I21" s="4"/>
      <c r="J21" s="4"/>
      <c r="K21" s="4"/>
    </row>
    <row r="22" spans="4:15" x14ac:dyDescent="0.25">
      <c r="F22" s="4"/>
      <c r="G22" s="4"/>
      <c r="H22" s="4"/>
      <c r="I22" s="4"/>
      <c r="J22" s="4"/>
      <c r="K22" s="4"/>
    </row>
    <row r="23" spans="4:15" x14ac:dyDescent="0.25">
      <c r="F23" s="4"/>
      <c r="G23" s="4"/>
      <c r="H23" s="4"/>
      <c r="I23" s="4"/>
      <c r="J23" s="4"/>
      <c r="K23" s="4"/>
    </row>
    <row r="24" spans="4:15" x14ac:dyDescent="0.25">
      <c r="D24" t="s">
        <v>52</v>
      </c>
      <c r="E24">
        <f>VLOOKUP(E9,Sheet1!A1:R11,16,FALSE)</f>
        <v>1800</v>
      </c>
    </row>
    <row r="25" spans="4:15" x14ac:dyDescent="0.25">
      <c r="D25" t="s">
        <v>53</v>
      </c>
      <c r="E25">
        <f>VLOOKUP(E9,Sheet1!A1:R11,17,Sheet1!Q2)</f>
        <v>112.5</v>
      </c>
    </row>
    <row r="29" spans="4:15" x14ac:dyDescent="0.25">
      <c r="G29" t="s">
        <v>54</v>
      </c>
      <c r="I29">
        <f>VLOOKUP(E9,Sheet1!A1:R11,15,FALSE)</f>
        <v>24625</v>
      </c>
    </row>
    <row r="30" spans="4:15" x14ac:dyDescent="0.25">
      <c r="M30" t="s">
        <v>56</v>
      </c>
      <c r="O30">
        <f>VLOOKUP(E9,Sheet1!A1:R11,12,FALSE)</f>
        <v>2000</v>
      </c>
    </row>
    <row r="31" spans="4:15" x14ac:dyDescent="0.25">
      <c r="G31" t="s">
        <v>55</v>
      </c>
      <c r="I31">
        <f>VLOOKUP(E9,Sheet1!A1:R11,18,FALSE)</f>
        <v>22712.5</v>
      </c>
    </row>
  </sheetData>
  <mergeCells count="4">
    <mergeCell ref="C2:R4"/>
    <mergeCell ref="D6:P7"/>
    <mergeCell ref="G13:J14"/>
    <mergeCell ref="F21:K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Jha</dc:creator>
  <cp:lastModifiedBy>Ashok Jha</cp:lastModifiedBy>
  <dcterms:created xsi:type="dcterms:W3CDTF">2024-06-16T12:41:55Z</dcterms:created>
  <dcterms:modified xsi:type="dcterms:W3CDTF">2024-06-20T12:42:37Z</dcterms:modified>
</cp:coreProperties>
</file>