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ynthèse" sheetId="1" r:id="rId4"/>
    <sheet name="Le compte de résultats" sheetId="2" r:id="rId5"/>
    <sheet name="Bilan" sheetId="3" r:id="rId6"/>
    <sheet name="LES AUTRES RATIOS" sheetId="4" r:id="rId7"/>
  </sheets>
</workbook>
</file>

<file path=xl/sharedStrings.xml><?xml version="1.0" encoding="utf-8"?>
<sst xmlns="http://schemas.openxmlformats.org/spreadsheetml/2006/main" uniqueCount="157">
  <si>
    <t>Enocodez uniquement ici les références de l'asbl</t>
  </si>
  <si>
    <t>Dénomination</t>
  </si>
  <si>
    <t>EUCLIDES</t>
  </si>
  <si>
    <t>Numéro d'entreprise</t>
  </si>
  <si>
    <t>0453 629 012</t>
  </si>
  <si>
    <t>ACTIF</t>
  </si>
  <si>
    <t>PASSIF</t>
  </si>
  <si>
    <t>Seules les cases bleues doivent faire l'objet d'un encodage</t>
  </si>
  <si>
    <t>Frais d'établissement</t>
  </si>
  <si>
    <t>Fonds Propres</t>
  </si>
  <si>
    <t>Actifs immobilisés</t>
  </si>
  <si>
    <t>Synthèse des indicateurs</t>
  </si>
  <si>
    <t>Provisions</t>
  </si>
  <si>
    <t>RENTABILITE</t>
  </si>
  <si>
    <t>❶</t>
  </si>
  <si>
    <t>Résultat de l'exercice avant impôts</t>
  </si>
  <si>
    <t>Dettes LT</t>
  </si>
  <si>
    <t>Résultat d'exploitation</t>
  </si>
  <si>
    <t>Actifs circulants</t>
  </si>
  <si>
    <t>Dettes CT</t>
  </si>
  <si>
    <t>❷</t>
  </si>
  <si>
    <t>Résultat Financier</t>
  </si>
  <si>
    <t>❸</t>
  </si>
  <si>
    <t>Résultat non récurrent</t>
  </si>
  <si>
    <t>Compte de régul.</t>
  </si>
  <si>
    <t>❹</t>
  </si>
  <si>
    <t>Cash Flow</t>
  </si>
  <si>
    <t>SOLVABILITE</t>
  </si>
  <si>
    <t>❺</t>
  </si>
  <si>
    <t>Fonds de Roulement</t>
  </si>
  <si>
    <t>❻</t>
  </si>
  <si>
    <t>Besoin en Fonds de roulement</t>
  </si>
  <si>
    <t>❼</t>
  </si>
  <si>
    <t>-</t>
  </si>
  <si>
    <t>Position de Trésorerie Nette</t>
  </si>
  <si>
    <t>=</t>
  </si>
  <si>
    <t>Actifs Immobilisés</t>
  </si>
  <si>
    <t>❽</t>
  </si>
  <si>
    <r>
      <rPr>
        <b val="1"/>
        <sz val="10"/>
        <color indexed="8"/>
        <rFont val="Arial"/>
      </rPr>
      <t>Ratio d'autonomie financière</t>
    </r>
  </si>
  <si>
    <t>❾</t>
  </si>
  <si>
    <t>Ratio Fournisseur</t>
  </si>
  <si>
    <t>❿</t>
  </si>
  <si>
    <t>Ratio Client</t>
  </si>
  <si>
    <t>Comptes de régul.</t>
  </si>
  <si>
    <r>
      <rPr>
        <b val="1"/>
        <sz val="14"/>
        <color indexed="8"/>
        <rFont val="Arial"/>
      </rPr>
      <t>EUCLIDES</t>
    </r>
  </si>
  <si>
    <t xml:space="preserve"> </t>
  </si>
  <si>
    <r>
      <rPr>
        <b val="1"/>
        <sz val="14"/>
        <color indexed="8"/>
        <rFont val="Arial"/>
      </rPr>
      <t>0453 629 012</t>
    </r>
  </si>
  <si>
    <t>ETA - Les jeunes jardiniers / N° d'entreprise : BE 0414.842.571</t>
  </si>
  <si>
    <t>RECONSITUTION DU COMPTE DE RESULTATS</t>
  </si>
  <si>
    <t>N-2 / 2012</t>
  </si>
  <si>
    <t>N-3 / 2011</t>
  </si>
  <si>
    <t>Ventes et prestations</t>
  </si>
  <si>
    <t>Chiffre d'affaires</t>
  </si>
  <si>
    <t>En cours de fabrication</t>
  </si>
  <si>
    <t>Production immobilisée</t>
  </si>
  <si>
    <t>Autres produits d'exploitation</t>
  </si>
  <si>
    <t>Produits d'exploitation non récurrents</t>
  </si>
  <si>
    <t>Coût des ventes et prestations</t>
  </si>
  <si>
    <t>Approvisionnement</t>
  </si>
  <si>
    <t>Services et biens divers</t>
  </si>
  <si>
    <t>Réumunérations charges sociales et pensions</t>
  </si>
  <si>
    <t>Amortissement</t>
  </si>
  <si>
    <t>Réduction de valeur sur stock</t>
  </si>
  <si>
    <t>Provision pour risque et charges</t>
  </si>
  <si>
    <t>Autres charges d'exploitation</t>
  </si>
  <si>
    <t>Charges d'exploitation non récurrentes</t>
  </si>
  <si>
    <t>Bénéficie (perte) d'exploitation</t>
  </si>
  <si>
    <t>Heures effectivement prestées</t>
  </si>
  <si>
    <t>Produits financiers</t>
  </si>
  <si>
    <t xml:space="preserve"> ! Pas de charges ni de produits non récurents</t>
  </si>
  <si>
    <t>Charges Financières</t>
  </si>
  <si>
    <t>Total des ventes et prestations / Heures effectivement prestées</t>
  </si>
  <si>
    <t>Bénéficie (perte) courante</t>
  </si>
  <si>
    <t>Produits exceptionnels</t>
  </si>
  <si>
    <t>Charges exceptionnelles</t>
  </si>
  <si>
    <t>IMPOTS</t>
  </si>
  <si>
    <t>Résultat de l'exercice à affecter</t>
  </si>
  <si>
    <t>Analyse des différents résultats</t>
  </si>
  <si>
    <t>Résultat de l'exercice avant impôt (perte courante)</t>
  </si>
  <si>
    <t>CASH FLOW</t>
  </si>
  <si>
    <r>
      <rPr>
        <b val="1"/>
        <sz val="18"/>
        <color indexed="12"/>
        <rFont val="Arial"/>
      </rPr>
      <t>EUCLIDES</t>
    </r>
  </si>
  <si>
    <r>
      <rPr>
        <b val="1"/>
        <sz val="18"/>
        <color indexed="12"/>
        <rFont val="Arial"/>
      </rPr>
      <t>0453 629 012</t>
    </r>
  </si>
  <si>
    <t xml:space="preserve">                ACTIF </t>
  </si>
  <si>
    <t xml:space="preserve">                PASSIF</t>
  </si>
  <si>
    <t>Capitaux propres</t>
  </si>
  <si>
    <t>Capial</t>
  </si>
  <si>
    <t>Immobilisations incorporelles</t>
  </si>
  <si>
    <t>Capital Souscrit</t>
  </si>
  <si>
    <t>Immobilisations corporelles</t>
  </si>
  <si>
    <t>Capital non appelé</t>
  </si>
  <si>
    <t>Terrains et constructions</t>
  </si>
  <si>
    <t>Prime d'émission</t>
  </si>
  <si>
    <t>Installation machines outillages</t>
  </si>
  <si>
    <t>Plus-values de réévaluation</t>
  </si>
  <si>
    <t>Mobilier et matériel roulant</t>
  </si>
  <si>
    <t>Réserves</t>
  </si>
  <si>
    <t>Location-financement et droits similaires</t>
  </si>
  <si>
    <t>Bénéfice (Perte) reporté</t>
  </si>
  <si>
    <t>k</t>
  </si>
  <si>
    <t>Autres immobilisations corporelles</t>
  </si>
  <si>
    <t>Subside en K</t>
  </si>
  <si>
    <t>Immobilisations en cours et accomptes versés</t>
  </si>
  <si>
    <t>Provisons</t>
  </si>
  <si>
    <t>Immobilisations financières</t>
  </si>
  <si>
    <t>Pensions et obligations similaires</t>
  </si>
  <si>
    <t>Provisions pour dons et legs avec droit de reprise</t>
  </si>
  <si>
    <t>Créance à plus d'un an</t>
  </si>
  <si>
    <t>Dettes</t>
  </si>
  <si>
    <t>Créances commerciales</t>
  </si>
  <si>
    <t>Autres Créances</t>
  </si>
  <si>
    <t>Dettes à plus d'un an</t>
  </si>
  <si>
    <t>Stock et commandes en cours d'exécution</t>
  </si>
  <si>
    <t>Dettes à un an au plus</t>
  </si>
  <si>
    <t>Dettes à plus d'un an échéant dans l'année</t>
  </si>
  <si>
    <t>Créances à un an au plus</t>
  </si>
  <si>
    <t>Dettes financières</t>
  </si>
  <si>
    <t>Dettes commerciales</t>
  </si>
  <si>
    <t>Accomptes reçus sur commande</t>
  </si>
  <si>
    <t xml:space="preserve">Dettes fiscales, salariales et sociales  </t>
  </si>
  <si>
    <t>Placement de trésorerie</t>
  </si>
  <si>
    <t>Impôts</t>
  </si>
  <si>
    <t>Rémunnérations</t>
  </si>
  <si>
    <t>Valeurs disponibles</t>
  </si>
  <si>
    <t>Autres Dettes</t>
  </si>
  <si>
    <t>Comptes de régularisation</t>
  </si>
  <si>
    <t>TOTAL DE L'ACTIF</t>
  </si>
  <si>
    <t>TOTAL DU PASSIF</t>
  </si>
  <si>
    <t>Fonds de roulement par le haut bilan</t>
  </si>
  <si>
    <t>Capitaux permanents</t>
  </si>
  <si>
    <t>Actifs Fixes</t>
  </si>
  <si>
    <t>Fonds de roulement</t>
  </si>
  <si>
    <t>"Utilisations CT"</t>
  </si>
  <si>
    <t>+</t>
  </si>
  <si>
    <t>Stocks</t>
  </si>
  <si>
    <t>Clients</t>
  </si>
  <si>
    <t>"Ressources CT"</t>
  </si>
  <si>
    <t>Fournisseurs</t>
  </si>
  <si>
    <t>Dettes salariales</t>
  </si>
  <si>
    <t>Dettes fiscales</t>
  </si>
  <si>
    <r>
      <rPr>
        <b val="1"/>
        <sz val="10"/>
        <color indexed="8"/>
        <rFont val="Arial"/>
      </rPr>
      <t>EUCLIDES</t>
    </r>
  </si>
  <si>
    <r>
      <rPr>
        <b val="1"/>
        <sz val="10"/>
        <color indexed="8"/>
        <rFont val="Arial"/>
      </rPr>
      <t>0453 629 012</t>
    </r>
  </si>
  <si>
    <t>Ratio d'autonomie financière</t>
  </si>
  <si>
    <t>N</t>
  </si>
  <si>
    <t>N-1</t>
  </si>
  <si>
    <t>Fonds propres</t>
  </si>
  <si>
    <t>Passif Total</t>
  </si>
  <si>
    <t>Norme attendue : 50%</t>
  </si>
  <si>
    <t>Ratio Fournisseurs</t>
  </si>
  <si>
    <t>Crédits fournisseurs (PCMN 440) * 365</t>
  </si>
  <si>
    <t>jours</t>
  </si>
  <si>
    <t>(60 /Fourniture + 61/ Frais généraux)</t>
  </si>
  <si>
    <t>Norme attendue : payer ses fournisseurs au maximum à 60 jours constitue un gage de bonnes relations commerciales</t>
  </si>
  <si>
    <t>Ratio clients</t>
  </si>
  <si>
    <t>Créances clients (PCMN 400) * 365</t>
  </si>
  <si>
    <t>Total du chiffre d'affaires ( PCMN 70)</t>
  </si>
  <si>
    <t>Norme attendue : les clients doivent payer au maximum à 60 jours afin de ne pas trop laisser d'argent sur la route</t>
  </si>
  <si>
    <t>Différentiel Fournisseurs / clients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</si>
</sst>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#,##0.00&quot; €&quot;"/>
    <numFmt numFmtId="60" formatCode="&quot; &quot;* #,##0&quot;   &quot;;&quot;-&quot;* #,##0&quot;   &quot;;&quot; &quot;* &quot;-&quot;??&quot;   &quot;"/>
    <numFmt numFmtId="61" formatCode="#,##0&quot; €&quot;"/>
    <numFmt numFmtId="62" formatCode="&quot; &quot;* #,##0.00&quot;   &quot;;&quot;-&quot;* #,##0.00&quot;   &quot;;&quot; &quot;* &quot;-&quot;??&quot;   &quot;"/>
  </numFmts>
  <fonts count="2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Arial"/>
    </font>
    <font>
      <b val="1"/>
      <sz val="12"/>
      <color indexed="9"/>
      <name val="Arial"/>
    </font>
    <font>
      <b val="1"/>
      <sz val="18"/>
      <color indexed="12"/>
      <name val="Arial"/>
    </font>
    <font>
      <b val="1"/>
      <sz val="12"/>
      <color indexed="12"/>
      <name val="Arial"/>
    </font>
    <font>
      <b val="1"/>
      <sz val="12"/>
      <color indexed="8"/>
      <name val="Arial"/>
    </font>
    <font>
      <b val="1"/>
      <sz val="10"/>
      <color indexed="14"/>
      <name val="Arial"/>
    </font>
    <font>
      <b val="1"/>
      <sz val="16"/>
      <color indexed="8"/>
      <name val="Arial"/>
    </font>
    <font>
      <b val="1"/>
      <sz val="18"/>
      <color indexed="8"/>
      <name val="Arial"/>
    </font>
    <font>
      <sz val="18"/>
      <color indexed="8"/>
      <name val="Arial"/>
    </font>
    <font>
      <b val="1"/>
      <sz val="10"/>
      <color indexed="8"/>
      <name val="Arial"/>
    </font>
    <font>
      <b val="1"/>
      <sz val="14"/>
      <color indexed="8"/>
      <name val="Arial"/>
    </font>
    <font>
      <sz val="18"/>
      <color indexed="8"/>
      <name val="Calibri"/>
    </font>
    <font>
      <b val="1"/>
      <sz val="11"/>
      <color indexed="8"/>
      <name val="Arial"/>
    </font>
    <font>
      <sz val="11"/>
      <color indexed="8"/>
      <name val="Arial"/>
    </font>
    <font>
      <sz val="16"/>
      <color indexed="8"/>
      <name val="Arial"/>
    </font>
    <font>
      <sz val="12"/>
      <color indexed="8"/>
      <name val="Arial"/>
    </font>
    <font>
      <i val="1"/>
      <sz val="10"/>
      <color indexed="8"/>
      <name val="Arial"/>
    </font>
    <font>
      <b val="1"/>
      <sz val="22"/>
      <color indexed="8"/>
      <name val="Arial"/>
    </font>
    <font>
      <b val="1"/>
      <sz val="12"/>
      <color indexed="10"/>
      <name val="Arial"/>
    </font>
    <font>
      <sz val="12"/>
      <color indexed="10"/>
      <name val="Arial"/>
    </font>
    <font>
      <sz val="10"/>
      <color indexed="10"/>
      <name val="Arial"/>
    </font>
    <font>
      <b val="1"/>
      <sz val="12"/>
      <color indexed="8"/>
      <name val="Verdana"/>
    </font>
    <font>
      <b val="1"/>
      <sz val="16"/>
      <color indexed="10"/>
      <name val="Arial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6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1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medium">
        <color indexed="8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medium">
        <color indexed="8"/>
      </bottom>
      <diagonal/>
    </border>
    <border>
      <left style="thin">
        <color indexed="1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11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horizontal="left" vertical="bottom"/>
    </xf>
    <xf numFmtId="0" fontId="6" fillId="3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7" fillId="2" borderId="9" applyNumberFormat="1" applyFont="1" applyFill="1" applyBorder="1" applyAlignment="1" applyProtection="0">
      <alignment horizontal="center" vertical="center"/>
    </xf>
    <xf numFmtId="59" fontId="7" fillId="2" borderId="10" applyNumberFormat="1" applyFont="1" applyFill="1" applyBorder="1" applyAlignment="1" applyProtection="0">
      <alignment horizontal="center" vertical="center"/>
    </xf>
    <xf numFmtId="59" fontId="7" fillId="2" borderId="11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59" fontId="7" fillId="2" borderId="12" applyNumberFormat="1" applyFont="1" applyFill="1" applyBorder="1" applyAlignment="1" applyProtection="0">
      <alignment horizontal="center" vertical="center"/>
    </xf>
    <xf numFmtId="59" fontId="7" fillId="2" borderId="13" applyNumberFormat="1" applyFont="1" applyFill="1" applyBorder="1" applyAlignment="1" applyProtection="0">
      <alignment horizontal="center" vertical="center"/>
    </xf>
    <xf numFmtId="59" fontId="7" fillId="2" borderId="14" applyNumberFormat="1" applyFont="1" applyFill="1" applyBorder="1" applyAlignment="1" applyProtection="0">
      <alignment horizontal="center" vertical="center"/>
    </xf>
    <xf numFmtId="60" fontId="0" fillId="2" borderId="5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9" fontId="0" fillId="2" borderId="16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9" fontId="0" fillId="2" borderId="17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9" fontId="0" fillId="2" borderId="19" applyNumberFormat="1" applyFont="1" applyFill="1" applyBorder="1" applyAlignment="1" applyProtection="0">
      <alignment vertical="bottom"/>
    </xf>
    <xf numFmtId="59" fontId="0" fillId="2" borderId="19" applyNumberFormat="1" applyFont="1" applyFill="1" applyBorder="1" applyAlignment="1" applyProtection="0">
      <alignment vertical="bottom"/>
    </xf>
    <xf numFmtId="9" fontId="0" fillId="2" borderId="20" applyNumberFormat="1" applyFont="1" applyFill="1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0" fontId="9" fillId="2" borderId="5" applyNumberFormat="1" applyFont="1" applyFill="1" applyBorder="1" applyAlignment="1" applyProtection="0">
      <alignment horizontal="center" vertical="bottom"/>
    </xf>
    <xf numFmtId="59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7" fillId="2" borderId="5" applyNumberFormat="0" applyFont="1" applyFill="1" applyBorder="1" applyAlignment="1" applyProtection="0">
      <alignment horizontal="right" vertical="bottom"/>
    </xf>
    <xf numFmtId="59" fontId="0" fillId="2" borderId="20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bottom" wrapText="1"/>
    </xf>
    <xf numFmtId="60" fontId="7" fillId="2" borderId="5" applyNumberFormat="1" applyFont="1" applyFill="1" applyBorder="1" applyAlignment="1" applyProtection="0">
      <alignment horizontal="right"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9" fontId="0" fillId="2" borderId="22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9" fontId="0" fillId="2" borderId="23" applyNumberFormat="1" applyFont="1" applyFill="1" applyBorder="1" applyAlignment="1" applyProtection="0">
      <alignment vertical="bottom"/>
    </xf>
    <xf numFmtId="59" fontId="0" fillId="2" borderId="24" applyNumberFormat="1" applyFont="1" applyFill="1" applyBorder="1" applyAlignment="1" applyProtection="0">
      <alignment vertical="bottom"/>
    </xf>
    <xf numFmtId="9" fontId="0" fillId="2" borderId="25" applyNumberFormat="1" applyFont="1" applyFill="1" applyBorder="1" applyAlignment="1" applyProtection="0">
      <alignment vertical="bottom"/>
    </xf>
    <xf numFmtId="9" fontId="0" fillId="2" borderId="26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10" fillId="2" borderId="4" applyNumberFormat="1" applyFont="1" applyFill="1" applyBorder="1" applyAlignment="1" applyProtection="0">
      <alignment horizontal="right" vertical="bottom"/>
    </xf>
    <xf numFmtId="60" fontId="0" fillId="2" borderId="16" applyNumberFormat="1" applyFont="1" applyFill="1" applyBorder="1" applyAlignment="1" applyProtection="0">
      <alignment vertical="bottom"/>
    </xf>
    <xf numFmtId="61" fontId="0" fillId="2" borderId="16" applyNumberFormat="1" applyFont="1" applyFill="1" applyBorder="1" applyAlignment="1" applyProtection="0">
      <alignment vertical="bottom"/>
    </xf>
    <xf numFmtId="61" fontId="0" fillId="2" borderId="17" applyNumberFormat="1" applyFont="1" applyFill="1" applyBorder="1" applyAlignment="1" applyProtection="0">
      <alignment vertical="bottom"/>
    </xf>
    <xf numFmtId="1" fontId="7" fillId="2" borderId="5" applyNumberFormat="1" applyFont="1" applyFill="1" applyBorder="1" applyAlignment="1" applyProtection="0">
      <alignment horizontal="center" vertical="bottom"/>
    </xf>
    <xf numFmtId="60" fontId="0" fillId="2" borderId="19" applyNumberFormat="1" applyFont="1" applyFill="1" applyBorder="1" applyAlignment="1" applyProtection="0">
      <alignment vertical="bottom"/>
    </xf>
    <xf numFmtId="61" fontId="0" fillId="2" borderId="19" applyNumberFormat="1" applyFont="1" applyFill="1" applyBorder="1" applyAlignment="1" applyProtection="0">
      <alignment vertical="bottom"/>
    </xf>
    <xf numFmtId="61" fontId="0" fillId="2" borderId="20" applyNumberFormat="1" applyFont="1" applyFill="1" applyBorder="1" applyAlignment="1" applyProtection="0">
      <alignment vertical="bottom"/>
    </xf>
    <xf numFmtId="49" fontId="11" fillId="2" borderId="4" applyNumberFormat="1" applyFont="1" applyFill="1" applyBorder="1" applyAlignment="1" applyProtection="0">
      <alignment horizontal="right" vertical="bottom"/>
    </xf>
    <xf numFmtId="9" fontId="13" fillId="2" borderId="5" applyNumberFormat="1" applyFont="1" applyFill="1" applyBorder="1" applyAlignment="1" applyProtection="0">
      <alignment horizontal="center" vertical="bottom"/>
    </xf>
    <xf numFmtId="49" fontId="14" fillId="2" borderId="4" applyNumberFormat="1" applyFont="1" applyFill="1" applyBorder="1" applyAlignment="1" applyProtection="0">
      <alignment horizontal="right" vertical="bottom"/>
    </xf>
    <xf numFmtId="0" fontId="14" fillId="2" borderId="5" applyNumberFormat="0" applyFont="1" applyFill="1" applyBorder="1" applyAlignment="1" applyProtection="0">
      <alignment vertical="bottom"/>
    </xf>
    <xf numFmtId="0" fontId="10" fillId="2" borderId="4" applyNumberFormat="0" applyFont="1" applyFill="1" applyBorder="1" applyAlignment="1" applyProtection="0">
      <alignment horizontal="right" vertical="bottom"/>
    </xf>
    <xf numFmtId="60" fontId="0" fillId="2" borderId="22" applyNumberFormat="1" applyFont="1" applyFill="1" applyBorder="1" applyAlignment="1" applyProtection="0">
      <alignment vertical="bottom"/>
    </xf>
    <xf numFmtId="61" fontId="0" fillId="2" borderId="22" applyNumberFormat="1" applyFont="1" applyFill="1" applyBorder="1" applyAlignment="1" applyProtection="0">
      <alignment vertical="bottom"/>
    </xf>
    <xf numFmtId="61" fontId="0" fillId="2" borderId="23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60" fontId="0" fillId="2" borderId="25" applyNumberFormat="1" applyFont="1" applyFill="1" applyBorder="1" applyAlignment="1" applyProtection="0">
      <alignment vertical="bottom"/>
    </xf>
    <xf numFmtId="59" fontId="0" fillId="2" borderId="25" applyNumberFormat="1" applyFont="1" applyFill="1" applyBorder="1" applyAlignment="1" applyProtection="0">
      <alignment vertical="bottom"/>
    </xf>
    <xf numFmtId="61" fontId="0" fillId="2" borderId="25" applyNumberFormat="1" applyFont="1" applyFill="1" applyBorder="1" applyAlignment="1" applyProtection="0">
      <alignment vertical="bottom"/>
    </xf>
    <xf numFmtId="61" fontId="0" fillId="2" borderId="2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2" borderId="32" applyNumberFormat="1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49" fontId="12" fillId="4" borderId="2" applyNumberFormat="1" applyFont="1" applyFill="1" applyBorder="1" applyAlignment="1" applyProtection="0">
      <alignment vertical="bottom"/>
    </xf>
    <xf numFmtId="0" fontId="12" fillId="4" borderId="2" applyNumberFormat="0" applyFont="1" applyFill="1" applyBorder="1" applyAlignment="1" applyProtection="0">
      <alignment vertical="bottom"/>
    </xf>
    <xf numFmtId="60" fontId="12" fillId="4" borderId="2" applyNumberFormat="1" applyFont="1" applyFill="1" applyBorder="1" applyAlignment="1" applyProtection="0">
      <alignment vertical="bottom"/>
    </xf>
    <xf numFmtId="49" fontId="0" fillId="2" borderId="34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13" fillId="2" borderId="32" applyNumberFormat="0" applyFont="1" applyFill="1" applyBorder="1" applyAlignment="1" applyProtection="0">
      <alignment vertical="bottom"/>
    </xf>
    <xf numFmtId="60" fontId="13" fillId="2" borderId="32" applyNumberFormat="1" applyFont="1" applyFill="1" applyBorder="1" applyAlignment="1" applyProtection="0">
      <alignment vertical="bottom"/>
    </xf>
    <xf numFmtId="0" fontId="13" borderId="32" applyNumberFormat="0" applyFont="1" applyFill="0" applyBorder="1" applyAlignment="1" applyProtection="0">
      <alignment vertical="bottom"/>
    </xf>
    <xf numFmtId="49" fontId="13" borderId="32" applyNumberFormat="1" applyFont="1" applyFill="0" applyBorder="1" applyAlignment="1" applyProtection="0">
      <alignment vertical="bottom"/>
    </xf>
    <xf numFmtId="0" fontId="15" fillId="2" borderId="32" applyNumberFormat="0" applyFont="1" applyFill="1" applyBorder="1" applyAlignment="1" applyProtection="0">
      <alignment horizontal="left" vertical="bottom" wrapText="1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15" fillId="2" borderId="38" applyNumberFormat="1" applyFont="1" applyFill="1" applyBorder="1" applyAlignment="1" applyProtection="0">
      <alignment horizontal="center"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49" fontId="15" fillId="2" borderId="41" applyNumberFormat="1" applyFont="1" applyFill="1" applyBorder="1" applyAlignment="1" applyProtection="0">
      <alignment horizontal="center" vertical="bottom" wrapText="1"/>
    </xf>
    <xf numFmtId="0" fontId="16" fillId="2" borderId="32" applyNumberFormat="0" applyFont="1" applyFill="1" applyBorder="1" applyAlignment="1" applyProtection="0">
      <alignment horizontal="center" vertical="bottom"/>
    </xf>
    <xf numFmtId="0" fontId="0" fillId="2" borderId="42" applyNumberFormat="0" applyFont="1" applyFill="1" applyBorder="1" applyAlignment="1" applyProtection="0">
      <alignment vertical="bottom"/>
    </xf>
    <xf numFmtId="0" fontId="12" fillId="2" borderId="36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60" fontId="12" fillId="2" borderId="32" applyNumberFormat="1" applyFont="1" applyFill="1" applyBorder="1" applyAlignment="1" applyProtection="0">
      <alignment horizontal="center" vertical="bottom"/>
    </xf>
    <xf numFmtId="0" fontId="9" fillId="2" borderId="32" applyNumberFormat="0" applyFont="1" applyFill="1" applyBorder="1" applyAlignment="1" applyProtection="0">
      <alignment horizontal="center" vertical="bottom"/>
    </xf>
    <xf numFmtId="60" fontId="0" fillId="2" borderId="32" applyNumberFormat="1" applyFont="1" applyFill="1" applyBorder="1" applyAlignment="1" applyProtection="0">
      <alignment vertical="bottom"/>
    </xf>
    <xf numFmtId="0" fontId="12" fillId="2" borderId="37" applyNumberFormat="0" applyFont="1" applyFill="1" applyBorder="1" applyAlignment="1" applyProtection="0">
      <alignment horizontal="right" vertical="bottom"/>
    </xf>
    <xf numFmtId="9" fontId="0" fillId="2" borderId="38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9" fontId="12" fillId="2" borderId="38" applyNumberFormat="1" applyFont="1" applyFill="1" applyBorder="1" applyAlignment="1" applyProtection="0">
      <alignment vertical="bottom"/>
    </xf>
    <xf numFmtId="0" fontId="0" fillId="2" borderId="32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vertical="bottom"/>
    </xf>
    <xf numFmtId="60" fontId="0" fillId="4" borderId="5" applyNumberFormat="1" applyFont="1" applyFill="1" applyBorder="1" applyAlignment="1" applyProtection="0">
      <alignment vertical="bottom"/>
    </xf>
    <xf numFmtId="9" fontId="0" fillId="2" borderId="44" applyNumberFormat="1" applyFont="1" applyFill="1" applyBorder="1" applyAlignment="1" applyProtection="0">
      <alignment vertical="bottom"/>
    </xf>
    <xf numFmtId="9" fontId="0" fillId="2" borderId="34" applyNumberFormat="1" applyFont="1" applyFill="1" applyBorder="1" applyAlignment="1" applyProtection="0">
      <alignment vertical="bottom"/>
    </xf>
    <xf numFmtId="0" fontId="12" fillId="2" borderId="32" applyNumberFormat="0" applyFont="1" applyFill="1" applyBorder="1" applyAlignment="1" applyProtection="0">
      <alignment horizontal="right" vertical="bottom"/>
    </xf>
    <xf numFmtId="9" fontId="0" fillId="2" borderId="42" applyNumberFormat="1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9" fontId="0" fillId="2" borderId="32" applyNumberFormat="1" applyFont="1" applyFill="1" applyBorder="1" applyAlignment="1" applyProtection="0">
      <alignment vertical="bottom"/>
    </xf>
    <xf numFmtId="0" fontId="12" fillId="2" borderId="32" applyNumberFormat="0" applyFont="1" applyFill="1" applyBorder="1" applyAlignment="1" applyProtection="0">
      <alignment vertical="bottom"/>
    </xf>
    <xf numFmtId="0" fontId="0" fillId="2" borderId="43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9" fontId="12" fillId="2" borderId="2" applyNumberFormat="1" applyFont="1" applyFill="1" applyBorder="1" applyAlignment="1" applyProtection="0">
      <alignment vertical="bottom"/>
    </xf>
    <xf numFmtId="9" fontId="12" fillId="2" borderId="3" applyNumberFormat="1" applyFont="1" applyFill="1" applyBorder="1" applyAlignment="1" applyProtection="0">
      <alignment vertical="bottom"/>
    </xf>
    <xf numFmtId="60" fontId="0" fillId="2" borderId="43" applyNumberFormat="1" applyFont="1" applyFill="1" applyBorder="1" applyAlignment="1" applyProtection="0">
      <alignment vertical="bottom"/>
    </xf>
    <xf numFmtId="0" fontId="12" fillId="2" borderId="43" applyNumberFormat="0" applyFont="1" applyFill="1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0" fontId="12" fillId="2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vertical="bottom"/>
    </xf>
    <xf numFmtId="60" fontId="0" fillId="2" borderId="35" applyNumberFormat="1" applyFont="1" applyFill="1" applyBorder="1" applyAlignment="1" applyProtection="0">
      <alignment vertical="bottom"/>
    </xf>
    <xf numFmtId="0" fontId="9" fillId="2" borderId="35" applyNumberFormat="0" applyFont="1" applyFill="1" applyBorder="1" applyAlignment="1" applyProtection="0">
      <alignment horizontal="center" vertical="bottom"/>
    </xf>
    <xf numFmtId="0" fontId="0" fillId="2" borderId="47" applyNumberFormat="0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17" fillId="2" borderId="32" applyNumberFormat="0" applyFont="1" applyFill="1" applyBorder="1" applyAlignment="1" applyProtection="0">
      <alignment horizontal="center" vertical="bottom"/>
    </xf>
    <xf numFmtId="60" fontId="17" fillId="2" borderId="32" applyNumberFormat="1" applyFont="1" applyFill="1" applyBorder="1" applyAlignment="1" applyProtection="0">
      <alignment horizontal="center" vertical="bottom"/>
    </xf>
    <xf numFmtId="0" fontId="0" fillId="2" borderId="32" applyNumberFormat="0" applyFont="1" applyFill="1" applyBorder="1" applyAlignment="1" applyProtection="0">
      <alignment horizontal="left" vertical="bottom"/>
    </xf>
    <xf numFmtId="60" fontId="0" fillId="2" borderId="32" applyNumberFormat="1" applyFont="1" applyFill="1" applyBorder="1" applyAlignment="1" applyProtection="0">
      <alignment horizontal="left" vertical="bottom"/>
    </xf>
    <xf numFmtId="0" fontId="15" fillId="2" borderId="32" applyNumberFormat="0" applyFont="1" applyFill="1" applyBorder="1" applyAlignment="1" applyProtection="0">
      <alignment horizontal="center" vertical="bottom"/>
    </xf>
    <xf numFmtId="0" fontId="15" fillId="2" borderId="42" applyNumberFormat="0" applyFont="1" applyFill="1" applyBorder="1" applyAlignment="1" applyProtection="0">
      <alignment horizontal="center" vertical="bottom" wrapText="1"/>
    </xf>
    <xf numFmtId="10" fontId="0" fillId="2" borderId="32" applyNumberFormat="1" applyFont="1" applyFill="1" applyBorder="1" applyAlignment="1" applyProtection="0">
      <alignment vertical="bottom"/>
    </xf>
    <xf numFmtId="49" fontId="12" fillId="2" borderId="32" applyNumberFormat="1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60" fontId="0" borderId="32" applyNumberFormat="1" applyFont="1" applyFill="0" applyBorder="1" applyAlignment="1" applyProtection="0">
      <alignment vertical="bottom"/>
    </xf>
    <xf numFmtId="62" fontId="0" fillId="2" borderId="32" applyNumberFormat="1" applyFont="1" applyFill="1" applyBorder="1" applyAlignment="1" applyProtection="0">
      <alignment vertical="bottom"/>
    </xf>
    <xf numFmtId="62" fontId="0" borderId="32" applyNumberFormat="1" applyFont="1" applyFill="0" applyBorder="1" applyAlignment="1" applyProtection="0">
      <alignment vertical="bottom"/>
    </xf>
    <xf numFmtId="49" fontId="0" fillId="5" borderId="4" applyNumberFormat="1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60" fontId="0" fillId="5" borderId="5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horizontal="center" vertical="bottom"/>
    </xf>
    <xf numFmtId="49" fontId="10" fillId="2" borderId="32" applyNumberFormat="1" applyFont="1" applyFill="1" applyBorder="1" applyAlignment="1" applyProtection="0">
      <alignment horizontal="center" vertical="bottom"/>
    </xf>
    <xf numFmtId="49" fontId="12" fillId="2" borderId="32" applyNumberFormat="1" applyFont="1" applyFill="1" applyBorder="1" applyAlignment="1" applyProtection="0">
      <alignment horizontal="center" vertical="center" wrapText="1"/>
    </xf>
    <xf numFmtId="60" fontId="12" fillId="2" borderId="32" applyNumberFormat="1" applyFont="1" applyFill="1" applyBorder="1" applyAlignment="1" applyProtection="0">
      <alignment horizontal="center" vertical="center"/>
    </xf>
    <xf numFmtId="0" fontId="12" fillId="2" borderId="32" applyNumberFormat="0" applyFont="1" applyFill="1" applyBorder="1" applyAlignment="1" applyProtection="0">
      <alignment horizontal="center" vertical="center"/>
    </xf>
    <xf numFmtId="49" fontId="11" fillId="2" borderId="33" applyNumberFormat="1" applyFont="1" applyFill="1" applyBorder="1" applyAlignment="1" applyProtection="0">
      <alignment vertical="bottom"/>
    </xf>
    <xf numFmtId="49" fontId="0" fillId="5" borderId="30" applyNumberFormat="1" applyFont="1" applyFill="1" applyBorder="1" applyAlignment="1" applyProtection="0">
      <alignment vertical="bottom"/>
    </xf>
    <xf numFmtId="60" fontId="0" fillId="5" borderId="30" applyNumberFormat="1" applyFont="1" applyFill="1" applyBorder="1" applyAlignment="1" applyProtection="0">
      <alignment vertical="bottom"/>
    </xf>
    <xf numFmtId="0" fontId="0" fillId="5" borderId="3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3" fontId="13" fillId="2" borderId="2" applyNumberFormat="1" applyFont="1" applyFill="1" applyBorder="1" applyAlignment="1" applyProtection="0">
      <alignment horizontal="center" vertical="bottom"/>
    </xf>
    <xf numFmtId="3" fontId="0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13" fillId="2" borderId="5" applyNumberFormat="0" applyFont="1" applyFill="1" applyBorder="1" applyAlignment="1" applyProtection="0">
      <alignment horizontal="center" vertical="bottom"/>
    </xf>
    <xf numFmtId="3" fontId="13" fillId="2" borderId="5" applyNumberFormat="1" applyFont="1" applyFill="1" applyBorder="1" applyAlignment="1" applyProtection="0">
      <alignment horizontal="center" vertical="bottom"/>
    </xf>
    <xf numFmtId="3" fontId="0" fillId="2" borderId="5" applyNumberFormat="1" applyFont="1" applyFill="1" applyBorder="1" applyAlignment="1" applyProtection="0">
      <alignment vertical="bottom"/>
    </xf>
    <xf numFmtId="0" fontId="13" fillId="2" borderId="48" applyNumberFormat="0" applyFont="1" applyFill="1" applyBorder="1" applyAlignment="1" applyProtection="0">
      <alignment vertical="bottom"/>
    </xf>
    <xf numFmtId="49" fontId="0" fillId="2" borderId="49" applyNumberFormat="1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/>
    </xf>
    <xf numFmtId="0" fontId="10" fillId="2" borderId="38" applyNumberFormat="1" applyFont="1" applyFill="1" applyBorder="1" applyAlignment="1" applyProtection="0">
      <alignment horizontal="center" vertical="bottom"/>
    </xf>
    <xf numFmtId="49" fontId="10" fillId="2" borderId="38" applyNumberFormat="1" applyFont="1" applyFill="1" applyBorder="1" applyAlignment="1" applyProtection="0">
      <alignment horizontal="center" vertical="bottom" wrapText="1"/>
    </xf>
    <xf numFmtId="0" fontId="0" fillId="2" borderId="38" applyNumberFormat="0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49" fontId="12" fillId="2" borderId="52" applyNumberFormat="1" applyFont="1" applyFill="1" applyBorder="1" applyAlignment="1" applyProtection="0">
      <alignment vertical="bottom"/>
    </xf>
    <xf numFmtId="0" fontId="10" fillId="2" borderId="10" applyNumberFormat="0" applyFont="1" applyFill="1" applyBorder="1" applyAlignment="1" applyProtection="0">
      <alignment vertical="bottom"/>
    </xf>
    <xf numFmtId="0" fontId="10" fillId="2" borderId="11" applyNumberFormat="0" applyFont="1" applyFill="1" applyBorder="1" applyAlignment="1" applyProtection="0">
      <alignment vertical="bottom"/>
    </xf>
    <xf numFmtId="60" fontId="0" fillId="4" borderId="53" applyNumberFormat="1" applyFont="1" applyFill="1" applyBorder="1" applyAlignment="1" applyProtection="0">
      <alignment vertical="bottom"/>
    </xf>
    <xf numFmtId="60" fontId="7" fillId="2" borderId="53" applyNumberFormat="1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bottom"/>
    </xf>
    <xf numFmtId="49" fontId="7" fillId="2" borderId="9" applyNumberFormat="1" applyFont="1" applyFill="1" applyBorder="1" applyAlignment="1" applyProtection="0">
      <alignment vertical="bottom"/>
    </xf>
    <xf numFmtId="0" fontId="7" fillId="2" borderId="10" applyNumberFormat="0" applyFont="1" applyFill="1" applyBorder="1" applyAlignment="1" applyProtection="0">
      <alignment vertical="bottom"/>
    </xf>
    <xf numFmtId="0" fontId="18" fillId="2" borderId="11" applyNumberFormat="0" applyFont="1" applyFill="1" applyBorder="1" applyAlignment="1" applyProtection="0">
      <alignment vertical="bottom"/>
    </xf>
    <xf numFmtId="60" fontId="12" fillId="2" borderId="53" applyNumberFormat="1" applyFont="1" applyFill="1" applyBorder="1" applyAlignment="1" applyProtection="0">
      <alignment horizontal="center" vertical="bottom"/>
    </xf>
    <xf numFmtId="49" fontId="7" fillId="2" borderId="51" applyNumberFormat="1" applyFont="1" applyFill="1" applyBorder="1" applyAlignment="1" applyProtection="0">
      <alignment vertical="bottom"/>
    </xf>
    <xf numFmtId="0" fontId="7" fillId="2" borderId="5" applyNumberFormat="0" applyFont="1" applyFill="1" applyBorder="1" applyAlignment="1" applyProtection="0">
      <alignment vertical="bottom"/>
    </xf>
    <xf numFmtId="0" fontId="7" fillId="2" borderId="8" applyNumberFormat="0" applyFont="1" applyFill="1" applyBorder="1" applyAlignment="1" applyProtection="0">
      <alignment vertical="bottom"/>
    </xf>
    <xf numFmtId="60" fontId="7" fillId="2" borderId="54" applyNumberFormat="1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60" fontId="0" fillId="2" borderId="54" applyNumberFormat="1" applyFont="1" applyFill="1" applyBorder="1" applyAlignment="1" applyProtection="0">
      <alignment vertical="bottom"/>
    </xf>
    <xf numFmtId="60" fontId="0" fillId="2" borderId="54" applyNumberFormat="1" applyFont="1" applyFill="1" applyBorder="1" applyAlignment="1" applyProtection="0">
      <alignment horizontal="center" vertical="bottom"/>
    </xf>
    <xf numFmtId="60" fontId="0" fillId="4" borderId="54" applyNumberFormat="1" applyFont="1" applyFill="1" applyBorder="1" applyAlignment="1" applyProtection="0">
      <alignment vertical="bottom"/>
    </xf>
    <xf numFmtId="49" fontId="19" fillId="2" borderId="5" applyNumberFormat="1" applyFont="1" applyFill="1" applyBorder="1" applyAlignment="1" applyProtection="0">
      <alignment vertical="bottom"/>
    </xf>
    <xf numFmtId="60" fontId="19" fillId="4" borderId="54" applyNumberFormat="1" applyFont="1" applyFill="1" applyBorder="1" applyAlignment="1" applyProtection="0">
      <alignment horizontal="center" vertical="bottom"/>
    </xf>
    <xf numFmtId="60" fontId="0" fillId="4" borderId="54" applyNumberFormat="1" applyFont="1" applyFill="1" applyBorder="1" applyAlignment="1" applyProtection="0">
      <alignment horizontal="center" vertical="bottom"/>
    </xf>
    <xf numFmtId="60" fontId="0" fillId="2" borderId="54" applyNumberFormat="1" applyFont="1" applyFill="1" applyBorder="1" applyAlignment="1" applyProtection="0">
      <alignment horizontal="left" vertical="bottom"/>
    </xf>
    <xf numFmtId="49" fontId="19" fillId="2" borderId="8" applyNumberFormat="1" applyFont="1" applyFill="1" applyBorder="1" applyAlignment="1" applyProtection="0">
      <alignment vertical="bottom"/>
    </xf>
    <xf numFmtId="60" fontId="0" fillId="4" borderId="8" applyNumberFormat="1" applyFont="1" applyFill="1" applyBorder="1" applyAlignment="1" applyProtection="0">
      <alignment vertical="bottom"/>
    </xf>
    <xf numFmtId="60" fontId="0" borderId="46" applyNumberFormat="1" applyFont="1" applyFill="0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60" fontId="0" fillId="2" borderId="51" applyNumberFormat="1" applyFont="1" applyFill="1" applyBorder="1" applyAlignment="1" applyProtection="0">
      <alignment vertical="bottom"/>
    </xf>
    <xf numFmtId="0" fontId="18" fillId="2" borderId="8" applyNumberFormat="0" applyFont="1" applyFill="1" applyBorder="1" applyAlignment="1" applyProtection="0">
      <alignment vertical="bottom"/>
    </xf>
    <xf numFmtId="60" fontId="0" fillId="4" borderId="54" applyNumberFormat="1" applyFont="1" applyFill="1" applyBorder="1" applyAlignment="1" applyProtection="0">
      <alignment horizontal="left" vertical="bottom"/>
    </xf>
    <xf numFmtId="3" fontId="0" fillId="2" borderId="54" applyNumberFormat="1" applyFont="1" applyFill="1" applyBorder="1" applyAlignment="1" applyProtection="0">
      <alignment horizontal="center" vertical="bottom"/>
    </xf>
    <xf numFmtId="0" fontId="12" fillId="2" borderId="8" applyNumberFormat="0" applyFont="1" applyFill="1" applyBorder="1" applyAlignment="1" applyProtection="0">
      <alignment vertical="bottom"/>
    </xf>
    <xf numFmtId="3" fontId="0" fillId="2" borderId="54" applyNumberFormat="1" applyFont="1" applyFill="1" applyBorder="1" applyAlignment="1" applyProtection="0">
      <alignment vertical="bottom"/>
    </xf>
    <xf numFmtId="60" fontId="12" fillId="4" borderId="54" applyNumberFormat="1" applyFont="1" applyFill="1" applyBorder="1" applyAlignment="1" applyProtection="0">
      <alignment horizontal="center" vertical="bottom"/>
    </xf>
    <xf numFmtId="60" fontId="12" fillId="2" borderId="54" applyNumberFormat="1" applyFont="1" applyFill="1" applyBorder="1" applyAlignment="1" applyProtection="0">
      <alignment horizontal="center" vertical="bottom"/>
    </xf>
    <xf numFmtId="60" fontId="19" fillId="4" borderId="54" applyNumberFormat="1" applyFont="1" applyFill="1" applyBorder="1" applyAlignment="1" applyProtection="0">
      <alignment vertical="bottom"/>
    </xf>
    <xf numFmtId="0" fontId="7" fillId="2" borderId="51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horizontal="right" vertical="bottom"/>
    </xf>
    <xf numFmtId="60" fontId="19" fillId="4" borderId="54" applyNumberFormat="1" applyFont="1" applyFill="1" applyBorder="1" applyAlignment="1" applyProtection="0">
      <alignment horizontal="left" vertical="bottom"/>
    </xf>
    <xf numFmtId="0" fontId="13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horizontal="right" vertical="bottom"/>
    </xf>
    <xf numFmtId="0" fontId="19" fillId="2" borderId="8" applyNumberFormat="0" applyFont="1" applyFill="1" applyBorder="1" applyAlignment="1" applyProtection="0">
      <alignment vertical="bottom"/>
    </xf>
    <xf numFmtId="60" fontId="19" fillId="2" borderId="54" applyNumberFormat="1" applyFont="1" applyFill="1" applyBorder="1" applyAlignment="1" applyProtection="0">
      <alignment horizontal="left" vertical="bottom"/>
    </xf>
    <xf numFmtId="0" fontId="12" fillId="2" borderId="51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left" vertical="bottom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60" fontId="0" fillId="2" borderId="57" applyNumberFormat="1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3" fontId="0" fillId="2" borderId="57" applyNumberFormat="1" applyFont="1" applyFill="1" applyBorder="1" applyAlignment="1" applyProtection="0">
      <alignment vertical="bottom"/>
    </xf>
    <xf numFmtId="3" fontId="0" fillId="2" borderId="57" applyNumberFormat="1" applyFont="1" applyFill="1" applyBorder="1" applyAlignment="1" applyProtection="0">
      <alignment horizontal="center" vertical="bottom"/>
    </xf>
    <xf numFmtId="49" fontId="0" fillId="2" borderId="38" applyNumberFormat="1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60" fontId="0" fillId="2" borderId="38" applyNumberFormat="1" applyFont="1" applyFill="1" applyBorder="1" applyAlignment="1" applyProtection="0">
      <alignment vertical="bottom"/>
    </xf>
    <xf numFmtId="60" fontId="13" fillId="2" borderId="38" applyNumberFormat="1" applyFont="1" applyFill="1" applyBorder="1" applyAlignment="1" applyProtection="0">
      <alignment horizontal="center" vertical="bottom"/>
    </xf>
    <xf numFmtId="3" fontId="13" fillId="2" borderId="38" applyNumberFormat="1" applyFont="1" applyFill="1" applyBorder="1" applyAlignment="1" applyProtection="0">
      <alignment horizontal="center"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13" fillId="2" borderId="4" applyNumberFormat="1" applyFont="1" applyFill="1" applyBorder="1" applyAlignment="1" applyProtection="0">
      <alignment vertical="bottom"/>
    </xf>
    <xf numFmtId="0" fontId="13" fillId="2" borderId="4" applyNumberFormat="0" applyFont="1" applyFill="1" applyBorder="1" applyAlignment="1" applyProtection="0">
      <alignment vertical="bottom"/>
    </xf>
    <xf numFmtId="60" fontId="0" fillId="2" borderId="6" applyNumberFormat="1" applyFont="1" applyFill="1" applyBorder="1" applyAlignment="1" applyProtection="0">
      <alignment vertical="bottom"/>
    </xf>
    <xf numFmtId="49" fontId="10" fillId="2" borderId="27" applyNumberFormat="1" applyFont="1" applyFill="1" applyBorder="1" applyAlignment="1" applyProtection="0">
      <alignment horizontal="center" vertical="bottom" wrapText="1"/>
    </xf>
    <xf numFmtId="0" fontId="10" fillId="2" borderId="50" applyNumberFormat="1" applyFont="1" applyFill="1" applyBorder="1" applyAlignment="1" applyProtection="0">
      <alignment horizontal="center" vertical="bottom"/>
    </xf>
    <xf numFmtId="60" fontId="0" fillId="2" borderId="10" applyNumberFormat="1" applyFont="1" applyFill="1" applyBorder="1" applyAlignment="1" applyProtection="0">
      <alignment vertical="bottom"/>
    </xf>
    <xf numFmtId="0" fontId="10" fillId="2" borderId="10" applyNumberFormat="0" applyFont="1" applyFill="1" applyBorder="1" applyAlignment="1" applyProtection="0">
      <alignment horizontal="center" vertical="bottom"/>
    </xf>
    <xf numFmtId="60" fontId="18" fillId="2" borderId="5" applyNumberFormat="1" applyFont="1" applyFill="1" applyBorder="1" applyAlignment="1" applyProtection="0">
      <alignment vertical="bottom"/>
    </xf>
    <xf numFmtId="49" fontId="10" fillId="2" borderId="5" applyNumberFormat="1" applyFont="1" applyFill="1" applyBorder="1" applyAlignment="1" applyProtection="0">
      <alignment horizontal="center" vertical="bottom"/>
    </xf>
    <xf numFmtId="49" fontId="9" fillId="2" borderId="5" applyNumberFormat="1" applyFont="1" applyFill="1" applyBorder="1" applyAlignment="1" applyProtection="0">
      <alignment vertical="bottom"/>
    </xf>
    <xf numFmtId="0" fontId="18" fillId="2" borderId="5" applyNumberFormat="0" applyFont="1" applyFill="1" applyBorder="1" applyAlignment="1" applyProtection="0">
      <alignment vertical="bottom"/>
    </xf>
    <xf numFmtId="3" fontId="13" fillId="2" borderId="5" applyNumberFormat="1" applyFont="1" applyFill="1" applyBorder="1" applyAlignment="1" applyProtection="0">
      <alignment vertical="bottom"/>
    </xf>
    <xf numFmtId="0" fontId="20" fillId="2" borderId="5" applyNumberFormat="0" applyFont="1" applyFill="1" applyBorder="1" applyAlignment="1" applyProtection="0">
      <alignment horizontal="right" vertical="bottom"/>
    </xf>
    <xf numFmtId="49" fontId="7" fillId="2" borderId="5" applyNumberFormat="1" applyFont="1" applyFill="1" applyBorder="1" applyAlignment="1" applyProtection="0">
      <alignment vertical="bottom"/>
    </xf>
    <xf numFmtId="3" fontId="18" fillId="2" borderId="5" applyNumberFormat="1" applyFont="1" applyFill="1" applyBorder="1" applyAlignment="1" applyProtection="0">
      <alignment vertical="bottom"/>
    </xf>
    <xf numFmtId="60" fontId="18" fillId="2" borderId="6" applyNumberFormat="1" applyFont="1" applyFill="1" applyBorder="1" applyAlignment="1" applyProtection="0">
      <alignment vertical="bottom"/>
    </xf>
    <xf numFmtId="49" fontId="7" fillId="2" borderId="6" applyNumberFormat="1" applyFont="1" applyFill="1" applyBorder="1" applyAlignment="1" applyProtection="0">
      <alignment vertical="bottom"/>
    </xf>
    <xf numFmtId="0" fontId="18" fillId="2" borderId="6" applyNumberFormat="0" applyFont="1" applyFill="1" applyBorder="1" applyAlignment="1" applyProtection="0">
      <alignment vertical="bottom"/>
    </xf>
    <xf numFmtId="3" fontId="18" fillId="2" borderId="6" applyNumberFormat="1" applyFont="1" applyFill="1" applyBorder="1" applyAlignment="1" applyProtection="0">
      <alignment vertical="bottom"/>
    </xf>
    <xf numFmtId="60" fontId="7" fillId="2" borderId="27" applyNumberFormat="1" applyFont="1" applyFill="1" applyBorder="1" applyAlignment="1" applyProtection="0">
      <alignment vertical="bottom"/>
    </xf>
    <xf numFmtId="0" fontId="20" fillId="2" borderId="8" applyNumberFormat="0" applyFont="1" applyFill="1" applyBorder="1" applyAlignment="1" applyProtection="0">
      <alignment horizontal="right" vertical="bottom"/>
    </xf>
    <xf numFmtId="49" fontId="7" fillId="2" borderId="49" applyNumberFormat="1" applyFont="1" applyFill="1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vertical="bottom"/>
    </xf>
    <xf numFmtId="60" fontId="7" fillId="2" borderId="50" applyNumberFormat="1" applyFont="1" applyFill="1" applyBorder="1" applyAlignment="1" applyProtection="0">
      <alignment vertical="bottom"/>
    </xf>
    <xf numFmtId="60" fontId="7" fillId="2" borderId="38" applyNumberFormat="1" applyFont="1" applyFill="1" applyBorder="1" applyAlignment="1" applyProtection="0">
      <alignment vertical="bottom"/>
    </xf>
    <xf numFmtId="60" fontId="18" fillId="2" borderId="38" applyNumberFormat="1" applyFont="1" applyFill="1" applyBorder="1" applyAlignment="1" applyProtection="0">
      <alignment vertical="bottom"/>
    </xf>
    <xf numFmtId="0" fontId="20" fillId="2" borderId="4" applyNumberFormat="0" applyFont="1" applyFill="1" applyBorder="1" applyAlignment="1" applyProtection="0">
      <alignment horizontal="right" vertical="bottom"/>
    </xf>
    <xf numFmtId="60" fontId="18" fillId="2" borderId="10" applyNumberFormat="1" applyFont="1" applyFill="1" applyBorder="1" applyAlignment="1" applyProtection="0">
      <alignment vertical="bottom"/>
    </xf>
    <xf numFmtId="3" fontId="0" fillId="2" borderId="10" applyNumberFormat="1" applyFont="1" applyFill="1" applyBorder="1" applyAlignment="1" applyProtection="0">
      <alignment vertical="bottom"/>
    </xf>
    <xf numFmtId="0" fontId="21" fillId="2" borderId="4" applyNumberFormat="0" applyFont="1" applyFill="1" applyBorder="1" applyAlignment="1" applyProtection="0">
      <alignment horizontal="center" vertical="bottom"/>
    </xf>
    <xf numFmtId="0" fontId="21" fillId="2" borderId="5" applyNumberFormat="0" applyFont="1" applyFill="1" applyBorder="1" applyAlignment="1" applyProtection="0">
      <alignment vertical="bottom"/>
    </xf>
    <xf numFmtId="0" fontId="22" fillId="2" borderId="5" applyNumberFormat="0" applyFont="1" applyFill="1" applyBorder="1" applyAlignment="1" applyProtection="0">
      <alignment vertical="bottom"/>
    </xf>
    <xf numFmtId="60" fontId="22" fillId="2" borderId="5" applyNumberFormat="1" applyFont="1" applyFill="1" applyBorder="1" applyAlignment="1" applyProtection="0">
      <alignment vertical="bottom"/>
    </xf>
    <xf numFmtId="0" fontId="23" fillId="2" borderId="5" applyNumberFormat="0" applyFont="1" applyFill="1" applyBorder="1" applyAlignment="1" applyProtection="0">
      <alignment vertical="bottom"/>
    </xf>
    <xf numFmtId="0" fontId="18" fillId="2" borderId="5" applyNumberFormat="0" applyFont="1" applyFill="1" applyBorder="1" applyAlignment="1" applyProtection="0">
      <alignment horizontal="center" vertical="bottom"/>
    </xf>
    <xf numFmtId="60" fontId="18" fillId="2" borderId="5" applyNumberFormat="1" applyFont="1" applyFill="1" applyBorder="1" applyAlignment="1" applyProtection="0">
      <alignment horizontal="center" vertical="bottom"/>
    </xf>
    <xf numFmtId="60" fontId="4" fillId="2" borderId="5" applyNumberFormat="1" applyFont="1" applyFill="1" applyBorder="1" applyAlignment="1" applyProtection="0">
      <alignment vertical="bottom"/>
    </xf>
    <xf numFmtId="49" fontId="12" fillId="6" borderId="5" applyNumberFormat="1" applyFont="1" applyFill="1" applyBorder="1" applyAlignment="1" applyProtection="0">
      <alignment horizontal="center" vertical="bottom" wrapText="1"/>
    </xf>
    <xf numFmtId="49" fontId="24" fillId="6" borderId="5" applyNumberFormat="1" applyFont="1" applyFill="1" applyBorder="1" applyAlignment="1" applyProtection="0">
      <alignment horizontal="center" vertical="bottom"/>
    </xf>
    <xf numFmtId="49" fontId="7" fillId="6" borderId="5" applyNumberFormat="1" applyFont="1" applyFill="1" applyBorder="1" applyAlignment="1" applyProtection="0">
      <alignment vertical="bottom"/>
    </xf>
    <xf numFmtId="0" fontId="18" fillId="6" borderId="5" applyNumberFormat="0" applyFont="1" applyFill="1" applyBorder="1" applyAlignment="1" applyProtection="0">
      <alignment vertical="bottom"/>
    </xf>
    <xf numFmtId="60" fontId="18" fillId="6" borderId="5" applyNumberFormat="1" applyFont="1" applyFill="1" applyBorder="1" applyAlignment="1" applyProtection="0">
      <alignment horizontal="center" vertical="bottom"/>
    </xf>
    <xf numFmtId="0" fontId="12" fillId="6" borderId="5" applyNumberFormat="0" applyFont="1" applyFill="1" applyBorder="1" applyAlignment="1" applyProtection="0">
      <alignment horizontal="center" vertical="bottom" wrapText="1"/>
    </xf>
    <xf numFmtId="0" fontId="23" fillId="2" borderId="4" applyNumberFormat="0" applyFont="1" applyFill="1" applyBorder="1" applyAlignment="1" applyProtection="0">
      <alignment vertical="bottom"/>
    </xf>
    <xf numFmtId="60" fontId="23" fillId="2" borderId="5" applyNumberFormat="1" applyFont="1" applyFill="1" applyBorder="1" applyAlignment="1" applyProtection="0">
      <alignment vertical="bottom"/>
    </xf>
    <xf numFmtId="49" fontId="12" fillId="5" borderId="5" applyNumberFormat="1" applyFont="1" applyFill="1" applyBorder="1" applyAlignment="1" applyProtection="0">
      <alignment horizontal="center" vertical="bottom" wrapText="1"/>
    </xf>
    <xf numFmtId="49" fontId="7" fillId="5" borderId="5" applyNumberFormat="1" applyFont="1" applyFill="1" applyBorder="1" applyAlignment="1" applyProtection="0">
      <alignment horizontal="center" vertical="bottom"/>
    </xf>
    <xf numFmtId="49" fontId="7" fillId="5" borderId="5" applyNumberFormat="1" applyFont="1" applyFill="1" applyBorder="1" applyAlignment="1" applyProtection="0">
      <alignment vertical="bottom"/>
    </xf>
    <xf numFmtId="0" fontId="18" fillId="5" borderId="5" applyNumberFormat="0" applyFont="1" applyFill="1" applyBorder="1" applyAlignment="1" applyProtection="0">
      <alignment vertical="bottom"/>
    </xf>
    <xf numFmtId="60" fontId="18" fillId="5" borderId="5" applyNumberFormat="1" applyFont="1" applyFill="1" applyBorder="1" applyAlignment="1" applyProtection="0">
      <alignment horizontal="center" vertical="bottom"/>
    </xf>
    <xf numFmtId="0" fontId="12" fillId="5" borderId="5" applyNumberFormat="0" applyFont="1" applyFill="1" applyBorder="1" applyAlignment="1" applyProtection="0">
      <alignment horizontal="center" vertical="bottom" wrapText="1"/>
    </xf>
    <xf numFmtId="60" fontId="18" fillId="5" borderId="5" applyNumberFormat="1" applyFont="1" applyFill="1" applyBorder="1" applyAlignment="1" applyProtection="0">
      <alignment vertical="bottom"/>
    </xf>
    <xf numFmtId="49" fontId="7" fillId="5" borderId="6" applyNumberFormat="1" applyFont="1" applyFill="1" applyBorder="1" applyAlignment="1" applyProtection="0">
      <alignment vertical="bottom"/>
    </xf>
    <xf numFmtId="0" fontId="18" fillId="5" borderId="6" applyNumberFormat="0" applyFont="1" applyFill="1" applyBorder="1" applyAlignment="1" applyProtection="0">
      <alignment vertical="bottom"/>
    </xf>
    <xf numFmtId="60" fontId="18" fillId="5" borderId="6" applyNumberFormat="1" applyFont="1" applyFill="1" applyBorder="1" applyAlignment="1" applyProtection="0">
      <alignment vertical="bottom"/>
    </xf>
    <xf numFmtId="60" fontId="18" fillId="5" borderId="6" applyNumberFormat="1" applyFont="1" applyFill="1" applyBorder="1" applyAlignment="1" applyProtection="0">
      <alignment horizontal="center" vertical="bottom"/>
    </xf>
    <xf numFmtId="49" fontId="10" fillId="2" borderId="5" applyNumberFormat="1" applyFont="1" applyFill="1" applyBorder="1" applyAlignment="1" applyProtection="0">
      <alignment horizontal="right" vertical="bottom"/>
    </xf>
    <xf numFmtId="49" fontId="7" fillId="2" borderId="8" applyNumberFormat="1" applyFont="1" applyFill="1" applyBorder="1" applyAlignment="1" applyProtection="0">
      <alignment horizontal="center" vertical="bottom"/>
    </xf>
    <xf numFmtId="0" fontId="7" fillId="2" borderId="50" applyNumberFormat="0" applyFont="1" applyFill="1" applyBorder="1" applyAlignment="1" applyProtection="0">
      <alignment vertical="bottom"/>
    </xf>
    <xf numFmtId="60" fontId="7" fillId="2" borderId="38" applyNumberFormat="1" applyFont="1" applyFill="1" applyBorder="1" applyAlignment="1" applyProtection="0">
      <alignment horizontal="center" vertical="bottom"/>
    </xf>
    <xf numFmtId="0" fontId="7" fillId="2" borderId="5" applyNumberFormat="0" applyFont="1" applyFill="1" applyBorder="1" applyAlignment="1" applyProtection="0">
      <alignment horizontal="center" vertical="bottom"/>
    </xf>
    <xf numFmtId="60" fontId="7" fillId="2" borderId="10" applyNumberFormat="1" applyFont="1" applyFill="1" applyBorder="1" applyAlignment="1" applyProtection="0">
      <alignment horizontal="center" vertical="bottom"/>
    </xf>
    <xf numFmtId="60" fontId="7" fillId="2" borderId="10" applyNumberFormat="1" applyFont="1" applyFill="1" applyBorder="1" applyAlignment="1" applyProtection="0">
      <alignment vertical="bottom"/>
    </xf>
    <xf numFmtId="0" fontId="25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center" vertical="bottom"/>
    </xf>
    <xf numFmtId="3" fontId="0" fillId="2" borderId="5" applyNumberFormat="1" applyFont="1" applyFill="1" applyBorder="1" applyAlignment="1" applyProtection="0">
      <alignment horizontal="center" vertical="bottom"/>
    </xf>
    <xf numFmtId="0" fontId="22" fillId="2" borderId="4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60" fontId="18" fillId="2" borderId="6" applyNumberFormat="1" applyFont="1" applyFill="1" applyBorder="1" applyAlignment="1" applyProtection="0">
      <alignment horizontal="center" vertical="bottom"/>
    </xf>
    <xf numFmtId="60" fontId="18" fillId="2" borderId="50" applyNumberFormat="1" applyFont="1" applyFill="1" applyBorder="1" applyAlignment="1" applyProtection="0">
      <alignment horizontal="center" vertical="bottom"/>
    </xf>
    <xf numFmtId="60" fontId="18" fillId="2" borderId="38" applyNumberFormat="1" applyFont="1" applyFill="1" applyBorder="1" applyAlignment="1" applyProtection="0">
      <alignment horizontal="center" vertical="bottom"/>
    </xf>
    <xf numFmtId="0" fontId="18" fillId="2" borderId="29" applyNumberFormat="0" applyFont="1" applyFill="1" applyBorder="1" applyAlignment="1" applyProtection="0">
      <alignment vertical="bottom"/>
    </xf>
    <xf numFmtId="0" fontId="18" fillId="2" borderId="30" applyNumberFormat="0" applyFont="1" applyFill="1" applyBorder="1" applyAlignment="1" applyProtection="0">
      <alignment vertical="bottom"/>
    </xf>
    <xf numFmtId="60" fontId="18" fillId="2" borderId="30" applyNumberFormat="1" applyFont="1" applyFill="1" applyBorder="1" applyAlignment="1" applyProtection="0">
      <alignment vertical="bottom"/>
    </xf>
    <xf numFmtId="0" fontId="18" fillId="2" borderId="58" applyNumberFormat="0" applyFont="1" applyFill="1" applyBorder="1" applyAlignment="1" applyProtection="0">
      <alignment vertical="bottom"/>
    </xf>
    <xf numFmtId="0" fontId="18" fillId="2" borderId="58" applyNumberFormat="0" applyFont="1" applyFill="1" applyBorder="1" applyAlignment="1" applyProtection="0">
      <alignment horizontal="center" vertical="bottom"/>
    </xf>
    <xf numFmtId="3" fontId="18" fillId="2" borderId="58" applyNumberFormat="1" applyFont="1" applyFill="1" applyBorder="1" applyAlignment="1" applyProtection="0">
      <alignment horizontal="center" vertical="bottom"/>
    </xf>
    <xf numFmtId="3" fontId="18" fillId="2" borderId="58" applyNumberFormat="1" applyFont="1" applyFill="1" applyBorder="1" applyAlignment="1" applyProtection="0">
      <alignment vertical="bottom"/>
    </xf>
    <xf numFmtId="0" fontId="0" borderId="5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4" fillId="2" borderId="32" applyNumberFormat="1" applyFont="1" applyFill="1" applyBorder="1" applyAlignment="1" applyProtection="0">
      <alignment vertical="bottom"/>
    </xf>
    <xf numFmtId="49" fontId="15" fillId="2" borderId="38" applyNumberFormat="1" applyFont="1" applyFill="1" applyBorder="1" applyAlignment="1" applyProtection="0">
      <alignment horizontal="center" vertical="bottom"/>
    </xf>
    <xf numFmtId="0" fontId="16" fillId="2" borderId="39" applyNumberFormat="0" applyFont="1" applyFill="1" applyBorder="1" applyAlignment="1" applyProtection="0">
      <alignment vertical="bottom"/>
    </xf>
    <xf numFmtId="49" fontId="15" fillId="2" borderId="38" applyNumberFormat="1" applyFont="1" applyFill="1" applyBorder="1" applyAlignment="1" applyProtection="0">
      <alignment horizontal="center" vertical="bottom" wrapText="1"/>
    </xf>
    <xf numFmtId="0" fontId="11" fillId="2" borderId="32" applyNumberFormat="0" applyFont="1" applyFill="1" applyBorder="1" applyAlignment="1" applyProtection="0">
      <alignment vertical="bottom"/>
    </xf>
    <xf numFmtId="0" fontId="0" fillId="2" borderId="60" applyNumberFormat="0" applyFont="1" applyFill="1" applyBorder="1" applyAlignment="1" applyProtection="0">
      <alignment vertical="bottom"/>
    </xf>
    <xf numFmtId="49" fontId="0" fillId="2" borderId="60" applyNumberFormat="1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3" fontId="0" fillId="2" borderId="32" applyNumberFormat="1" applyFont="1" applyFill="1" applyBorder="1" applyAlignment="1" applyProtection="0">
      <alignment vertical="bottom"/>
    </xf>
    <xf numFmtId="49" fontId="26" fillId="2" borderId="32" applyNumberFormat="1" applyFont="1" applyFill="1" applyBorder="1" applyAlignment="1" applyProtection="0">
      <alignment vertical="bottom"/>
    </xf>
    <xf numFmtId="49" fontId="0" fillId="2" borderId="60" applyNumberFormat="1" applyFont="1" applyFill="1" applyBorder="1" applyAlignment="1" applyProtection="0">
      <alignment horizontal="center" vertical="bottom"/>
    </xf>
    <xf numFmtId="2" fontId="0" fillId="2" borderId="32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horizontal="center" vertical="bottom"/>
    </xf>
    <xf numFmtId="49" fontId="0" fillId="2" borderId="32" applyNumberFormat="1" applyFont="1" applyFill="1" applyBorder="1" applyAlignment="1" applyProtection="0">
      <alignment horizontal="right" vertical="bottom"/>
    </xf>
    <xf numFmtId="49" fontId="0" fillId="2" borderId="32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0806"/>
      <rgbColor rgb="ffffffff"/>
      <rgbColor rgb="ffaaaaaa"/>
      <rgbColor rgb="ff993300"/>
      <rgbColor rgb="ff0066cc"/>
      <rgbColor rgb="ff333399"/>
      <rgbColor rgb="ff99ccff"/>
      <rgbColor rgb="ff969696"/>
      <rgbColor rgb="ffc0c0c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7"/>
  <sheetViews>
    <sheetView workbookViewId="0" showGridLines="0" defaultGridColor="1"/>
  </sheetViews>
  <sheetFormatPr defaultColWidth="11.5" defaultRowHeight="22.8" customHeight="1" outlineLevelRow="0" outlineLevelCol="0"/>
  <cols>
    <col min="1" max="1" width="23.8516" style="1" customWidth="1"/>
    <col min="2" max="2" width="5.85156" style="1" customWidth="1"/>
    <col min="3" max="3" width="39.5" style="1" customWidth="1"/>
    <col min="4" max="5" width="17.5" style="1" customWidth="1"/>
    <col min="6" max="6" width="4.5" style="1" customWidth="1"/>
    <col min="7" max="7" width="22.6719" style="1" customWidth="1"/>
    <col min="8" max="8" width="20.1719" style="1" customWidth="1"/>
    <col min="9" max="9" width="17.8516" style="1" customWidth="1"/>
    <col min="10" max="10" width="22.8516" style="1" customWidth="1"/>
    <col min="11" max="12" width="16.3516" style="1" customWidth="1"/>
    <col min="13" max="16384" width="11.5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23.9" customHeight="1">
      <c r="A2" t="s" s="5">
        <v>1</v>
      </c>
      <c r="B2" t="s" s="6">
        <v>2</v>
      </c>
      <c r="C2" s="7"/>
      <c r="D2" s="8"/>
      <c r="E2" s="8"/>
      <c r="F2" s="8"/>
      <c r="G2" s="9"/>
      <c r="H2" s="9"/>
      <c r="I2" s="9"/>
      <c r="J2" s="9"/>
      <c r="K2" s="9"/>
      <c r="L2" s="10"/>
    </row>
    <row r="3" ht="23.9" customHeight="1">
      <c r="A3" t="s" s="5">
        <v>3</v>
      </c>
      <c r="B3" t="s" s="11">
        <v>4</v>
      </c>
      <c r="C3" s="7"/>
      <c r="D3" s="8"/>
      <c r="E3" s="8"/>
      <c r="F3" s="12"/>
      <c r="G3" t="s" s="13">
        <v>5</v>
      </c>
      <c r="H3" s="14"/>
      <c r="I3" s="15"/>
      <c r="J3" t="s" s="13">
        <v>6</v>
      </c>
      <c r="K3" s="14"/>
      <c r="L3" s="15"/>
    </row>
    <row r="4" ht="13.65" customHeight="1">
      <c r="A4" s="16"/>
      <c r="B4" t="s" s="17">
        <v>7</v>
      </c>
      <c r="C4" s="8"/>
      <c r="D4" s="8"/>
      <c r="E4" s="8"/>
      <c r="F4" s="12"/>
      <c r="G4" s="18"/>
      <c r="H4" s="19"/>
      <c r="I4" s="20"/>
      <c r="J4" s="18"/>
      <c r="K4" s="19"/>
      <c r="L4" s="20"/>
    </row>
    <row r="5" ht="16.6" customHeight="1">
      <c r="A5" s="16"/>
      <c r="B5" s="8"/>
      <c r="C5" s="21"/>
      <c r="D5" s="8"/>
      <c r="E5" s="21"/>
      <c r="F5" s="12"/>
      <c r="G5" t="s" s="22">
        <v>8</v>
      </c>
      <c r="H5" s="23">
        <f>H18/$H$27</f>
        <v>0</v>
      </c>
      <c r="I5" s="23">
        <f>I18/$I$27</f>
        <v>0</v>
      </c>
      <c r="J5" t="s" s="24">
        <v>9</v>
      </c>
      <c r="K5" s="23">
        <f>K18/$K$27</f>
        <v>0.228694279667235</v>
      </c>
      <c r="L5" s="25">
        <f>L18/$L$27</f>
        <v>0.295472029670899</v>
      </c>
    </row>
    <row r="6" ht="16.6" customHeight="1">
      <c r="A6" s="16"/>
      <c r="B6" s="8"/>
      <c r="C6" s="8"/>
      <c r="D6" s="8"/>
      <c r="E6" s="8"/>
      <c r="F6" s="12"/>
      <c r="G6" t="s" s="26">
        <v>10</v>
      </c>
      <c r="H6" s="27">
        <f>H19/$H$27</f>
        <v>0.162868622327633</v>
      </c>
      <c r="I6" s="27">
        <f>I19/$I$27</f>
        <v>0.205180882737934</v>
      </c>
      <c r="J6" s="28"/>
      <c r="K6" s="27"/>
      <c r="L6" s="29"/>
    </row>
    <row r="7" ht="20.45" customHeight="1">
      <c r="A7" t="s" s="30">
        <v>11</v>
      </c>
      <c r="B7" s="8"/>
      <c r="C7" s="31"/>
      <c r="D7" s="32">
        <v>2021</v>
      </c>
      <c r="E7" s="32">
        <v>2020</v>
      </c>
      <c r="F7" s="12"/>
      <c r="G7" s="33"/>
      <c r="H7" s="27"/>
      <c r="I7" s="27"/>
      <c r="J7" t="s" s="34">
        <v>12</v>
      </c>
      <c r="K7" s="27">
        <f>K20/$K$27</f>
        <v>0</v>
      </c>
      <c r="L7" s="29">
        <f>L20/$K$27</f>
        <v>0</v>
      </c>
    </row>
    <row r="8" ht="16.6" customHeight="1">
      <c r="A8" t="s" s="35">
        <v>13</v>
      </c>
      <c r="B8" s="8"/>
      <c r="C8" s="8"/>
      <c r="D8" s="36"/>
      <c r="E8" s="36"/>
      <c r="F8" s="12"/>
      <c r="G8" s="33"/>
      <c r="H8" s="27"/>
      <c r="I8" s="27"/>
      <c r="J8" s="28"/>
      <c r="K8" s="28"/>
      <c r="L8" s="37"/>
    </row>
    <row r="9" ht="23.4" customHeight="1">
      <c r="A9" s="16"/>
      <c r="B9" t="s" s="38">
        <v>14</v>
      </c>
      <c r="C9" t="s" s="39">
        <v>15</v>
      </c>
      <c r="D9" s="40">
        <f>'Le compte de résultats'!C60</f>
        <v>-498504</v>
      </c>
      <c r="E9" s="40">
        <f>'Le compte de résultats'!E60</f>
        <v>-380598</v>
      </c>
      <c r="F9" s="12"/>
      <c r="G9" s="33"/>
      <c r="H9" s="27"/>
      <c r="I9" s="27"/>
      <c r="J9" t="s" s="34">
        <v>16</v>
      </c>
      <c r="K9" s="27">
        <f>K22/$K$27</f>
        <v>0.0595986211979403</v>
      </c>
      <c r="L9" s="29">
        <f>L22/$L$27</f>
        <v>0.0557159400103654</v>
      </c>
    </row>
    <row r="10" ht="14.25" customHeight="1">
      <c r="A10" s="16"/>
      <c r="B10" s="8"/>
      <c r="C10" s="8"/>
      <c r="D10" s="40"/>
      <c r="E10" s="40"/>
      <c r="F10" s="12"/>
      <c r="G10" s="33"/>
      <c r="H10" s="27"/>
      <c r="I10" s="27"/>
      <c r="J10" s="28"/>
      <c r="K10" s="28"/>
      <c r="L10" s="37"/>
    </row>
    <row r="11" ht="16.6" customHeight="1">
      <c r="A11" s="16"/>
      <c r="B11" s="8"/>
      <c r="C11" t="s" s="41">
        <v>17</v>
      </c>
      <c r="D11" s="40">
        <f>'Le compte de résultats'!C41-'Le compte de résultats'!C19+'Le compte de résultats'!C39</f>
        <v>-497260</v>
      </c>
      <c r="E11" s="40">
        <f>'Le compte de résultats'!E41-'Le compte de résultats'!E19+'Le compte de résultats'!E39</f>
        <v>-402013</v>
      </c>
      <c r="F11" s="12"/>
      <c r="G11" t="s" s="26">
        <v>18</v>
      </c>
      <c r="H11" s="27">
        <f>H24/$H$27</f>
        <v>0.81068260812811</v>
      </c>
      <c r="I11" s="27">
        <f>I24/$I$27</f>
        <v>0.792239621003371</v>
      </c>
      <c r="J11" t="s" s="34">
        <v>19</v>
      </c>
      <c r="K11" s="27">
        <f>K24/$K$27</f>
        <v>0.399792266577095</v>
      </c>
      <c r="L11" s="29">
        <f>L24/$L$27</f>
        <v>0.470312904897642</v>
      </c>
    </row>
    <row r="12" ht="23.4" customHeight="1">
      <c r="A12" s="16"/>
      <c r="B12" t="s" s="41">
        <v>20</v>
      </c>
      <c r="C12" t="s" s="41">
        <v>21</v>
      </c>
      <c r="D12" s="40">
        <f>'Le compte de résultats'!C58</f>
        <v>204</v>
      </c>
      <c r="E12" s="40">
        <f>'Le compte de résultats'!E58</f>
        <v>12672</v>
      </c>
      <c r="F12" s="12"/>
      <c r="G12" s="33"/>
      <c r="H12" s="27"/>
      <c r="I12" s="27"/>
      <c r="J12" s="28"/>
      <c r="K12" s="28"/>
      <c r="L12" s="37"/>
    </row>
    <row r="13" ht="23.4" customHeight="1">
      <c r="A13" s="16"/>
      <c r="B13" t="s" s="41">
        <v>22</v>
      </c>
      <c r="C13" t="s" s="41">
        <v>23</v>
      </c>
      <c r="D13" s="40">
        <f>'Le compte de résultats'!C19-'Le compte de résultats'!C39</f>
        <v>-1448</v>
      </c>
      <c r="E13" s="40">
        <f>'Le compte de résultats'!E19-'Le compte de résultats'!E39</f>
        <v>8743</v>
      </c>
      <c r="F13" s="12"/>
      <c r="G13" t="s" s="42">
        <v>24</v>
      </c>
      <c r="H13" s="43">
        <f>H26/$H$27</f>
        <v>0.0264487695442568</v>
      </c>
      <c r="I13" s="43">
        <f>I26/$H$27</f>
        <v>0.00192925902736141</v>
      </c>
      <c r="J13" t="s" s="44">
        <v>24</v>
      </c>
      <c r="K13" s="43">
        <f>K26/$K$27</f>
        <v>0.31191483255773</v>
      </c>
      <c r="L13" s="45">
        <f>L26/$L$27</f>
        <v>0.178499125421094</v>
      </c>
    </row>
    <row r="14" ht="24" customHeight="1">
      <c r="A14" s="16"/>
      <c r="B14" t="s" s="41">
        <v>25</v>
      </c>
      <c r="C14" t="s" s="41">
        <v>26</v>
      </c>
      <c r="D14" s="40">
        <f>'Le compte de résultats'!C62</f>
        <v>-458456</v>
      </c>
      <c r="E14" s="40">
        <f>'Le compte de résultats'!E62</f>
        <v>-357631</v>
      </c>
      <c r="F14" s="12"/>
      <c r="G14" s="46"/>
      <c r="H14" s="47">
        <f>H27/$H$27</f>
        <v>1</v>
      </c>
      <c r="I14" s="48">
        <f>I27/$I$27</f>
        <v>1</v>
      </c>
      <c r="J14" s="46"/>
      <c r="K14" s="47">
        <f>K13+K11+K9+K5</f>
        <v>1</v>
      </c>
      <c r="L14" s="48">
        <f>L13+L11+L9+L5</f>
        <v>1</v>
      </c>
    </row>
    <row r="15" ht="17.6" customHeight="1">
      <c r="A15" t="s" s="35">
        <v>27</v>
      </c>
      <c r="B15" s="8"/>
      <c r="C15" s="8"/>
      <c r="D15" s="40"/>
      <c r="E15" s="40"/>
      <c r="F15" s="8"/>
      <c r="G15" s="49"/>
      <c r="H15" s="49"/>
      <c r="I15" s="49"/>
      <c r="J15" s="49"/>
      <c r="K15" s="49"/>
      <c r="L15" s="50"/>
    </row>
    <row r="16" ht="23.9" customHeight="1">
      <c r="A16" t="s" s="51">
        <v>28</v>
      </c>
      <c r="B16" s="8"/>
      <c r="C16" t="s" s="41">
        <f>'Bilan'!K61</f>
        <v>29</v>
      </c>
      <c r="D16" s="40">
        <f>'Bilan'!M61</f>
        <v>29577</v>
      </c>
      <c r="E16" s="40">
        <f>'Bilan'!N61</f>
        <v>34747</v>
      </c>
      <c r="F16" s="12"/>
      <c r="G16" t="s" s="13">
        <v>5</v>
      </c>
      <c r="H16" s="14"/>
      <c r="I16" s="15"/>
      <c r="J16" t="s" s="13">
        <v>6</v>
      </c>
      <c r="K16" s="14"/>
      <c r="L16" s="15"/>
    </row>
    <row r="17" ht="23.4" customHeight="1">
      <c r="A17" t="s" s="51">
        <v>30</v>
      </c>
      <c r="B17" s="8"/>
      <c r="C17" t="s" s="41">
        <f>'Bilan'!K62</f>
        <v>31</v>
      </c>
      <c r="D17" s="40">
        <f>'Bilan'!M62</f>
        <v>130316</v>
      </c>
      <c r="E17" s="40">
        <f>'Bilan'!N62</f>
        <v>17973</v>
      </c>
      <c r="F17" s="12"/>
      <c r="G17" s="18"/>
      <c r="H17" s="19"/>
      <c r="I17" s="20"/>
      <c r="J17" s="18"/>
      <c r="K17" s="19"/>
      <c r="L17" s="20"/>
    </row>
    <row r="18" ht="23.4" customHeight="1">
      <c r="A18" t="s" s="51">
        <v>32</v>
      </c>
      <c r="B18" t="s" s="41">
        <v>33</v>
      </c>
      <c r="C18" t="s" s="41">
        <f>'Bilan'!K63</f>
        <v>34</v>
      </c>
      <c r="D18" s="40">
        <f>'Bilan'!M63</f>
        <v>-100739</v>
      </c>
      <c r="E18" s="40">
        <f>'Bilan'!N63</f>
        <v>16774</v>
      </c>
      <c r="F18" s="12"/>
      <c r="G18" t="s" s="22">
        <v>8</v>
      </c>
      <c r="H18" s="52">
        <f>'Bilan'!D5</f>
        <v>0</v>
      </c>
      <c r="I18" s="52">
        <f>'Bilan'!E5</f>
        <v>0</v>
      </c>
      <c r="J18" t="s" s="24">
        <v>9</v>
      </c>
      <c r="K18" s="53">
        <f>'Bilan'!M5</f>
        <v>140255</v>
      </c>
      <c r="L18" s="54">
        <f>'Bilan'!N5</f>
        <v>145949</v>
      </c>
    </row>
    <row r="19" ht="23.4" customHeight="1">
      <c r="A19" s="16"/>
      <c r="B19" t="s" s="41">
        <v>35</v>
      </c>
      <c r="C19" s="8"/>
      <c r="D19" s="55"/>
      <c r="E19" s="55"/>
      <c r="F19" s="12"/>
      <c r="G19" t="s" s="26">
        <v>36</v>
      </c>
      <c r="H19" s="56">
        <f>'Bilan'!D6</f>
        <v>147229</v>
      </c>
      <c r="I19" s="56">
        <f>'Bilan'!E6</f>
        <v>138723</v>
      </c>
      <c r="J19" s="28"/>
      <c r="K19" s="57"/>
      <c r="L19" s="58"/>
    </row>
    <row r="20" ht="23.4" customHeight="1">
      <c r="A20" t="s" s="59">
        <v>37</v>
      </c>
      <c r="B20" s="8"/>
      <c r="C20" t="s" s="41">
        <f>'LES AUTRES RATIOS'!B4</f>
        <v>38</v>
      </c>
      <c r="D20" s="60">
        <f>'LES AUTRES RATIOS'!F6</f>
        <v>0.228694279667235</v>
      </c>
      <c r="E20" s="60">
        <f>'LES AUTRES RATIOS'!H6</f>
        <v>0.295472029670899</v>
      </c>
      <c r="F20" s="12"/>
      <c r="G20" s="33"/>
      <c r="H20" s="56"/>
      <c r="I20" s="56"/>
      <c r="J20" t="s" s="34">
        <v>12</v>
      </c>
      <c r="K20" s="57">
        <f>'Bilan'!M14</f>
        <v>0</v>
      </c>
      <c r="L20" s="58">
        <f>'Bilan'!N14</f>
        <v>0</v>
      </c>
    </row>
    <row r="21" ht="22" customHeight="1">
      <c r="A21" t="s" s="61">
        <v>39</v>
      </c>
      <c r="B21" s="8"/>
      <c r="C21" t="s" s="41">
        <v>40</v>
      </c>
      <c r="D21" s="55">
        <f>'LES AUTRES RATIOS'!F13</f>
        <v>162.457557118663</v>
      </c>
      <c r="E21" s="55">
        <f>'LES AUTRES RATIOS'!H13</f>
        <v>137.137352065735</v>
      </c>
      <c r="F21" s="12"/>
      <c r="G21" s="33"/>
      <c r="H21" s="56"/>
      <c r="I21" s="56"/>
      <c r="J21" s="28"/>
      <c r="K21" s="57"/>
      <c r="L21" s="58"/>
    </row>
    <row r="22" ht="22" customHeight="1">
      <c r="A22" t="s" s="61">
        <v>41</v>
      </c>
      <c r="B22" s="62"/>
      <c r="C22" t="s" s="41">
        <v>42</v>
      </c>
      <c r="D22" s="55">
        <f>'LES AUTRES RATIOS'!F19</f>
        <v>43.7592053387348</v>
      </c>
      <c r="E22" s="55">
        <f>'LES AUTRES RATIOS'!H19</f>
        <v>37.0501752381106</v>
      </c>
      <c r="F22" s="12"/>
      <c r="G22" s="33"/>
      <c r="H22" s="56"/>
      <c r="I22" s="56"/>
      <c r="J22" t="s" s="34">
        <v>16</v>
      </c>
      <c r="K22" s="57">
        <f>'Bilan'!M20</f>
        <v>36551</v>
      </c>
      <c r="L22" s="58">
        <f>'Bilan'!N20</f>
        <v>27521</v>
      </c>
    </row>
    <row r="23" ht="23.4" customHeight="1">
      <c r="A23" s="63"/>
      <c r="B23" s="8"/>
      <c r="C23" s="8"/>
      <c r="D23" s="8"/>
      <c r="E23" s="8"/>
      <c r="F23" s="12"/>
      <c r="G23" s="33"/>
      <c r="H23" s="56"/>
      <c r="I23" s="56"/>
      <c r="J23" s="28"/>
      <c r="K23" s="57"/>
      <c r="L23" s="58"/>
    </row>
    <row r="24" ht="16.6" customHeight="1">
      <c r="A24" s="16"/>
      <c r="B24" s="8"/>
      <c r="C24" s="8"/>
      <c r="D24" s="8"/>
      <c r="E24" s="8"/>
      <c r="F24" s="12"/>
      <c r="G24" t="s" s="26">
        <v>18</v>
      </c>
      <c r="H24" s="56">
        <f>'Bilan'!D17-H26</f>
        <v>732836</v>
      </c>
      <c r="I24" s="56">
        <f>'Bilan'!E17-I26</f>
        <v>535634</v>
      </c>
      <c r="J24" t="s" s="34">
        <v>19</v>
      </c>
      <c r="K24" s="57">
        <f>'Bilan'!M22</f>
        <v>245187</v>
      </c>
      <c r="L24" s="58">
        <f>'Bilan'!N22</f>
        <v>232312</v>
      </c>
    </row>
    <row r="25" ht="16.6" customHeight="1">
      <c r="A25" s="16"/>
      <c r="B25" s="8"/>
      <c r="C25" s="8"/>
      <c r="D25" s="8"/>
      <c r="E25" s="8"/>
      <c r="F25" s="12"/>
      <c r="G25" s="33"/>
      <c r="H25" s="56"/>
      <c r="I25" s="56"/>
      <c r="J25" s="28"/>
      <c r="K25" s="57"/>
      <c r="L25" s="58"/>
    </row>
    <row r="26" ht="16.6" customHeight="1">
      <c r="A26" s="16"/>
      <c r="B26" s="8"/>
      <c r="C26" s="8"/>
      <c r="D26" s="8"/>
      <c r="E26" s="8"/>
      <c r="F26" s="12"/>
      <c r="G26" t="s" s="42">
        <v>43</v>
      </c>
      <c r="H26" s="64">
        <f>'Bilan'!D32</f>
        <v>23909</v>
      </c>
      <c r="I26" s="64">
        <f>'Bilan'!E32</f>
        <v>1744</v>
      </c>
      <c r="J26" t="s" s="44">
        <v>43</v>
      </c>
      <c r="K26" s="65">
        <f>'Bilan'!M32</f>
        <v>191293</v>
      </c>
      <c r="L26" s="66">
        <f>'Bilan'!N32</f>
        <v>88170</v>
      </c>
    </row>
    <row r="27" ht="17.1" customHeight="1">
      <c r="A27" s="67"/>
      <c r="B27" s="68"/>
      <c r="C27" s="68"/>
      <c r="D27" s="68"/>
      <c r="E27" s="68"/>
      <c r="F27" s="69"/>
      <c r="G27" s="46"/>
      <c r="H27" s="70">
        <f>H26+H24+H19+H18</f>
        <v>903974</v>
      </c>
      <c r="I27" s="70">
        <f>I26+I24+I19+I18</f>
        <v>676101</v>
      </c>
      <c r="J27" s="71"/>
      <c r="K27" s="72">
        <f>K26+K24+K22+K18</f>
        <v>613286</v>
      </c>
      <c r="L27" s="73">
        <f>L26+L24+L22+L18</f>
        <v>493952</v>
      </c>
    </row>
  </sheetData>
  <mergeCells count="4">
    <mergeCell ref="G3:I4"/>
    <mergeCell ref="J3:L4"/>
    <mergeCell ref="G16:I17"/>
    <mergeCell ref="J16:L17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V62"/>
  <sheetViews>
    <sheetView workbookViewId="0" showGridLines="0" defaultGridColor="1"/>
  </sheetViews>
  <sheetFormatPr defaultColWidth="10.8333" defaultRowHeight="13.2" customHeight="1" outlineLevelRow="0" outlineLevelCol="0"/>
  <cols>
    <col min="1" max="1" width="4.67188" style="74" customWidth="1"/>
    <col min="2" max="2" width="32.5" style="74" customWidth="1"/>
    <col min="3" max="3" width="18" style="74" customWidth="1"/>
    <col min="4" max="4" width="5.5" style="74" customWidth="1"/>
    <col min="5" max="5" width="17.5" style="74" customWidth="1"/>
    <col min="6" max="6" width="6.17188" style="74" customWidth="1"/>
    <col min="7" max="11" hidden="1" width="10.8333" style="74" customWidth="1"/>
    <col min="12" max="12" width="6.17188" style="74" customWidth="1"/>
    <col min="13" max="13" width="11.8516" style="74" customWidth="1"/>
    <col min="14" max="16" hidden="1" width="10.8333" style="74" customWidth="1"/>
    <col min="17" max="17" width="10.8516" style="74" customWidth="1"/>
    <col min="18" max="20" hidden="1" width="10.8333" style="74" customWidth="1"/>
    <col min="21" max="256" width="10.8516" style="74" customWidth="1"/>
    <col min="257" max="16384" width="10.8516" style="74" customWidth="1"/>
  </cols>
  <sheetData>
    <row r="1" ht="18.5" customHeight="1">
      <c r="A1" t="s" s="75">
        <f>'Synthèse'!B2</f>
        <v>44</v>
      </c>
      <c r="B1" s="76"/>
      <c r="C1" t="s" s="77">
        <v>7</v>
      </c>
      <c r="D1" s="78"/>
      <c r="E1" s="79"/>
      <c r="F1" s="78"/>
      <c r="G1" s="79"/>
      <c r="H1" s="78"/>
      <c r="I1" s="78"/>
      <c r="J1" s="78"/>
      <c r="K1" s="78"/>
      <c r="L1" s="78"/>
      <c r="M1" t="s" s="80">
        <v>45</v>
      </c>
      <c r="N1" s="81"/>
      <c r="O1" s="81"/>
      <c r="P1" s="81"/>
      <c r="Q1" s="82"/>
      <c r="R1" s="81"/>
      <c r="S1" s="81"/>
      <c r="T1" s="81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J1" s="82"/>
      <c r="GK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Y1" s="82"/>
      <c r="GZ1" s="82"/>
      <c r="HA1" s="82"/>
      <c r="HB1" s="82"/>
      <c r="HC1" s="82"/>
      <c r="HD1" s="82"/>
      <c r="HE1" s="82"/>
      <c r="HF1" s="82"/>
      <c r="HG1" s="82"/>
      <c r="HH1" s="82"/>
      <c r="HI1" s="82"/>
      <c r="HJ1" s="82"/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  <c r="HV1" s="82"/>
      <c r="HW1" s="82"/>
      <c r="HX1" s="82"/>
      <c r="HY1" s="82"/>
      <c r="HZ1" s="82"/>
      <c r="IA1" s="82"/>
      <c r="IB1" s="82"/>
      <c r="IC1" s="82"/>
      <c r="ID1" s="82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  <c r="IS1" s="82"/>
      <c r="IT1" s="82"/>
      <c r="IU1" s="82"/>
      <c r="IV1" s="82"/>
    </row>
    <row r="2" ht="18.5" customHeight="1">
      <c r="A2" t="s" s="75">
        <f>'Synthèse'!B3</f>
        <v>46</v>
      </c>
      <c r="B2" s="81"/>
      <c r="C2" s="83"/>
      <c r="D2" s="83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2"/>
      <c r="R2" s="81"/>
      <c r="S2" s="81"/>
      <c r="T2" s="81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W2" s="82"/>
      <c r="HX2" s="82"/>
      <c r="HY2" s="82"/>
      <c r="HZ2" s="82"/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  <c r="IS2" s="82"/>
      <c r="IT2" s="82"/>
      <c r="IU2" s="82"/>
      <c r="IV2" s="82"/>
    </row>
    <row r="3" ht="18.5" customHeight="1">
      <c r="A3" s="84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  <c r="R3" s="81"/>
      <c r="S3" s="81"/>
      <c r="T3" s="81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</row>
    <row r="4" ht="18.5" customHeight="1">
      <c r="A4" s="81"/>
      <c r="B4" s="84"/>
      <c r="C4" s="84"/>
      <c r="D4" s="84"/>
      <c r="E4" s="85"/>
      <c r="F4" s="84"/>
      <c r="G4" s="84"/>
      <c r="H4" s="84"/>
      <c r="I4" s="84"/>
      <c r="J4" s="84"/>
      <c r="K4" s="84"/>
      <c r="L4" s="84"/>
      <c r="M4" s="84"/>
      <c r="N4" t="s" s="75">
        <v>47</v>
      </c>
      <c r="O4" s="84"/>
      <c r="P4" s="84"/>
      <c r="Q4" s="86"/>
      <c r="R4" s="84"/>
      <c r="S4" s="84"/>
      <c r="T4" s="84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t="s" s="87">
        <v>47</v>
      </c>
      <c r="GX4" t="s" s="87">
        <v>47</v>
      </c>
      <c r="GY4" t="s" s="87">
        <v>47</v>
      </c>
      <c r="GZ4" t="s" s="87">
        <v>47</v>
      </c>
      <c r="HA4" t="s" s="87">
        <v>47</v>
      </c>
      <c r="HB4" t="s" s="87">
        <v>47</v>
      </c>
      <c r="HC4" t="s" s="87">
        <v>47</v>
      </c>
      <c r="HD4" t="s" s="87">
        <v>47</v>
      </c>
      <c r="HE4" t="s" s="87">
        <v>47</v>
      </c>
      <c r="HF4" t="s" s="87">
        <v>47</v>
      </c>
      <c r="HG4" t="s" s="87">
        <v>47</v>
      </c>
      <c r="HH4" t="s" s="87">
        <v>47</v>
      </c>
      <c r="HI4" t="s" s="87">
        <v>47</v>
      </c>
      <c r="HJ4" t="s" s="87">
        <v>47</v>
      </c>
      <c r="HK4" t="s" s="87">
        <v>47</v>
      </c>
      <c r="HL4" t="s" s="87">
        <v>47</v>
      </c>
      <c r="HM4" t="s" s="87">
        <v>47</v>
      </c>
      <c r="HN4" t="s" s="87">
        <v>47</v>
      </c>
      <c r="HO4" t="s" s="87">
        <v>47</v>
      </c>
      <c r="HP4" t="s" s="87">
        <v>47</v>
      </c>
      <c r="HQ4" t="s" s="87">
        <v>47</v>
      </c>
      <c r="HR4" t="s" s="87">
        <v>47</v>
      </c>
      <c r="HS4" t="s" s="87">
        <v>47</v>
      </c>
      <c r="HT4" t="s" s="87">
        <v>47</v>
      </c>
      <c r="HU4" t="s" s="87">
        <v>47</v>
      </c>
      <c r="HV4" t="s" s="87">
        <v>47</v>
      </c>
      <c r="HW4" t="s" s="87">
        <v>47</v>
      </c>
      <c r="HX4" t="s" s="87">
        <v>47</v>
      </c>
      <c r="HY4" t="s" s="87">
        <v>47</v>
      </c>
      <c r="HZ4" t="s" s="87">
        <v>47</v>
      </c>
      <c r="IA4" t="s" s="87">
        <v>47</v>
      </c>
      <c r="IB4" t="s" s="87">
        <v>47</v>
      </c>
      <c r="IC4" t="s" s="87">
        <v>47</v>
      </c>
      <c r="ID4" t="s" s="87">
        <v>47</v>
      </c>
      <c r="IE4" t="s" s="87">
        <v>47</v>
      </c>
      <c r="IF4" t="s" s="87">
        <v>47</v>
      </c>
      <c r="IG4" t="s" s="87">
        <v>47</v>
      </c>
      <c r="IH4" t="s" s="87">
        <v>47</v>
      </c>
      <c r="II4" t="s" s="87">
        <v>47</v>
      </c>
      <c r="IJ4" t="s" s="87">
        <v>47</v>
      </c>
      <c r="IK4" t="s" s="87">
        <v>47</v>
      </c>
      <c r="IL4" t="s" s="87">
        <v>47</v>
      </c>
      <c r="IM4" t="s" s="87">
        <v>47</v>
      </c>
      <c r="IN4" t="s" s="87">
        <v>47</v>
      </c>
      <c r="IO4" t="s" s="87">
        <v>47</v>
      </c>
      <c r="IP4" t="s" s="87">
        <v>47</v>
      </c>
      <c r="IQ4" t="s" s="87">
        <v>47</v>
      </c>
      <c r="IR4" t="s" s="87">
        <v>47</v>
      </c>
      <c r="IS4" t="s" s="87">
        <v>47</v>
      </c>
      <c r="IT4" t="s" s="87">
        <v>47</v>
      </c>
      <c r="IU4" t="s" s="87">
        <v>47</v>
      </c>
      <c r="IV4" t="s" s="87">
        <v>47</v>
      </c>
    </row>
    <row r="5" ht="18.5" customHeight="1">
      <c r="A5" t="s" s="75">
        <v>48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8"/>
      <c r="N5" s="81"/>
      <c r="O5" s="81"/>
      <c r="P5" s="81"/>
      <c r="Q5" s="82"/>
      <c r="R5" s="81"/>
      <c r="S5" s="81"/>
      <c r="T5" s="8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</row>
    <row r="6" ht="14.15" customHeight="1">
      <c r="A6" s="81"/>
      <c r="B6" s="81"/>
      <c r="C6" s="89"/>
      <c r="D6" s="81"/>
      <c r="E6" s="89"/>
      <c r="F6" s="81"/>
      <c r="G6" s="89"/>
      <c r="H6" s="81"/>
      <c r="I6" s="89"/>
      <c r="J6" s="81"/>
      <c r="K6" s="81"/>
      <c r="L6" s="81"/>
      <c r="M6" s="81"/>
      <c r="N6" s="81"/>
      <c r="O6" s="81"/>
      <c r="P6" s="81"/>
      <c r="Q6" s="82"/>
      <c r="R6" s="81"/>
      <c r="S6" s="81"/>
      <c r="T6" s="81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</row>
    <row r="7" ht="17.4" customHeight="1">
      <c r="A7" s="81"/>
      <c r="B7" s="90"/>
      <c r="C7" s="91">
        <v>2021</v>
      </c>
      <c r="D7" s="92"/>
      <c r="E7" s="91">
        <v>2020</v>
      </c>
      <c r="F7" s="93"/>
      <c r="G7" t="s" s="94">
        <v>49</v>
      </c>
      <c r="H7" s="81"/>
      <c r="I7" t="s" s="94">
        <v>50</v>
      </c>
      <c r="J7" s="81"/>
      <c r="K7" s="81"/>
      <c r="L7" s="81"/>
      <c r="M7" s="81"/>
      <c r="N7" s="95"/>
      <c r="O7" s="95"/>
      <c r="P7" s="81"/>
      <c r="Q7" s="82"/>
      <c r="R7" s="81"/>
      <c r="S7" s="81"/>
      <c r="T7" s="81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</row>
    <row r="8" ht="14.65" customHeight="1">
      <c r="A8" s="81"/>
      <c r="B8" s="81"/>
      <c r="C8" s="96"/>
      <c r="D8" s="81"/>
      <c r="E8" s="96"/>
      <c r="F8" s="81"/>
      <c r="G8" s="96"/>
      <c r="H8" s="81"/>
      <c r="I8" s="96"/>
      <c r="J8" s="81"/>
      <c r="K8" s="81"/>
      <c r="L8" s="81"/>
      <c r="M8" s="97"/>
      <c r="N8" s="81"/>
      <c r="O8" s="81"/>
      <c r="P8" s="81"/>
      <c r="Q8" s="82"/>
      <c r="R8" s="81"/>
      <c r="S8" s="81"/>
      <c r="T8" s="81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2"/>
      <c r="HE8" s="82"/>
      <c r="HF8" s="82"/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82"/>
      <c r="HV8" s="82"/>
      <c r="HW8" s="82"/>
      <c r="HX8" s="82"/>
      <c r="HY8" s="82"/>
      <c r="HZ8" s="82"/>
      <c r="IA8" s="82"/>
      <c r="IB8" s="82"/>
      <c r="IC8" s="82"/>
      <c r="ID8" s="82"/>
      <c r="IE8" s="82"/>
      <c r="IF8" s="82"/>
      <c r="IG8" s="82"/>
      <c r="IH8" s="82"/>
      <c r="II8" s="82"/>
      <c r="IJ8" s="82"/>
      <c r="IK8" s="82"/>
      <c r="IL8" s="82"/>
      <c r="IM8" s="82"/>
      <c r="IN8" s="82"/>
      <c r="IO8" s="82"/>
      <c r="IP8" s="82"/>
      <c r="IQ8" s="82"/>
      <c r="IR8" s="82"/>
      <c r="IS8" s="82"/>
      <c r="IT8" s="82"/>
      <c r="IU8" s="82"/>
      <c r="IV8" s="82"/>
    </row>
    <row r="9" ht="21.45" customHeight="1">
      <c r="A9" t="s" s="98">
        <v>51</v>
      </c>
      <c r="B9" s="81"/>
      <c r="C9" s="99">
        <f>C11+C13+C15+C17+C19</f>
        <v>552991</v>
      </c>
      <c r="D9" s="100"/>
      <c r="E9" s="99">
        <f>E11+E13+E15+E17+E19</f>
        <v>509207</v>
      </c>
      <c r="F9" s="100"/>
      <c r="G9" s="101"/>
      <c r="H9" s="81"/>
      <c r="I9" s="101"/>
      <c r="J9" s="81"/>
      <c r="K9" s="81"/>
      <c r="L9" s="102"/>
      <c r="M9" s="103"/>
      <c r="N9" s="92"/>
      <c r="O9" s="92"/>
      <c r="P9" s="92"/>
      <c r="Q9" s="104"/>
      <c r="R9" s="81"/>
      <c r="S9" s="81"/>
      <c r="T9" s="81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  <c r="IG9" s="82"/>
      <c r="IH9" s="82"/>
      <c r="II9" s="82"/>
      <c r="IJ9" s="82"/>
      <c r="IK9" s="82"/>
      <c r="IL9" s="82"/>
      <c r="IM9" s="82"/>
      <c r="IN9" s="82"/>
      <c r="IO9" s="82"/>
      <c r="IP9" s="82"/>
      <c r="IQ9" s="82"/>
      <c r="IR9" s="82"/>
      <c r="IS9" s="82"/>
      <c r="IT9" s="82"/>
      <c r="IU9" s="82"/>
      <c r="IV9" s="82"/>
    </row>
    <row r="10" ht="14.65" customHeight="1">
      <c r="A10" s="81"/>
      <c r="B10" s="81"/>
      <c r="C10" s="105"/>
      <c r="D10" s="81"/>
      <c r="E10" s="105"/>
      <c r="F10" s="81"/>
      <c r="G10" s="81"/>
      <c r="H10" s="81"/>
      <c r="I10" s="101"/>
      <c r="J10" s="81"/>
      <c r="K10" s="81"/>
      <c r="L10" s="102"/>
      <c r="M10" s="106"/>
      <c r="N10" s="92"/>
      <c r="O10" s="92"/>
      <c r="P10" s="92"/>
      <c r="Q10" s="104"/>
      <c r="R10" s="81"/>
      <c r="S10" s="81"/>
      <c r="T10" s="81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</row>
    <row r="11" ht="14.15" customHeight="1">
      <c r="A11" s="107">
        <v>70</v>
      </c>
      <c r="B11" t="s" s="108">
        <v>52</v>
      </c>
      <c r="C11" s="109">
        <v>552940</v>
      </c>
      <c r="D11" s="110">
        <f>C11/$C$9</f>
        <v>0.999907774267574</v>
      </c>
      <c r="E11" s="109">
        <v>497038</v>
      </c>
      <c r="F11" s="111">
        <f>E11/$E$9</f>
        <v>0.976102056727421</v>
      </c>
      <c r="G11" s="81"/>
      <c r="H11" s="81"/>
      <c r="I11" s="101"/>
      <c r="J11" s="81"/>
      <c r="K11" s="81"/>
      <c r="L11" s="112"/>
      <c r="M11" s="113"/>
      <c r="N11" s="81"/>
      <c r="O11" s="81"/>
      <c r="P11" s="81"/>
      <c r="Q11" s="82"/>
      <c r="R11" s="81"/>
      <c r="S11" s="81"/>
      <c r="T11" s="81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  <c r="IO11" s="82"/>
      <c r="IP11" s="82"/>
      <c r="IQ11" s="82"/>
      <c r="IR11" s="82"/>
      <c r="IS11" s="82"/>
      <c r="IT11" s="82"/>
      <c r="IU11" s="82"/>
      <c r="IV11" s="82"/>
    </row>
    <row r="12" ht="13.65" customHeight="1">
      <c r="A12" s="81"/>
      <c r="B12" s="81"/>
      <c r="C12" s="114"/>
      <c r="D12" s="81"/>
      <c r="E12" s="114"/>
      <c r="F12" s="81"/>
      <c r="G12" s="81"/>
      <c r="H12" s="81"/>
      <c r="I12" s="101"/>
      <c r="J12" s="81"/>
      <c r="K12" s="81"/>
      <c r="L12" s="112"/>
      <c r="M12" s="115"/>
      <c r="N12" s="81"/>
      <c r="O12" s="81"/>
      <c r="P12" s="81"/>
      <c r="Q12" s="82"/>
      <c r="R12" s="81"/>
      <c r="S12" s="81"/>
      <c r="T12" s="81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  <c r="IO12" s="82"/>
      <c r="IP12" s="82"/>
      <c r="IQ12" s="82"/>
      <c r="IR12" s="82"/>
      <c r="IS12" s="82"/>
      <c r="IT12" s="82"/>
      <c r="IU12" s="82"/>
      <c r="IV12" s="82"/>
    </row>
    <row r="13" ht="13.65" customHeight="1">
      <c r="A13" s="107">
        <v>71</v>
      </c>
      <c r="B13" t="s" s="108">
        <v>53</v>
      </c>
      <c r="C13" s="109"/>
      <c r="D13" s="110">
        <f>C13/$C$9</f>
        <v>0</v>
      </c>
      <c r="E13" s="109"/>
      <c r="F13" s="111">
        <f>E13/$E$9</f>
        <v>0</v>
      </c>
      <c r="G13" s="81"/>
      <c r="H13" s="81"/>
      <c r="I13" s="101"/>
      <c r="J13" s="81"/>
      <c r="K13" s="81"/>
      <c r="L13" s="81"/>
      <c r="M13" s="81"/>
      <c r="N13" s="81"/>
      <c r="O13" s="81"/>
      <c r="P13" s="115"/>
      <c r="Q13" s="82"/>
      <c r="R13" s="81"/>
      <c r="S13" s="81"/>
      <c r="T13" s="81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  <c r="IS13" s="82"/>
      <c r="IT13" s="82"/>
      <c r="IU13" s="82"/>
      <c r="IV13" s="82"/>
    </row>
    <row r="14" ht="13.65" customHeight="1">
      <c r="A14" s="81"/>
      <c r="B14" s="81"/>
      <c r="C14" s="114"/>
      <c r="D14" s="81"/>
      <c r="E14" s="114"/>
      <c r="F14" s="81"/>
      <c r="G14" s="81"/>
      <c r="H14" s="81"/>
      <c r="I14" s="101"/>
      <c r="J14" s="81"/>
      <c r="K14" s="81"/>
      <c r="L14" s="81"/>
      <c r="M14" s="81"/>
      <c r="N14" s="81"/>
      <c r="O14" s="81"/>
      <c r="P14" s="115"/>
      <c r="Q14" s="82"/>
      <c r="R14" s="81"/>
      <c r="S14" s="81"/>
      <c r="T14" s="81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  <c r="IU14" s="82"/>
      <c r="IV14" s="82"/>
    </row>
    <row r="15" ht="13.65" customHeight="1">
      <c r="A15" s="107">
        <v>72</v>
      </c>
      <c r="B15" t="s" s="108">
        <v>54</v>
      </c>
      <c r="C15" s="109"/>
      <c r="D15" s="110">
        <f>C15/$C$9</f>
        <v>0</v>
      </c>
      <c r="E15" s="109"/>
      <c r="F15" s="111">
        <f>E15/$E$9</f>
        <v>0</v>
      </c>
      <c r="G15" s="81"/>
      <c r="H15" s="81"/>
      <c r="I15" s="101"/>
      <c r="J15" s="81"/>
      <c r="K15" s="81"/>
      <c r="L15" s="81"/>
      <c r="M15" s="81"/>
      <c r="N15" s="81"/>
      <c r="O15" s="81"/>
      <c r="P15" s="115"/>
      <c r="Q15" s="82"/>
      <c r="R15" s="81"/>
      <c r="S15" s="81"/>
      <c r="T15" s="81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  <c r="IS15" s="82"/>
      <c r="IT15" s="82"/>
      <c r="IU15" s="82"/>
      <c r="IV15" s="82"/>
    </row>
    <row r="16" ht="13.65" customHeight="1">
      <c r="A16" s="81"/>
      <c r="B16" s="81"/>
      <c r="C16" s="114"/>
      <c r="D16" s="81"/>
      <c r="E16" s="114"/>
      <c r="F16" s="81"/>
      <c r="G16" s="81"/>
      <c r="H16" s="81"/>
      <c r="I16" s="101"/>
      <c r="J16" s="81"/>
      <c r="K16" s="81"/>
      <c r="L16" s="81"/>
      <c r="M16" s="81"/>
      <c r="N16" s="81"/>
      <c r="O16" s="81"/>
      <c r="P16" s="81"/>
      <c r="Q16" s="82"/>
      <c r="R16" s="81"/>
      <c r="S16" s="81"/>
      <c r="T16" s="81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  <c r="IO16" s="82"/>
      <c r="IP16" s="82"/>
      <c r="IQ16" s="82"/>
      <c r="IR16" s="82"/>
      <c r="IS16" s="82"/>
      <c r="IT16" s="82"/>
      <c r="IU16" s="82"/>
      <c r="IV16" s="82"/>
    </row>
    <row r="17" ht="13.65" customHeight="1">
      <c r="A17" s="107">
        <v>74</v>
      </c>
      <c r="B17" t="s" s="108">
        <v>55</v>
      </c>
      <c r="C17" s="109"/>
      <c r="D17" s="110">
        <f>C17/$C$9</f>
        <v>0</v>
      </c>
      <c r="E17" s="109"/>
      <c r="F17" s="111">
        <f>E17/$E$9</f>
        <v>0</v>
      </c>
      <c r="G17" s="81"/>
      <c r="H17" s="81"/>
      <c r="I17" s="101"/>
      <c r="J17" s="81"/>
      <c r="K17" s="81"/>
      <c r="L17" s="81"/>
      <c r="M17" s="81"/>
      <c r="N17" s="81"/>
      <c r="O17" s="81"/>
      <c r="P17" s="81"/>
      <c r="Q17" s="82"/>
      <c r="R17" s="81"/>
      <c r="S17" s="81"/>
      <c r="T17" s="81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  <c r="IO17" s="82"/>
      <c r="IP17" s="82"/>
      <c r="IQ17" s="82"/>
      <c r="IR17" s="82"/>
      <c r="IS17" s="82"/>
      <c r="IT17" s="82"/>
      <c r="IU17" s="82"/>
      <c r="IV17" s="82"/>
    </row>
    <row r="18" ht="13.65" customHeight="1">
      <c r="A18" s="81"/>
      <c r="B18" s="81"/>
      <c r="C18" s="114"/>
      <c r="D18" s="81"/>
      <c r="E18" s="114"/>
      <c r="F18" s="81"/>
      <c r="G18" s="81"/>
      <c r="H18" s="81"/>
      <c r="I18" s="101"/>
      <c r="J18" s="81"/>
      <c r="K18" s="81"/>
      <c r="L18" s="116"/>
      <c r="M18" s="81"/>
      <c r="N18" s="81"/>
      <c r="O18" s="81"/>
      <c r="P18" s="81"/>
      <c r="Q18" s="82"/>
      <c r="R18" s="81"/>
      <c r="S18" s="81"/>
      <c r="T18" s="81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  <c r="IO18" s="82"/>
      <c r="IP18" s="82"/>
      <c r="IQ18" s="82"/>
      <c r="IR18" s="82"/>
      <c r="IS18" s="82"/>
      <c r="IT18" s="82"/>
      <c r="IU18" s="82"/>
      <c r="IV18" s="82"/>
    </row>
    <row r="19" ht="13.65" customHeight="1">
      <c r="A19" s="117">
        <v>76</v>
      </c>
      <c r="B19" t="s" s="118">
        <v>56</v>
      </c>
      <c r="C19" s="109">
        <v>51</v>
      </c>
      <c r="D19" s="119">
        <f>C19/$C$9</f>
        <v>9.2225732426025e-05</v>
      </c>
      <c r="E19" s="109">
        <v>12169</v>
      </c>
      <c r="F19" s="120">
        <f>E19/$E$9</f>
        <v>0.0238979432725787</v>
      </c>
      <c r="G19" s="105"/>
      <c r="H19" s="105"/>
      <c r="I19" s="121"/>
      <c r="J19" s="105"/>
      <c r="K19" s="105"/>
      <c r="L19" s="122"/>
      <c r="M19" s="105"/>
      <c r="N19" s="105"/>
      <c r="O19" s="105"/>
      <c r="P19" s="105"/>
      <c r="Q19" s="123"/>
      <c r="R19" s="105"/>
      <c r="S19" s="105"/>
      <c r="T19" s="105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123"/>
      <c r="DT19" s="123"/>
      <c r="DU19" s="123"/>
      <c r="DV19" s="123"/>
      <c r="DW19" s="123"/>
      <c r="DX19" s="123"/>
      <c r="DY19" s="123"/>
      <c r="DZ19" s="123"/>
      <c r="EA19" s="123"/>
      <c r="EB19" s="123"/>
      <c r="EC19" s="123"/>
      <c r="ED19" s="123"/>
      <c r="EE19" s="123"/>
      <c r="EF19" s="123"/>
      <c r="EG19" s="123"/>
      <c r="EH19" s="123"/>
      <c r="EI19" s="123"/>
      <c r="EJ19" s="123"/>
      <c r="EK19" s="123"/>
      <c r="EL19" s="123"/>
      <c r="EM19" s="123"/>
      <c r="EN19" s="123"/>
      <c r="EO19" s="123"/>
      <c r="EP19" s="123"/>
      <c r="EQ19" s="123"/>
      <c r="ER19" s="123"/>
      <c r="ES19" s="123"/>
      <c r="ET19" s="123"/>
      <c r="EU19" s="123"/>
      <c r="EV19" s="123"/>
      <c r="EW19" s="123"/>
      <c r="EX19" s="123"/>
      <c r="EY19" s="123"/>
      <c r="EZ19" s="123"/>
      <c r="FA19" s="123"/>
      <c r="FB19" s="123"/>
      <c r="FC19" s="123"/>
      <c r="FD19" s="123"/>
      <c r="FE19" s="123"/>
      <c r="FF19" s="123"/>
      <c r="FG19" s="123"/>
      <c r="FH19" s="123"/>
      <c r="FI19" s="123"/>
      <c r="FJ19" s="123"/>
      <c r="FK19" s="123"/>
      <c r="FL19" s="123"/>
      <c r="FM19" s="123"/>
      <c r="FN19" s="123"/>
      <c r="FO19" s="123"/>
      <c r="FP19" s="123"/>
      <c r="FQ19" s="123"/>
      <c r="FR19" s="123"/>
      <c r="FS19" s="123"/>
      <c r="FT19" s="123"/>
      <c r="FU19" s="123"/>
      <c r="FV19" s="123"/>
      <c r="FW19" s="123"/>
      <c r="FX19" s="123"/>
      <c r="FY19" s="123"/>
      <c r="FZ19" s="123"/>
      <c r="GA19" s="123"/>
      <c r="GB19" s="123"/>
      <c r="GC19" s="123"/>
      <c r="GD19" s="123"/>
      <c r="GE19" s="123"/>
      <c r="GF19" s="123"/>
      <c r="GG19" s="123"/>
      <c r="GH19" s="123"/>
      <c r="GI19" s="123"/>
      <c r="GJ19" s="123"/>
      <c r="GK19" s="123"/>
      <c r="GL19" s="123"/>
      <c r="GM19" s="123"/>
      <c r="GN19" s="123"/>
      <c r="GO19" s="123"/>
      <c r="GP19" s="123"/>
      <c r="GQ19" s="123"/>
      <c r="GR19" s="123"/>
      <c r="GS19" s="123"/>
      <c r="GT19" s="123"/>
      <c r="GU19" s="123"/>
      <c r="GV19" s="123"/>
      <c r="GW19" s="123"/>
      <c r="GX19" s="123"/>
      <c r="GY19" s="123"/>
      <c r="GZ19" s="123"/>
      <c r="HA19" s="123"/>
      <c r="HB19" s="123"/>
      <c r="HC19" s="123"/>
      <c r="HD19" s="123"/>
      <c r="HE19" s="123"/>
      <c r="HF19" s="123"/>
      <c r="HG19" s="123"/>
      <c r="HH19" s="123"/>
      <c r="HI19" s="123"/>
      <c r="HJ19" s="123"/>
      <c r="HK19" s="123"/>
      <c r="HL19" s="123"/>
      <c r="HM19" s="123"/>
      <c r="HN19" s="123"/>
      <c r="HO19" s="123"/>
      <c r="HP19" s="123"/>
      <c r="HQ19" s="123"/>
      <c r="HR19" s="123"/>
      <c r="HS19" s="123"/>
      <c r="HT19" s="123"/>
      <c r="HU19" s="123"/>
      <c r="HV19" s="123"/>
      <c r="HW19" s="123"/>
      <c r="HX19" s="123"/>
      <c r="HY19" s="123"/>
      <c r="HZ19" s="123"/>
      <c r="IA19" s="123"/>
      <c r="IB19" s="123"/>
      <c r="IC19" s="123"/>
      <c r="ID19" s="123"/>
      <c r="IE19" s="123"/>
      <c r="IF19" s="123"/>
      <c r="IG19" s="123"/>
      <c r="IH19" s="123"/>
      <c r="II19" s="123"/>
      <c r="IJ19" s="123"/>
      <c r="IK19" s="123"/>
      <c r="IL19" s="123"/>
      <c r="IM19" s="123"/>
      <c r="IN19" s="123"/>
      <c r="IO19" s="123"/>
      <c r="IP19" s="123"/>
      <c r="IQ19" s="123"/>
      <c r="IR19" s="123"/>
      <c r="IS19" s="123"/>
      <c r="IT19" s="123"/>
      <c r="IU19" s="123"/>
      <c r="IV19" s="123"/>
    </row>
    <row r="20" ht="13.65" customHeight="1">
      <c r="A20" s="16"/>
      <c r="B20" s="8"/>
      <c r="C20" s="21"/>
      <c r="D20" s="124"/>
      <c r="E20" s="21"/>
      <c r="F20" s="124"/>
      <c r="G20" s="21"/>
      <c r="H20" s="8"/>
      <c r="I20" s="21"/>
      <c r="J20" s="8"/>
      <c r="K20" s="8"/>
      <c r="L20" s="125"/>
      <c r="M20" s="8"/>
      <c r="N20" s="8"/>
      <c r="O20" s="8"/>
      <c r="P20" s="8"/>
      <c r="Q20" s="126"/>
      <c r="R20" s="8"/>
      <c r="S20" s="8"/>
      <c r="T20" s="8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7"/>
    </row>
    <row r="21" ht="13.65" customHeight="1">
      <c r="A21" s="16"/>
      <c r="B21" s="8"/>
      <c r="C21" s="21"/>
      <c r="D21" s="124"/>
      <c r="E21" s="21"/>
      <c r="F21" s="124"/>
      <c r="G21" s="21"/>
      <c r="H21" s="8"/>
      <c r="I21" s="21"/>
      <c r="J21" s="8"/>
      <c r="K21" s="8"/>
      <c r="L21" s="125"/>
      <c r="M21" s="8"/>
      <c r="N21" s="8"/>
      <c r="O21" s="8"/>
      <c r="P21" s="8"/>
      <c r="Q21" s="126"/>
      <c r="R21" s="8"/>
      <c r="S21" s="8"/>
      <c r="T21" s="8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6"/>
      <c r="CI21" s="126"/>
      <c r="CJ21" s="126"/>
      <c r="CK21" s="126"/>
      <c r="CL21" s="126"/>
      <c r="CM21" s="126"/>
      <c r="CN21" s="126"/>
      <c r="CO21" s="126"/>
      <c r="CP21" s="126"/>
      <c r="CQ21" s="126"/>
      <c r="CR21" s="126"/>
      <c r="CS21" s="126"/>
      <c r="CT21" s="126"/>
      <c r="CU21" s="126"/>
      <c r="CV21" s="126"/>
      <c r="CW21" s="126"/>
      <c r="CX21" s="126"/>
      <c r="CY21" s="126"/>
      <c r="CZ21" s="126"/>
      <c r="DA21" s="126"/>
      <c r="DB21" s="126"/>
      <c r="DC21" s="126"/>
      <c r="DD21" s="126"/>
      <c r="DE21" s="126"/>
      <c r="DF21" s="126"/>
      <c r="DG21" s="126"/>
      <c r="DH21" s="126"/>
      <c r="DI21" s="126"/>
      <c r="DJ21" s="126"/>
      <c r="DK21" s="126"/>
      <c r="DL21" s="126"/>
      <c r="DM21" s="126"/>
      <c r="DN21" s="126"/>
      <c r="DO21" s="126"/>
      <c r="DP21" s="126"/>
      <c r="DQ21" s="126"/>
      <c r="DR21" s="126"/>
      <c r="DS21" s="126"/>
      <c r="DT21" s="126"/>
      <c r="DU21" s="126"/>
      <c r="DV21" s="126"/>
      <c r="DW21" s="126"/>
      <c r="DX21" s="126"/>
      <c r="DY21" s="126"/>
      <c r="DZ21" s="126"/>
      <c r="EA21" s="126"/>
      <c r="EB21" s="126"/>
      <c r="EC21" s="126"/>
      <c r="ED21" s="126"/>
      <c r="EE21" s="126"/>
      <c r="EF21" s="126"/>
      <c r="EG21" s="126"/>
      <c r="EH21" s="126"/>
      <c r="EI21" s="126"/>
      <c r="EJ21" s="126"/>
      <c r="EK21" s="126"/>
      <c r="EL21" s="126"/>
      <c r="EM21" s="126"/>
      <c r="EN21" s="126"/>
      <c r="EO21" s="126"/>
      <c r="EP21" s="126"/>
      <c r="EQ21" s="126"/>
      <c r="ER21" s="126"/>
      <c r="ES21" s="126"/>
      <c r="ET21" s="126"/>
      <c r="EU21" s="126"/>
      <c r="EV21" s="126"/>
      <c r="EW21" s="126"/>
      <c r="EX21" s="126"/>
      <c r="EY21" s="126"/>
      <c r="EZ21" s="126"/>
      <c r="FA21" s="126"/>
      <c r="FB21" s="126"/>
      <c r="FC21" s="126"/>
      <c r="FD21" s="126"/>
      <c r="FE21" s="126"/>
      <c r="FF21" s="126"/>
      <c r="FG21" s="126"/>
      <c r="FH21" s="126"/>
      <c r="FI21" s="126"/>
      <c r="FJ21" s="126"/>
      <c r="FK21" s="126"/>
      <c r="FL21" s="126"/>
      <c r="FM21" s="126"/>
      <c r="FN21" s="126"/>
      <c r="FO21" s="126"/>
      <c r="FP21" s="126"/>
      <c r="FQ21" s="126"/>
      <c r="FR21" s="126"/>
      <c r="FS21" s="126"/>
      <c r="FT21" s="126"/>
      <c r="FU21" s="126"/>
      <c r="FV21" s="126"/>
      <c r="FW21" s="126"/>
      <c r="FX21" s="126"/>
      <c r="FY21" s="126"/>
      <c r="FZ21" s="126"/>
      <c r="GA21" s="126"/>
      <c r="GB21" s="126"/>
      <c r="GC21" s="126"/>
      <c r="GD21" s="126"/>
      <c r="GE21" s="126"/>
      <c r="GF21" s="126"/>
      <c r="GG21" s="126"/>
      <c r="GH21" s="126"/>
      <c r="GI21" s="126"/>
      <c r="GJ21" s="126"/>
      <c r="GK21" s="126"/>
      <c r="GL21" s="126"/>
      <c r="GM21" s="126"/>
      <c r="GN21" s="126"/>
      <c r="GO21" s="126"/>
      <c r="GP21" s="126"/>
      <c r="GQ21" s="126"/>
      <c r="GR21" s="126"/>
      <c r="GS21" s="126"/>
      <c r="GT21" s="126"/>
      <c r="GU21" s="126"/>
      <c r="GV21" s="126"/>
      <c r="GW21" s="126"/>
      <c r="GX21" s="126"/>
      <c r="GY21" s="126"/>
      <c r="GZ21" s="126"/>
      <c r="HA21" s="126"/>
      <c r="HB21" s="126"/>
      <c r="HC21" s="126"/>
      <c r="HD21" s="126"/>
      <c r="HE21" s="126"/>
      <c r="HF21" s="126"/>
      <c r="HG21" s="126"/>
      <c r="HH21" s="126"/>
      <c r="HI21" s="126"/>
      <c r="HJ21" s="126"/>
      <c r="HK21" s="126"/>
      <c r="HL21" s="126"/>
      <c r="HM21" s="126"/>
      <c r="HN21" s="126"/>
      <c r="HO21" s="126"/>
      <c r="HP21" s="126"/>
      <c r="HQ21" s="126"/>
      <c r="HR21" s="126"/>
      <c r="HS21" s="126"/>
      <c r="HT21" s="126"/>
      <c r="HU21" s="126"/>
      <c r="HV21" s="126"/>
      <c r="HW21" s="126"/>
      <c r="HX21" s="126"/>
      <c r="HY21" s="126"/>
      <c r="HZ21" s="126"/>
      <c r="IA21" s="126"/>
      <c r="IB21" s="126"/>
      <c r="IC21" s="126"/>
      <c r="ID21" s="126"/>
      <c r="IE21" s="126"/>
      <c r="IF21" s="126"/>
      <c r="IG21" s="126"/>
      <c r="IH21" s="126"/>
      <c r="II21" s="126"/>
      <c r="IJ21" s="126"/>
      <c r="IK21" s="126"/>
      <c r="IL21" s="126"/>
      <c r="IM21" s="126"/>
      <c r="IN21" s="126"/>
      <c r="IO21" s="126"/>
      <c r="IP21" s="126"/>
      <c r="IQ21" s="126"/>
      <c r="IR21" s="126"/>
      <c r="IS21" s="126"/>
      <c r="IT21" s="126"/>
      <c r="IU21" s="126"/>
      <c r="IV21" s="127"/>
    </row>
    <row r="22" ht="20.45" customHeight="1">
      <c r="A22" t="s" s="128">
        <v>57</v>
      </c>
      <c r="B22" s="83"/>
      <c r="C22" s="129">
        <f>C25+C27+C29+C31+C33+C35+C37+C39</f>
        <v>1051699</v>
      </c>
      <c r="D22" s="83"/>
      <c r="E22" s="129">
        <f>E25+E27+E29+E31+E33+E35+E37+E39</f>
        <v>902477</v>
      </c>
      <c r="F22" s="83"/>
      <c r="G22" s="129">
        <f>G25+G27+G29+G31+G33+G35+G37</f>
        <v>0</v>
      </c>
      <c r="H22" s="83"/>
      <c r="I22" s="129">
        <f>I25+I27+I29+I31+I33+I35+I37</f>
        <v>0</v>
      </c>
      <c r="J22" s="83"/>
      <c r="K22" s="83"/>
      <c r="L22" s="130"/>
      <c r="M22" s="130"/>
      <c r="N22" s="83"/>
      <c r="O22" s="131"/>
      <c r="P22" s="131"/>
      <c r="Q22" s="132"/>
      <c r="R22" s="83"/>
      <c r="S22" s="83"/>
      <c r="T22" s="8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</row>
    <row r="23" ht="20.45" customHeight="1">
      <c r="A23" s="81"/>
      <c r="B23" s="81"/>
      <c r="C23" s="81"/>
      <c r="D23" s="133"/>
      <c r="E23" s="134"/>
      <c r="F23" s="133"/>
      <c r="G23" s="81"/>
      <c r="H23" s="135"/>
      <c r="I23" s="136"/>
      <c r="J23" s="135"/>
      <c r="K23" s="81"/>
      <c r="L23" s="137"/>
      <c r="M23" s="137"/>
      <c r="N23" s="81"/>
      <c r="O23" t="s" s="94">
        <v>49</v>
      </c>
      <c r="P23" t="s" s="94">
        <v>50</v>
      </c>
      <c r="Q23" s="82"/>
      <c r="R23" s="81"/>
      <c r="S23" s="81"/>
      <c r="T23" s="81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  <c r="IO23" s="82"/>
      <c r="IP23" s="82"/>
      <c r="IQ23" s="82"/>
      <c r="IR23" s="82"/>
      <c r="IS23" s="82"/>
      <c r="IT23" s="82"/>
      <c r="IU23" s="82"/>
      <c r="IV23" s="82"/>
    </row>
    <row r="24" ht="14.6" customHeight="1">
      <c r="A24" s="81"/>
      <c r="B24" s="81"/>
      <c r="C24" s="105"/>
      <c r="D24" s="81"/>
      <c r="E24" s="105"/>
      <c r="F24" s="81"/>
      <c r="G24" s="81"/>
      <c r="H24" s="135"/>
      <c r="I24" s="136"/>
      <c r="J24" s="135"/>
      <c r="K24" s="81"/>
      <c r="L24" s="137"/>
      <c r="M24" s="137"/>
      <c r="N24" s="81"/>
      <c r="O24" s="138"/>
      <c r="P24" s="138"/>
      <c r="Q24" s="82"/>
      <c r="R24" s="81"/>
      <c r="S24" s="81"/>
      <c r="T24" s="81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  <c r="IO24" s="82"/>
      <c r="IP24" s="82"/>
      <c r="IQ24" s="82"/>
      <c r="IR24" s="82"/>
      <c r="IS24" s="82"/>
      <c r="IT24" s="82"/>
      <c r="IU24" s="82"/>
      <c r="IV24" s="82"/>
    </row>
    <row r="25" ht="13.65" customHeight="1">
      <c r="A25" s="107">
        <v>60</v>
      </c>
      <c r="B25" t="s" s="108">
        <v>58</v>
      </c>
      <c r="C25" s="109">
        <v>192494</v>
      </c>
      <c r="D25" s="110">
        <f>C25/$C$22</f>
        <v>0.18303145671908</v>
      </c>
      <c r="E25" s="109">
        <v>182429</v>
      </c>
      <c r="F25" s="111">
        <f>E25/$E$22</f>
        <v>0.202142547677115</v>
      </c>
      <c r="G25" s="81"/>
      <c r="H25" s="115">
        <f>G25/$G$22</f>
      </c>
      <c r="I25" s="101"/>
      <c r="J25" s="115">
        <f>I25/$I$22</f>
      </c>
      <c r="K25" s="81"/>
      <c r="L25" s="139"/>
      <c r="M25" s="139"/>
      <c r="N25" s="81"/>
      <c r="O25" s="139">
        <f>G25/G$9</f>
      </c>
      <c r="P25" s="139">
        <f>I25/$I$9</f>
      </c>
      <c r="Q25" s="82"/>
      <c r="R25" s="81"/>
      <c r="S25" s="81"/>
      <c r="T25" s="81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  <c r="IO25" s="82"/>
      <c r="IP25" s="82"/>
      <c r="IQ25" s="82"/>
      <c r="IR25" s="82"/>
      <c r="IS25" s="82"/>
      <c r="IT25" s="82"/>
      <c r="IU25" s="82"/>
      <c r="IV25" s="82"/>
    </row>
    <row r="26" ht="13.65" customHeight="1">
      <c r="A26" s="81"/>
      <c r="B26" s="81"/>
      <c r="C26" s="114"/>
      <c r="D26" s="115"/>
      <c r="E26" s="114"/>
      <c r="F26" s="81"/>
      <c r="G26" s="81"/>
      <c r="H26" s="81"/>
      <c r="I26" s="101"/>
      <c r="J26" s="81"/>
      <c r="K26" s="81"/>
      <c r="L26" s="81"/>
      <c r="M26" s="81"/>
      <c r="N26" s="81"/>
      <c r="O26" s="81"/>
      <c r="P26" s="81"/>
      <c r="Q26" s="82"/>
      <c r="R26" s="81"/>
      <c r="S26" s="81"/>
      <c r="T26" s="81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  <c r="IO26" s="82"/>
      <c r="IP26" s="82"/>
      <c r="IQ26" s="82"/>
      <c r="IR26" s="82"/>
      <c r="IS26" s="82"/>
      <c r="IT26" s="82"/>
      <c r="IU26" s="82"/>
      <c r="IV26" s="82"/>
    </row>
    <row r="27" ht="13.65" customHeight="1">
      <c r="A27" s="107">
        <v>61</v>
      </c>
      <c r="B27" t="s" s="108">
        <v>59</v>
      </c>
      <c r="C27" s="109"/>
      <c r="D27" s="110">
        <f>C27/$C$22</f>
        <v>0</v>
      </c>
      <c r="E27" s="109"/>
      <c r="F27" s="111">
        <f>E27/$E$22</f>
        <v>0</v>
      </c>
      <c r="G27" s="81"/>
      <c r="H27" s="115">
        <f>G27/$G$22</f>
      </c>
      <c r="I27" s="101"/>
      <c r="J27" s="115">
        <f>I27/$I$22</f>
      </c>
      <c r="K27" s="81"/>
      <c r="L27" s="139"/>
      <c r="M27" s="139"/>
      <c r="N27" s="81"/>
      <c r="O27" s="139">
        <f>G27/G$9</f>
      </c>
      <c r="P27" s="139">
        <f>I27/$I$9</f>
      </c>
      <c r="Q27" s="82"/>
      <c r="R27" s="81"/>
      <c r="S27" s="81"/>
      <c r="T27" s="81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  <c r="IO27" s="82"/>
      <c r="IP27" s="82"/>
      <c r="IQ27" s="82"/>
      <c r="IR27" s="82"/>
      <c r="IS27" s="82"/>
      <c r="IT27" s="82"/>
      <c r="IU27" s="82"/>
      <c r="IV27" s="82"/>
    </row>
    <row r="28" ht="13.65" customHeight="1">
      <c r="A28" s="81"/>
      <c r="B28" s="81"/>
      <c r="C28" s="114"/>
      <c r="D28" s="81"/>
      <c r="E28" s="114"/>
      <c r="F28" s="81"/>
      <c r="G28" s="81"/>
      <c r="H28" s="81"/>
      <c r="I28" s="101"/>
      <c r="J28" s="81"/>
      <c r="K28" s="81"/>
      <c r="L28" s="81"/>
      <c r="M28" s="81"/>
      <c r="N28" s="81"/>
      <c r="O28" s="81"/>
      <c r="P28" s="81"/>
      <c r="Q28" s="82"/>
      <c r="R28" s="81"/>
      <c r="S28" s="81"/>
      <c r="T28" s="81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  <c r="IO28" s="82"/>
      <c r="IP28" s="82"/>
      <c r="IQ28" s="82"/>
      <c r="IR28" s="82"/>
      <c r="IS28" s="82"/>
      <c r="IT28" s="82"/>
      <c r="IU28" s="82"/>
      <c r="IV28" s="82"/>
    </row>
    <row r="29" ht="13.65" customHeight="1">
      <c r="A29" s="107">
        <v>62</v>
      </c>
      <c r="B29" t="s" s="108">
        <v>60</v>
      </c>
      <c r="C29" s="109">
        <v>770976</v>
      </c>
      <c r="D29" s="110">
        <f>C29/$C$22</f>
        <v>0.733076669275144</v>
      </c>
      <c r="E29" s="109">
        <v>649961</v>
      </c>
      <c r="F29" s="111">
        <f>E29/$E$22</f>
        <v>0.720196747396333</v>
      </c>
      <c r="G29" s="81"/>
      <c r="H29" s="115">
        <f>G29/$G$22</f>
      </c>
      <c r="I29" s="101"/>
      <c r="J29" s="115">
        <f>I29/$I$22</f>
      </c>
      <c r="K29" s="81"/>
      <c r="L29" s="139"/>
      <c r="M29" s="139"/>
      <c r="N29" s="81"/>
      <c r="O29" s="139">
        <f>G29/G$9</f>
      </c>
      <c r="P29" s="139">
        <f>I29/$I$9</f>
      </c>
      <c r="Q29" s="82"/>
      <c r="R29" s="81"/>
      <c r="S29" s="81"/>
      <c r="T29" s="81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  <c r="IO29" s="82"/>
      <c r="IP29" s="82"/>
      <c r="IQ29" s="82"/>
      <c r="IR29" s="82"/>
      <c r="IS29" s="82"/>
      <c r="IT29" s="82"/>
      <c r="IU29" s="82"/>
      <c r="IV29" s="82"/>
    </row>
    <row r="30" ht="13.65" customHeight="1">
      <c r="A30" s="81"/>
      <c r="B30" s="81"/>
      <c r="C30" s="114"/>
      <c r="D30" s="81"/>
      <c r="E30" s="114"/>
      <c r="F30" s="115"/>
      <c r="G30" s="81"/>
      <c r="H30" s="81"/>
      <c r="I30" s="101"/>
      <c r="J30" s="81"/>
      <c r="K30" s="81"/>
      <c r="L30" s="81"/>
      <c r="M30" s="81"/>
      <c r="N30" s="81"/>
      <c r="O30" s="81"/>
      <c r="P30" s="81"/>
      <c r="Q30" s="82"/>
      <c r="R30" s="81"/>
      <c r="S30" s="81"/>
      <c r="T30" s="81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  <c r="IO30" s="82"/>
      <c r="IP30" s="82"/>
      <c r="IQ30" s="82"/>
      <c r="IR30" s="82"/>
      <c r="IS30" s="82"/>
      <c r="IT30" s="82"/>
      <c r="IU30" s="82"/>
      <c r="IV30" s="82"/>
    </row>
    <row r="31" ht="13.65" customHeight="1">
      <c r="A31" s="107">
        <v>63</v>
      </c>
      <c r="B31" t="s" s="108">
        <v>61</v>
      </c>
      <c r="C31" s="109">
        <v>31771</v>
      </c>
      <c r="D31" s="110">
        <f>C31/$C$22</f>
        <v>0.0302092138530131</v>
      </c>
      <c r="E31" s="109">
        <v>28121</v>
      </c>
      <c r="F31" s="111">
        <f>E31/$E$22</f>
        <v>0.0311597968701695</v>
      </c>
      <c r="G31" s="81"/>
      <c r="H31" s="115">
        <f>G31/$G$22</f>
      </c>
      <c r="I31" s="101"/>
      <c r="J31" s="115">
        <f>I31/$I$22</f>
      </c>
      <c r="K31" s="81"/>
      <c r="L31" s="139"/>
      <c r="M31" s="139"/>
      <c r="N31" s="81"/>
      <c r="O31" s="139">
        <f>G31/G$9</f>
      </c>
      <c r="P31" s="139">
        <f>I31/$I$9</f>
      </c>
      <c r="Q31" s="82"/>
      <c r="R31" s="81"/>
      <c r="S31" s="81"/>
      <c r="T31" s="81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  <c r="IO31" s="82"/>
      <c r="IP31" s="82"/>
      <c r="IQ31" s="82"/>
      <c r="IR31" s="82"/>
      <c r="IS31" s="82"/>
      <c r="IT31" s="82"/>
      <c r="IU31" s="82"/>
      <c r="IV31" s="82"/>
    </row>
    <row r="32" ht="13.65" customHeight="1">
      <c r="A32" s="81"/>
      <c r="B32" s="81"/>
      <c r="C32" s="114"/>
      <c r="D32" s="81"/>
      <c r="E32" s="114"/>
      <c r="F32" s="115"/>
      <c r="G32" s="81"/>
      <c r="H32" s="81"/>
      <c r="I32" s="101"/>
      <c r="J32" s="81"/>
      <c r="K32" s="81"/>
      <c r="L32" s="81"/>
      <c r="M32" s="81"/>
      <c r="N32" s="81"/>
      <c r="O32" s="81"/>
      <c r="P32" s="81"/>
      <c r="Q32" s="82"/>
      <c r="R32" s="81"/>
      <c r="S32" s="81"/>
      <c r="T32" s="81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  <c r="IL32" s="82"/>
      <c r="IM32" s="82"/>
      <c r="IN32" s="82"/>
      <c r="IO32" s="82"/>
      <c r="IP32" s="82"/>
      <c r="IQ32" s="82"/>
      <c r="IR32" s="82"/>
      <c r="IS32" s="82"/>
      <c r="IT32" s="82"/>
      <c r="IU32" s="82"/>
      <c r="IV32" s="82"/>
    </row>
    <row r="33" ht="13.65" customHeight="1">
      <c r="A33" s="107">
        <v>63</v>
      </c>
      <c r="B33" t="s" s="108">
        <v>62</v>
      </c>
      <c r="C33" s="109">
        <v>8277</v>
      </c>
      <c r="D33" s="110">
        <f>C33/$C$22</f>
        <v>0.007870122535059939</v>
      </c>
      <c r="E33" s="109">
        <v>-5154</v>
      </c>
      <c r="F33" s="111">
        <f>E33/$E$22</f>
        <v>-0.0057109488662869</v>
      </c>
      <c r="G33" s="81"/>
      <c r="H33" s="115">
        <f>G33/$G$22</f>
      </c>
      <c r="I33" s="101"/>
      <c r="J33" s="115">
        <f>I33/$I$22</f>
      </c>
      <c r="K33" s="81"/>
      <c r="L33" s="139"/>
      <c r="M33" s="139"/>
      <c r="N33" s="81"/>
      <c r="O33" s="139">
        <f>G33/G$9</f>
      </c>
      <c r="P33" s="139">
        <f>I33/$I$9</f>
      </c>
      <c r="Q33" s="82"/>
      <c r="R33" s="81"/>
      <c r="S33" s="81"/>
      <c r="T33" s="81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  <c r="IL33" s="82"/>
      <c r="IM33" s="82"/>
      <c r="IN33" s="82"/>
      <c r="IO33" s="82"/>
      <c r="IP33" s="82"/>
      <c r="IQ33" s="82"/>
      <c r="IR33" s="82"/>
      <c r="IS33" s="82"/>
      <c r="IT33" s="82"/>
      <c r="IU33" s="82"/>
      <c r="IV33" s="82"/>
    </row>
    <row r="34" ht="13.65" customHeight="1">
      <c r="A34" s="81"/>
      <c r="B34" s="81"/>
      <c r="C34" s="114"/>
      <c r="D34" s="81"/>
      <c r="E34" s="114"/>
      <c r="F34" s="115"/>
      <c r="G34" s="81"/>
      <c r="H34" s="81"/>
      <c r="I34" s="101"/>
      <c r="J34" s="81"/>
      <c r="K34" s="81"/>
      <c r="L34" s="81"/>
      <c r="M34" s="81"/>
      <c r="N34" s="81"/>
      <c r="O34" s="81"/>
      <c r="P34" s="81"/>
      <c r="Q34" s="82"/>
      <c r="R34" s="81"/>
      <c r="S34" s="81"/>
      <c r="T34" s="81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  <c r="IO34" s="82"/>
      <c r="IP34" s="82"/>
      <c r="IQ34" s="82"/>
      <c r="IR34" s="82"/>
      <c r="IS34" s="82"/>
      <c r="IT34" s="82"/>
      <c r="IU34" s="82"/>
      <c r="IV34" s="82"/>
    </row>
    <row r="35" ht="13.65" customHeight="1">
      <c r="A35" s="107">
        <v>63</v>
      </c>
      <c r="B35" t="s" s="108">
        <v>63</v>
      </c>
      <c r="C35" s="109"/>
      <c r="D35" s="110">
        <f>C35/$C$22</f>
        <v>0</v>
      </c>
      <c r="E35" s="109"/>
      <c r="F35" s="111">
        <f>E35/$E$22</f>
        <v>0</v>
      </c>
      <c r="G35" s="81"/>
      <c r="H35" s="115">
        <f>G35/$G$22</f>
      </c>
      <c r="I35" s="101"/>
      <c r="J35" s="115">
        <f>I35/$I$22</f>
      </c>
      <c r="K35" s="81"/>
      <c r="L35" s="139"/>
      <c r="M35" s="139"/>
      <c r="N35" s="81"/>
      <c r="O35" s="139">
        <f>G35/G$9</f>
      </c>
      <c r="P35" s="139">
        <f>I35/$I$9</f>
      </c>
      <c r="Q35" s="82"/>
      <c r="R35" s="81"/>
      <c r="S35" s="81"/>
      <c r="T35" s="81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  <c r="IL35" s="82"/>
      <c r="IM35" s="82"/>
      <c r="IN35" s="82"/>
      <c r="IO35" s="82"/>
      <c r="IP35" s="82"/>
      <c r="IQ35" s="82"/>
      <c r="IR35" s="82"/>
      <c r="IS35" s="82"/>
      <c r="IT35" s="82"/>
      <c r="IU35" s="82"/>
      <c r="IV35" s="82"/>
    </row>
    <row r="36" ht="13.65" customHeight="1">
      <c r="A36" s="81"/>
      <c r="B36" s="81"/>
      <c r="C36" s="114"/>
      <c r="D36" s="81"/>
      <c r="E36" s="114"/>
      <c r="F36" s="115"/>
      <c r="G36" s="81"/>
      <c r="H36" s="81"/>
      <c r="I36" s="101"/>
      <c r="J36" s="81"/>
      <c r="K36" s="81"/>
      <c r="L36" s="81"/>
      <c r="M36" s="81"/>
      <c r="N36" s="81"/>
      <c r="O36" s="81"/>
      <c r="P36" s="81"/>
      <c r="Q36" s="82"/>
      <c r="R36" s="81"/>
      <c r="S36" s="81"/>
      <c r="T36" s="81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  <c r="IO36" s="82"/>
      <c r="IP36" s="82"/>
      <c r="IQ36" s="82"/>
      <c r="IR36" s="82"/>
      <c r="IS36" s="82"/>
      <c r="IT36" s="82"/>
      <c r="IU36" s="82"/>
      <c r="IV36" s="82"/>
    </row>
    <row r="37" ht="13.65" customHeight="1">
      <c r="A37" s="107">
        <v>64</v>
      </c>
      <c r="B37" t="s" s="108">
        <v>64</v>
      </c>
      <c r="C37" s="109">
        <v>46682</v>
      </c>
      <c r="D37" s="110">
        <f>C37/$C$22</f>
        <v>0.0443872248618664</v>
      </c>
      <c r="E37" s="109">
        <v>43694</v>
      </c>
      <c r="F37" s="111">
        <f>E37/$E$22</f>
        <v>0.0484156382932751</v>
      </c>
      <c r="G37" s="81"/>
      <c r="H37" s="115">
        <f>G37/$G$22</f>
      </c>
      <c r="I37" s="101"/>
      <c r="J37" s="115">
        <f>I37/$I$22</f>
      </c>
      <c r="K37" s="81"/>
      <c r="L37" s="139"/>
      <c r="M37" s="139"/>
      <c r="N37" s="81"/>
      <c r="O37" s="139">
        <f>G37/G$9</f>
      </c>
      <c r="P37" s="139">
        <f>I37/$I$9</f>
      </c>
      <c r="Q37" s="82"/>
      <c r="R37" s="81"/>
      <c r="S37" s="81"/>
      <c r="T37" s="81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  <c r="IO37" s="82"/>
      <c r="IP37" s="82"/>
      <c r="IQ37" s="82"/>
      <c r="IR37" s="82"/>
      <c r="IS37" s="82"/>
      <c r="IT37" s="82"/>
      <c r="IU37" s="82"/>
      <c r="IV37" s="82"/>
    </row>
    <row r="38" ht="13.65" customHeight="1">
      <c r="A38" s="81"/>
      <c r="B38" s="76"/>
      <c r="C38" s="21"/>
      <c r="D38" s="110"/>
      <c r="E38" s="21"/>
      <c r="F38" s="111"/>
      <c r="G38" s="81"/>
      <c r="H38" s="115"/>
      <c r="I38" s="101"/>
      <c r="J38" s="115"/>
      <c r="K38" s="81"/>
      <c r="L38" s="139"/>
      <c r="M38" s="139"/>
      <c r="N38" s="81"/>
      <c r="O38" s="139"/>
      <c r="P38" s="139"/>
      <c r="Q38" s="82"/>
      <c r="R38" s="81"/>
      <c r="S38" s="81"/>
      <c r="T38" s="81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  <c r="IO38" s="82"/>
      <c r="IP38" s="82"/>
      <c r="IQ38" s="82"/>
      <c r="IR38" s="82"/>
      <c r="IS38" s="82"/>
      <c r="IT38" s="82"/>
      <c r="IU38" s="82"/>
      <c r="IV38" s="82"/>
    </row>
    <row r="39" ht="13.65" customHeight="1">
      <c r="A39" s="107">
        <v>66</v>
      </c>
      <c r="B39" t="s" s="108">
        <v>65</v>
      </c>
      <c r="C39" s="109">
        <v>1499</v>
      </c>
      <c r="D39" s="110">
        <f>C39/$C$22</f>
        <v>0.00142531275583603</v>
      </c>
      <c r="E39" s="109">
        <v>3426</v>
      </c>
      <c r="F39" s="111">
        <f>E39/$C$22</f>
        <v>0.00325758605836841</v>
      </c>
      <c r="G39" s="81"/>
      <c r="H39" s="115"/>
      <c r="I39" s="101"/>
      <c r="J39" s="115"/>
      <c r="K39" s="81"/>
      <c r="L39" s="139"/>
      <c r="M39" s="139"/>
      <c r="N39" s="81"/>
      <c r="O39" s="139"/>
      <c r="P39" s="139"/>
      <c r="Q39" s="82"/>
      <c r="R39" s="81"/>
      <c r="S39" s="81"/>
      <c r="T39" s="81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  <c r="IO39" s="82"/>
      <c r="IP39" s="82"/>
      <c r="IQ39" s="82"/>
      <c r="IR39" s="82"/>
      <c r="IS39" s="82"/>
      <c r="IT39" s="82"/>
      <c r="IU39" s="82"/>
      <c r="IV39" s="82"/>
    </row>
    <row r="40" ht="13.65" customHeight="1">
      <c r="A40" s="81"/>
      <c r="B40" s="81"/>
      <c r="C40" s="83"/>
      <c r="D40" s="81"/>
      <c r="E40" s="83"/>
      <c r="F40" s="81"/>
      <c r="G40" s="81"/>
      <c r="H40" s="81"/>
      <c r="I40" s="101"/>
      <c r="J40" s="81"/>
      <c r="K40" s="81"/>
      <c r="L40" s="81"/>
      <c r="M40" s="81"/>
      <c r="N40" s="81"/>
      <c r="O40" s="81"/>
      <c r="P40" s="81"/>
      <c r="Q40" s="82"/>
      <c r="R40" s="81"/>
      <c r="S40" s="81"/>
      <c r="T40" s="81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  <c r="IO40" s="82"/>
      <c r="IP40" s="82"/>
      <c r="IQ40" s="82"/>
      <c r="IR40" s="82"/>
      <c r="IS40" s="82"/>
      <c r="IT40" s="82"/>
      <c r="IU40" s="82"/>
      <c r="IV40" s="82"/>
    </row>
    <row r="41" ht="13.65" customHeight="1">
      <c r="A41" t="s" s="98">
        <v>66</v>
      </c>
      <c r="B41" s="81"/>
      <c r="C41" s="101">
        <f>C9-C22</f>
        <v>-498708</v>
      </c>
      <c r="D41" s="115">
        <f>SUM(D25:D37)</f>
        <v>0.998574687244163</v>
      </c>
      <c r="E41" s="101">
        <f>E9-E22</f>
        <v>-393270</v>
      </c>
      <c r="F41" s="115">
        <f>SUM(F25:F37)</f>
        <v>0.9962037813706059</v>
      </c>
      <c r="G41" s="101">
        <f>G9-G22</f>
        <v>0</v>
      </c>
      <c r="H41" s="81"/>
      <c r="I41" s="101">
        <f>I9-I22</f>
        <v>0</v>
      </c>
      <c r="J41" s="81"/>
      <c r="K41" s="81"/>
      <c r="L41" s="81"/>
      <c r="M41" s="81"/>
      <c r="N41" s="81"/>
      <c r="O41" s="81"/>
      <c r="P41" s="81"/>
      <c r="Q41" s="82"/>
      <c r="R41" s="81"/>
      <c r="S41" s="81"/>
      <c r="T41" s="81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  <c r="IO41" s="82"/>
      <c r="IP41" s="82"/>
      <c r="IQ41" s="82"/>
      <c r="IR41" s="82"/>
      <c r="IS41" s="82"/>
      <c r="IT41" s="82"/>
      <c r="IU41" s="82"/>
      <c r="IV41" s="82"/>
    </row>
    <row r="42" ht="13.65" customHeight="1">
      <c r="A42" s="81"/>
      <c r="B42" s="81"/>
      <c r="C42" s="105"/>
      <c r="D42" s="81"/>
      <c r="E42" s="105"/>
      <c r="F42" s="81"/>
      <c r="G42" s="81"/>
      <c r="H42" s="81"/>
      <c r="I42" s="101"/>
      <c r="J42" s="81"/>
      <c r="K42" s="81"/>
      <c r="L42" s="81"/>
      <c r="M42" s="81"/>
      <c r="N42" s="81"/>
      <c r="O42" s="81"/>
      <c r="P42" s="81"/>
      <c r="Q42" s="82"/>
      <c r="R42" t="s" s="140">
        <v>67</v>
      </c>
      <c r="S42" s="81"/>
      <c r="T42" s="81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  <c r="IO42" s="82"/>
      <c r="IP42" s="82"/>
      <c r="IQ42" s="82"/>
      <c r="IR42" s="82"/>
      <c r="IS42" s="82"/>
      <c r="IT42" s="82"/>
      <c r="IU42" s="82"/>
      <c r="IV42" s="82"/>
    </row>
    <row r="43" ht="13.65" customHeight="1">
      <c r="A43" s="81"/>
      <c r="B43" t="s" s="108">
        <v>68</v>
      </c>
      <c r="C43" s="109">
        <v>1951</v>
      </c>
      <c r="D43" s="141"/>
      <c r="E43" s="109">
        <v>14243</v>
      </c>
      <c r="F43" s="142"/>
      <c r="G43" s="81"/>
      <c r="H43" s="81"/>
      <c r="I43" s="101"/>
      <c r="J43" s="81"/>
      <c r="K43" s="81"/>
      <c r="L43" s="81"/>
      <c r="M43" t="s" s="98">
        <v>69</v>
      </c>
      <c r="N43" s="81"/>
      <c r="O43" s="81"/>
      <c r="P43" s="81"/>
      <c r="Q43" s="82"/>
      <c r="R43" s="81"/>
      <c r="S43" s="81"/>
      <c r="T43" s="81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  <c r="IO43" s="82"/>
      <c r="IP43" s="82"/>
      <c r="IQ43" s="82"/>
      <c r="IR43" s="82"/>
      <c r="IS43" s="82"/>
      <c r="IT43" s="82"/>
      <c r="IU43" s="82"/>
      <c r="IV43" s="82"/>
    </row>
    <row r="44" ht="13.65" customHeight="1">
      <c r="A44" s="81"/>
      <c r="B44" s="81"/>
      <c r="C44" s="114"/>
      <c r="D44" s="81"/>
      <c r="E44" s="114"/>
      <c r="F44" s="81"/>
      <c r="G44" s="81"/>
      <c r="H44" s="81"/>
      <c r="I44" s="101"/>
      <c r="J44" s="81"/>
      <c r="K44" s="81"/>
      <c r="L44" s="81"/>
      <c r="M44" s="81"/>
      <c r="N44" s="81"/>
      <c r="O44" s="81"/>
      <c r="P44" s="81"/>
      <c r="Q44" s="82"/>
      <c r="R44" s="101">
        <v>25983</v>
      </c>
      <c r="S44" s="101"/>
      <c r="T44" s="101"/>
      <c r="U44" s="143"/>
      <c r="V44" s="143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  <c r="IO44" s="82"/>
      <c r="IP44" s="82"/>
      <c r="IQ44" s="82"/>
      <c r="IR44" s="82"/>
      <c r="IS44" s="82"/>
      <c r="IT44" s="82"/>
      <c r="IU44" s="82"/>
      <c r="IV44" s="82"/>
    </row>
    <row r="45" ht="13.65" customHeight="1">
      <c r="A45" s="81"/>
      <c r="B45" t="s" s="108">
        <v>70</v>
      </c>
      <c r="C45" s="109">
        <v>1747</v>
      </c>
      <c r="D45" s="141"/>
      <c r="E45" s="109">
        <v>1571</v>
      </c>
      <c r="F45" s="142"/>
      <c r="G45" s="81"/>
      <c r="H45" s="81"/>
      <c r="I45" s="101"/>
      <c r="J45" s="81"/>
      <c r="K45" s="81"/>
      <c r="L45" s="81"/>
      <c r="M45" s="81"/>
      <c r="N45" s="81"/>
      <c r="O45" s="81"/>
      <c r="P45" s="81"/>
      <c r="Q45" s="82"/>
      <c r="R45" s="81"/>
      <c r="S45" s="81"/>
      <c r="T45" s="81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  <c r="IO45" s="82"/>
      <c r="IP45" s="82"/>
      <c r="IQ45" s="82"/>
      <c r="IR45" s="82"/>
      <c r="IS45" s="82"/>
      <c r="IT45" s="82"/>
      <c r="IU45" s="82"/>
      <c r="IV45" s="82"/>
    </row>
    <row r="46" ht="13.65" customHeight="1">
      <c r="A46" s="81"/>
      <c r="B46" s="81"/>
      <c r="C46" s="83"/>
      <c r="D46" s="81"/>
      <c r="E46" s="83"/>
      <c r="F46" s="81"/>
      <c r="G46" s="81"/>
      <c r="H46" s="81"/>
      <c r="I46" s="101"/>
      <c r="J46" s="81"/>
      <c r="K46" s="81"/>
      <c r="L46" s="81"/>
      <c r="M46" s="81"/>
      <c r="N46" s="81"/>
      <c r="O46" s="81"/>
      <c r="P46" s="81"/>
      <c r="Q46" s="82"/>
      <c r="R46" t="s" s="140">
        <v>71</v>
      </c>
      <c r="S46" s="81"/>
      <c r="T46" s="81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  <c r="IO46" s="82"/>
      <c r="IP46" s="82"/>
      <c r="IQ46" s="82"/>
      <c r="IR46" s="82"/>
      <c r="IS46" s="82"/>
      <c r="IT46" s="82"/>
      <c r="IU46" s="82"/>
      <c r="IV46" s="82"/>
    </row>
    <row r="47" ht="13.65" customHeight="1">
      <c r="A47" t="s" s="98">
        <v>72</v>
      </c>
      <c r="B47" s="81"/>
      <c r="C47" s="101">
        <f>C41+C43-C45</f>
        <v>-498504</v>
      </c>
      <c r="D47" s="81"/>
      <c r="E47" s="101">
        <f>E41+E43-E45</f>
        <v>-380598</v>
      </c>
      <c r="F47" s="81"/>
      <c r="G47" s="101">
        <f>G41+G43-G45</f>
        <v>0</v>
      </c>
      <c r="H47" s="81"/>
      <c r="I47" s="101">
        <f>I41+I43-I45</f>
        <v>0</v>
      </c>
      <c r="J47" s="81"/>
      <c r="K47" s="81"/>
      <c r="L47" s="81"/>
      <c r="M47" s="81"/>
      <c r="N47" s="81"/>
      <c r="O47" s="81"/>
      <c r="P47" s="81"/>
      <c r="Q47" s="82"/>
      <c r="R47" s="81"/>
      <c r="S47" s="81"/>
      <c r="T47" s="81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  <c r="IO47" s="82"/>
      <c r="IP47" s="82"/>
      <c r="IQ47" s="82"/>
      <c r="IR47" s="82"/>
      <c r="IS47" s="82"/>
      <c r="IT47" s="82"/>
      <c r="IU47" s="82"/>
      <c r="IV47" s="82"/>
    </row>
    <row r="48" ht="13.65" customHeight="1">
      <c r="A48" s="81"/>
      <c r="B48" s="81"/>
      <c r="C48" s="105"/>
      <c r="D48" s="81"/>
      <c r="E48" s="105"/>
      <c r="F48" s="81"/>
      <c r="G48" s="81"/>
      <c r="H48" s="81"/>
      <c r="I48" s="101"/>
      <c r="J48" s="81"/>
      <c r="K48" s="81"/>
      <c r="L48" s="81"/>
      <c r="M48" s="81"/>
      <c r="N48" s="81"/>
      <c r="O48" s="81"/>
      <c r="P48" s="81"/>
      <c r="Q48" s="82"/>
      <c r="R48" s="144">
        <f>C9/R44</f>
        <v>21.2828002924989</v>
      </c>
      <c r="S48" s="144">
        <f>E9/S44</f>
      </c>
      <c r="T48" s="144"/>
      <c r="U48" s="145"/>
      <c r="V48" s="145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  <c r="IO48" s="82"/>
      <c r="IP48" s="82"/>
      <c r="IQ48" s="82"/>
      <c r="IR48" s="82"/>
      <c r="IS48" s="82"/>
      <c r="IT48" s="82"/>
      <c r="IU48" s="82"/>
      <c r="IV48" s="82"/>
    </row>
    <row r="49" ht="9" customHeight="1" hidden="1">
      <c r="A49" s="81"/>
      <c r="B49" t="s" s="108">
        <v>73</v>
      </c>
      <c r="C49" s="109"/>
      <c r="D49" s="141"/>
      <c r="E49" s="109"/>
      <c r="F49" s="142"/>
      <c r="G49" s="81"/>
      <c r="H49" s="81"/>
      <c r="I49" s="101"/>
      <c r="J49" s="81"/>
      <c r="K49" s="81"/>
      <c r="L49" s="81"/>
      <c r="M49" s="81"/>
      <c r="N49" s="81"/>
      <c r="O49" s="81"/>
      <c r="P49" s="81"/>
      <c r="Q49" s="82"/>
      <c r="R49" s="81"/>
      <c r="S49" s="81"/>
      <c r="T49" s="81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  <c r="IO49" s="82"/>
      <c r="IP49" s="82"/>
      <c r="IQ49" s="82"/>
      <c r="IR49" s="82"/>
      <c r="IS49" s="82"/>
      <c r="IT49" s="82"/>
      <c r="IU49" s="82"/>
      <c r="IV49" s="82"/>
    </row>
    <row r="50" ht="9" customHeight="1" hidden="1">
      <c r="A50" s="81"/>
      <c r="B50" s="81"/>
      <c r="C50" s="114"/>
      <c r="D50" s="81"/>
      <c r="E50" s="114"/>
      <c r="F50" s="81"/>
      <c r="G50" s="81"/>
      <c r="H50" s="81"/>
      <c r="I50" s="101"/>
      <c r="J50" s="81"/>
      <c r="K50" s="81"/>
      <c r="L50" s="81"/>
      <c r="M50" s="81"/>
      <c r="N50" s="81"/>
      <c r="O50" s="81"/>
      <c r="P50" s="81"/>
      <c r="Q50" s="82"/>
      <c r="R50" s="81"/>
      <c r="S50" s="81"/>
      <c r="T50" s="81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  <c r="IO50" s="82"/>
      <c r="IP50" s="82"/>
      <c r="IQ50" s="82"/>
      <c r="IR50" s="82"/>
      <c r="IS50" s="82"/>
      <c r="IT50" s="82"/>
      <c r="IU50" s="82"/>
      <c r="IV50" s="82"/>
    </row>
    <row r="51" ht="9" customHeight="1" hidden="1">
      <c r="A51" s="81"/>
      <c r="B51" t="s" s="108">
        <v>74</v>
      </c>
      <c r="C51" s="109"/>
      <c r="D51" s="141"/>
      <c r="E51" s="109"/>
      <c r="F51" s="142"/>
      <c r="G51" s="81"/>
      <c r="H51" s="81"/>
      <c r="I51" s="101">
        <v>9199</v>
      </c>
      <c r="J51" s="81"/>
      <c r="K51" s="81"/>
      <c r="L51" s="101"/>
      <c r="M51" s="81"/>
      <c r="N51" s="81"/>
      <c r="O51" s="81"/>
      <c r="P51" s="81"/>
      <c r="Q51" s="82"/>
      <c r="R51" s="81"/>
      <c r="S51" s="81"/>
      <c r="T51" s="81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  <c r="IO51" s="82"/>
      <c r="IP51" s="82"/>
      <c r="IQ51" s="82"/>
      <c r="IR51" s="82"/>
      <c r="IS51" s="82"/>
      <c r="IT51" s="82"/>
      <c r="IU51" s="82"/>
      <c r="IV51" s="82"/>
    </row>
    <row r="52" ht="13.65" customHeight="1">
      <c r="A52" s="81"/>
      <c r="B52" t="s" s="108">
        <v>75</v>
      </c>
      <c r="C52" s="109">
        <v>3254</v>
      </c>
      <c r="D52" s="141"/>
      <c r="E52" s="109">
        <v>10626</v>
      </c>
      <c r="F52" s="142"/>
      <c r="G52" s="81"/>
      <c r="H52" s="81"/>
      <c r="I52" s="101"/>
      <c r="J52" s="81"/>
      <c r="K52" s="81"/>
      <c r="L52" s="101"/>
      <c r="M52" s="81"/>
      <c r="N52" s="81"/>
      <c r="O52" s="81"/>
      <c r="P52" s="81"/>
      <c r="Q52" s="82"/>
      <c r="R52" s="81"/>
      <c r="S52" s="81"/>
      <c r="T52" s="81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  <c r="IO52" s="82"/>
      <c r="IP52" s="82"/>
      <c r="IQ52" s="82"/>
      <c r="IR52" s="82"/>
      <c r="IS52" s="82"/>
      <c r="IT52" s="82"/>
      <c r="IU52" s="82"/>
      <c r="IV52" s="82"/>
    </row>
    <row r="53" ht="13.65" customHeight="1">
      <c r="A53" s="105"/>
      <c r="B53" s="105"/>
      <c r="C53" s="114"/>
      <c r="D53" s="105"/>
      <c r="E53" s="114"/>
      <c r="F53" s="105"/>
      <c r="G53" s="105"/>
      <c r="H53" s="105"/>
      <c r="I53" s="121"/>
      <c r="J53" s="81"/>
      <c r="K53" s="81"/>
      <c r="L53" s="81"/>
      <c r="M53" s="81"/>
      <c r="N53" s="81"/>
      <c r="O53" s="81"/>
      <c r="P53" s="81"/>
      <c r="Q53" s="82"/>
      <c r="R53" s="81"/>
      <c r="S53" s="81"/>
      <c r="T53" s="81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  <c r="IO53" s="82"/>
      <c r="IP53" s="82"/>
      <c r="IQ53" s="82"/>
      <c r="IR53" s="82"/>
      <c r="IS53" s="82"/>
      <c r="IT53" s="82"/>
      <c r="IU53" s="82"/>
      <c r="IV53" s="82"/>
    </row>
    <row r="54" ht="13.65" customHeight="1">
      <c r="A54" t="s" s="146">
        <v>76</v>
      </c>
      <c r="B54" s="147"/>
      <c r="C54" s="148">
        <f>C47-C52</f>
        <v>-501758</v>
      </c>
      <c r="D54" s="147"/>
      <c r="E54" s="148">
        <f>E47-E52</f>
        <v>-391224</v>
      </c>
      <c r="F54" s="147"/>
      <c r="G54" s="148">
        <f>G47+G49-G51</f>
        <v>0</v>
      </c>
      <c r="H54" s="147"/>
      <c r="I54" s="148">
        <f>I47+I49-I51</f>
        <v>-9199</v>
      </c>
      <c r="J54" s="141"/>
      <c r="K54" s="141"/>
      <c r="L54" s="142"/>
      <c r="M54" s="81"/>
      <c r="N54" s="81"/>
      <c r="O54" s="81"/>
      <c r="P54" s="81"/>
      <c r="Q54" s="82"/>
      <c r="R54" s="81"/>
      <c r="S54" s="81"/>
      <c r="T54" s="81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  <c r="IO54" s="82"/>
      <c r="IP54" s="82"/>
      <c r="IQ54" s="82"/>
      <c r="IR54" s="82"/>
      <c r="IS54" s="82"/>
      <c r="IT54" s="82"/>
      <c r="IU54" s="82"/>
      <c r="IV54" s="82"/>
    </row>
    <row r="55" ht="13.65" customHeight="1">
      <c r="A55" s="83"/>
      <c r="B55" s="83"/>
      <c r="C55" s="83"/>
      <c r="D55" s="83"/>
      <c r="E55" s="83"/>
      <c r="F55" s="83"/>
      <c r="G55" s="83"/>
      <c r="H55" s="83"/>
      <c r="I55" s="129"/>
      <c r="J55" s="81"/>
      <c r="K55" s="81"/>
      <c r="L55" s="81"/>
      <c r="M55" s="81"/>
      <c r="N55" s="81"/>
      <c r="O55" s="81"/>
      <c r="P55" s="81"/>
      <c r="Q55" s="82"/>
      <c r="R55" s="81"/>
      <c r="S55" s="81"/>
      <c r="T55" s="81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  <c r="IO55" s="82"/>
      <c r="IP55" s="82"/>
      <c r="IQ55" s="82"/>
      <c r="IR55" s="82"/>
      <c r="IS55" s="82"/>
      <c r="IT55" s="82"/>
      <c r="IU55" s="82"/>
      <c r="IV55" s="82"/>
    </row>
    <row r="56" ht="13.65" customHeight="1">
      <c r="A56" t="s" s="140">
        <v>77</v>
      </c>
      <c r="B56" s="81"/>
      <c r="C56" s="81"/>
      <c r="D56" s="149"/>
      <c r="E56" s="81"/>
      <c r="F56" s="149"/>
      <c r="G56" s="81"/>
      <c r="H56" s="81"/>
      <c r="I56" s="101"/>
      <c r="J56" s="81"/>
      <c r="K56" s="81"/>
      <c r="L56" s="81"/>
      <c r="M56" s="81"/>
      <c r="N56" s="81"/>
      <c r="O56" s="81"/>
      <c r="P56" s="81"/>
      <c r="Q56" s="82"/>
      <c r="R56" s="81"/>
      <c r="S56" s="81"/>
      <c r="T56" s="81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  <c r="IO56" s="82"/>
      <c r="IP56" s="82"/>
      <c r="IQ56" s="82"/>
      <c r="IR56" s="82"/>
      <c r="IS56" s="82"/>
      <c r="IT56" s="82"/>
      <c r="IU56" s="82"/>
      <c r="IV56" s="82"/>
    </row>
    <row r="57" ht="23.4" customHeight="1">
      <c r="A57" t="s" s="150">
        <v>20</v>
      </c>
      <c r="B57" t="s" s="98">
        <v>17</v>
      </c>
      <c r="C57" s="101">
        <f>C41</f>
        <v>-498708</v>
      </c>
      <c r="D57" s="81"/>
      <c r="E57" s="101">
        <f>E41</f>
        <v>-393270</v>
      </c>
      <c r="F57" s="81"/>
      <c r="G57" s="144">
        <f>G41</f>
        <v>0</v>
      </c>
      <c r="H57" s="115"/>
      <c r="I57" s="144">
        <f>I41</f>
        <v>0</v>
      </c>
      <c r="J57" s="115"/>
      <c r="K57" s="81"/>
      <c r="L57" s="81"/>
      <c r="M57" s="81"/>
      <c r="N57" s="81"/>
      <c r="O57" s="81"/>
      <c r="P57" s="81"/>
      <c r="Q57" s="82"/>
      <c r="R57" s="81"/>
      <c r="S57" s="81"/>
      <c r="T57" s="81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  <c r="IO57" s="82"/>
      <c r="IP57" s="82"/>
      <c r="IQ57" s="82"/>
      <c r="IR57" s="82"/>
      <c r="IS57" s="82"/>
      <c r="IT57" s="82"/>
      <c r="IU57" s="82"/>
      <c r="IV57" s="82"/>
    </row>
    <row r="58" ht="23.4" customHeight="1">
      <c r="A58" t="s" s="150">
        <v>22</v>
      </c>
      <c r="B58" t="s" s="98">
        <v>21</v>
      </c>
      <c r="C58" s="101">
        <f>C43-C45</f>
        <v>204</v>
      </c>
      <c r="D58" s="81"/>
      <c r="E58" s="101">
        <f>E43-E45</f>
        <v>12672</v>
      </c>
      <c r="F58" s="81"/>
      <c r="G58" s="144">
        <f>G43-G45</f>
        <v>0</v>
      </c>
      <c r="H58" s="115"/>
      <c r="I58" s="144">
        <f>I43-I45</f>
        <v>0</v>
      </c>
      <c r="J58" s="115"/>
      <c r="K58" s="81"/>
      <c r="L58" s="81"/>
      <c r="M58" s="81"/>
      <c r="N58" s="81"/>
      <c r="O58" s="81"/>
      <c r="P58" s="81"/>
      <c r="Q58" s="82"/>
      <c r="R58" s="81"/>
      <c r="S58" s="81"/>
      <c r="T58" s="81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  <c r="IO58" s="82"/>
      <c r="IP58" s="82"/>
      <c r="IQ58" s="82"/>
      <c r="IR58" s="82"/>
      <c r="IS58" s="82"/>
      <c r="IT58" s="82"/>
      <c r="IU58" s="82"/>
      <c r="IV58" s="82"/>
    </row>
    <row r="59" ht="11.4" customHeight="1">
      <c r="A59" s="81"/>
      <c r="B59" s="81"/>
      <c r="C59" s="81"/>
      <c r="D59" s="81"/>
      <c r="E59" s="81"/>
      <c r="F59" s="81"/>
      <c r="G59" s="144"/>
      <c r="H59" s="81"/>
      <c r="I59" s="144"/>
      <c r="J59" s="81"/>
      <c r="K59" s="81"/>
      <c r="L59" s="81"/>
      <c r="M59" s="81"/>
      <c r="N59" s="81"/>
      <c r="O59" s="81"/>
      <c r="P59" s="81"/>
      <c r="Q59" s="82"/>
      <c r="R59" s="81"/>
      <c r="S59" s="81"/>
      <c r="T59" s="81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  <c r="IO59" s="82"/>
      <c r="IP59" s="82"/>
      <c r="IQ59" s="82"/>
      <c r="IR59" s="82"/>
      <c r="IS59" s="82"/>
      <c r="IT59" s="82"/>
      <c r="IU59" s="82"/>
      <c r="IV59" s="82"/>
    </row>
    <row r="60" ht="31.2" customHeight="1">
      <c r="A60" t="s" s="150">
        <v>14</v>
      </c>
      <c r="B60" t="s" s="151">
        <v>78</v>
      </c>
      <c r="C60" s="152">
        <f>C57+C58</f>
        <v>-498504</v>
      </c>
      <c r="D60" s="153"/>
      <c r="E60" s="152">
        <f>E57+E58</f>
        <v>-380598</v>
      </c>
      <c r="F60" s="81"/>
      <c r="G60" s="144"/>
      <c r="H60" s="115"/>
      <c r="I60" s="144"/>
      <c r="J60" s="115"/>
      <c r="K60" s="81"/>
      <c r="L60" s="81"/>
      <c r="M60" s="81"/>
      <c r="N60" s="81"/>
      <c r="O60" s="81"/>
      <c r="P60" s="81"/>
      <c r="Q60" s="82"/>
      <c r="R60" s="81"/>
      <c r="S60" s="81"/>
      <c r="T60" s="81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  <c r="IO60" s="82"/>
      <c r="IP60" s="82"/>
      <c r="IQ60" s="82"/>
      <c r="IR60" s="82"/>
      <c r="IS60" s="82"/>
      <c r="IT60" s="82"/>
      <c r="IU60" s="82"/>
      <c r="IV60" s="82"/>
    </row>
    <row r="61" ht="13.65" customHeight="1">
      <c r="A61" s="81"/>
      <c r="B61" s="105"/>
      <c r="C61" s="105"/>
      <c r="D61" s="105"/>
      <c r="E61" s="105"/>
      <c r="F61" s="105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2"/>
      <c r="R61" s="81"/>
      <c r="S61" s="81"/>
      <c r="T61" s="81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  <c r="IO61" s="82"/>
      <c r="IP61" s="82"/>
      <c r="IQ61" s="82"/>
      <c r="IR61" s="82"/>
      <c r="IS61" s="82"/>
      <c r="IT61" s="82"/>
      <c r="IU61" s="82"/>
      <c r="IV61" s="82"/>
    </row>
    <row r="62" ht="23.4" customHeight="1">
      <c r="A62" t="s" s="154">
        <v>25</v>
      </c>
      <c r="B62" t="s" s="155">
        <v>79</v>
      </c>
      <c r="C62" s="156">
        <f>C47+C31+C35+C33</f>
        <v>-458456</v>
      </c>
      <c r="D62" s="157"/>
      <c r="E62" s="156">
        <f>E47+E31+E35+E33</f>
        <v>-357631</v>
      </c>
      <c r="F62" s="157"/>
      <c r="G62" s="141"/>
      <c r="H62" s="141"/>
      <c r="I62" s="141"/>
      <c r="J62" s="141"/>
      <c r="K62" s="141"/>
      <c r="L62" s="142"/>
      <c r="M62" s="81"/>
      <c r="N62" s="81"/>
      <c r="O62" s="81"/>
      <c r="P62" s="81"/>
      <c r="Q62" s="82"/>
      <c r="R62" s="81"/>
      <c r="S62" s="81"/>
      <c r="T62" s="81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  <c r="IO62" s="82"/>
      <c r="IP62" s="82"/>
      <c r="IQ62" s="82"/>
      <c r="IR62" s="82"/>
      <c r="IS62" s="82"/>
      <c r="IT62" s="82"/>
      <c r="IU62" s="82"/>
      <c r="IV62" s="8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64"/>
  <sheetViews>
    <sheetView workbookViewId="0" showGridLines="0" defaultGridColor="1"/>
  </sheetViews>
  <sheetFormatPr defaultColWidth="10.8333" defaultRowHeight="13.2" customHeight="1" outlineLevelRow="0" outlineLevelCol="0"/>
  <cols>
    <col min="1" max="1" width="8.85156" style="158" customWidth="1"/>
    <col min="2" max="2" width="5.5" style="158" customWidth="1"/>
    <col min="3" max="3" width="31.8516" style="158" customWidth="1"/>
    <col min="4" max="5" width="21.5" style="158" customWidth="1"/>
    <col min="6" max="7" hidden="1" width="10.8333" style="158" customWidth="1"/>
    <col min="8" max="8" width="1.85156" style="158" customWidth="1"/>
    <col min="9" max="9" width="13.5" style="158" customWidth="1"/>
    <col min="10" max="10" width="6.67188" style="158" customWidth="1"/>
    <col min="11" max="11" width="5.67188" style="158" customWidth="1"/>
    <col min="12" max="12" width="29" style="158" customWidth="1"/>
    <col min="13" max="14" width="19.1719" style="158" customWidth="1"/>
    <col min="15" max="16" hidden="1" width="10.8333" style="158" customWidth="1"/>
    <col min="17" max="17" width="11.5" style="158" customWidth="1"/>
    <col min="18" max="18" width="10.8516" style="158" customWidth="1"/>
    <col min="19" max="16384" width="10.8516" style="158" customWidth="1"/>
  </cols>
  <sheetData>
    <row r="1" ht="23.4" customHeight="1">
      <c r="A1" t="s" s="118">
        <f>'Synthèse'!B2</f>
        <v>80</v>
      </c>
      <c r="B1" s="3"/>
      <c r="C1" s="3"/>
      <c r="D1" t="s" s="77">
        <v>7</v>
      </c>
      <c r="E1" s="78"/>
      <c r="F1" s="79"/>
      <c r="G1" s="78"/>
      <c r="H1" s="79"/>
      <c r="I1" s="78"/>
      <c r="J1" s="78"/>
      <c r="K1" s="78"/>
      <c r="L1" s="78"/>
      <c r="M1" s="78"/>
      <c r="N1" s="159"/>
      <c r="O1" s="160"/>
      <c r="P1" s="160"/>
      <c r="Q1" s="3"/>
      <c r="R1" s="161"/>
    </row>
    <row r="2" ht="23.4" customHeight="1">
      <c r="A2" t="s" s="35">
        <f>'Synthèse'!B3</f>
        <v>81</v>
      </c>
      <c r="B2" s="8"/>
      <c r="C2" s="8"/>
      <c r="D2" s="8"/>
      <c r="E2" s="21"/>
      <c r="F2" s="21"/>
      <c r="G2" s="21"/>
      <c r="H2" s="8"/>
      <c r="I2" s="8"/>
      <c r="J2" s="8"/>
      <c r="K2" s="8"/>
      <c r="L2" s="8"/>
      <c r="M2" s="162"/>
      <c r="N2" s="163"/>
      <c r="O2" s="164"/>
      <c r="P2" s="164"/>
      <c r="Q2" s="8"/>
      <c r="R2" s="127"/>
    </row>
    <row r="3" ht="28.5" customHeight="1">
      <c r="A3" s="165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8"/>
      <c r="R3" s="127"/>
    </row>
    <row r="4" ht="51.75" customHeight="1">
      <c r="A4" t="s" s="166">
        <v>82</v>
      </c>
      <c r="B4" s="49"/>
      <c r="C4" s="167"/>
      <c r="D4" s="168">
        <v>2021</v>
      </c>
      <c r="E4" s="168">
        <v>2020</v>
      </c>
      <c r="F4" t="s" s="169">
        <v>49</v>
      </c>
      <c r="G4" t="s" s="169">
        <v>50</v>
      </c>
      <c r="H4" s="170"/>
      <c r="I4" t="s" s="166">
        <v>83</v>
      </c>
      <c r="J4" s="49"/>
      <c r="K4" s="49"/>
      <c r="L4" s="167"/>
      <c r="M4" s="168">
        <v>2021</v>
      </c>
      <c r="N4" s="168">
        <v>2020</v>
      </c>
      <c r="O4" t="s" s="169">
        <v>49</v>
      </c>
      <c r="P4" t="s" s="169">
        <v>50</v>
      </c>
      <c r="Q4" s="171"/>
      <c r="R4" s="127"/>
    </row>
    <row r="5" ht="19.8" customHeight="1">
      <c r="A5" t="s" s="172">
        <v>8</v>
      </c>
      <c r="B5" s="173"/>
      <c r="C5" s="174"/>
      <c r="D5" s="175"/>
      <c r="E5" s="175">
        <v>0</v>
      </c>
      <c r="F5" s="176">
        <f>F7+F8+F15</f>
        <v>0</v>
      </c>
      <c r="G5" s="176">
        <f>G7+G8+G15</f>
        <v>0</v>
      </c>
      <c r="H5" s="177"/>
      <c r="I5" t="s" s="178">
        <v>84</v>
      </c>
      <c r="J5" s="179"/>
      <c r="K5" s="179"/>
      <c r="L5" s="180"/>
      <c r="M5" s="181">
        <f>M6+M9+M10+M11+M12+M13</f>
        <v>140255</v>
      </c>
      <c r="N5" s="181">
        <f>N6+N9+N10+N11+N12+N13</f>
        <v>145949</v>
      </c>
      <c r="O5" s="181">
        <f>O6+O9+O10+O11+O12</f>
        <v>0</v>
      </c>
      <c r="P5" s="181">
        <f>P6+P9+P10+P11+P12</f>
        <v>0</v>
      </c>
      <c r="Q5" s="171"/>
      <c r="R5" s="127"/>
    </row>
    <row r="6" ht="16.6" customHeight="1">
      <c r="A6" t="s" s="182">
        <v>10</v>
      </c>
      <c r="B6" s="183"/>
      <c r="C6" s="184"/>
      <c r="D6" s="185">
        <f>D7+D8+D15</f>
        <v>147229</v>
      </c>
      <c r="E6" s="185">
        <f>E7+E8+E15</f>
        <v>138723</v>
      </c>
      <c r="F6" s="185"/>
      <c r="G6" s="185"/>
      <c r="H6" s="186"/>
      <c r="I6" s="171"/>
      <c r="J6" t="s" s="41">
        <v>85</v>
      </c>
      <c r="K6" s="8"/>
      <c r="L6" s="12"/>
      <c r="M6" s="187">
        <f>M7+M8</f>
        <v>176068</v>
      </c>
      <c r="N6" s="187">
        <f>N7+N8</f>
        <v>176068</v>
      </c>
      <c r="O6" s="188">
        <f>O7+O8</f>
        <v>0</v>
      </c>
      <c r="P6" s="188">
        <f>P7+P8</f>
        <v>0</v>
      </c>
      <c r="Q6" s="171"/>
      <c r="R6" s="127"/>
    </row>
    <row r="7" ht="13.65" customHeight="1">
      <c r="A7" s="171"/>
      <c r="B7" t="s" s="41">
        <v>86</v>
      </c>
      <c r="C7" s="12"/>
      <c r="D7" s="189"/>
      <c r="E7" s="189"/>
      <c r="F7" s="189">
        <v>0</v>
      </c>
      <c r="G7" s="189">
        <v>0</v>
      </c>
      <c r="H7" s="186"/>
      <c r="I7" s="171"/>
      <c r="J7" s="8"/>
      <c r="K7" t="s" s="190">
        <v>87</v>
      </c>
      <c r="L7" s="12"/>
      <c r="M7" s="191">
        <v>176068</v>
      </c>
      <c r="N7" s="191">
        <v>176068</v>
      </c>
      <c r="O7" s="192">
        <f>O8+O9</f>
        <v>0</v>
      </c>
      <c r="P7" s="192">
        <f>P8+P9</f>
        <v>0</v>
      </c>
      <c r="Q7" s="171"/>
      <c r="R7" s="127"/>
    </row>
    <row r="8" ht="13.65" customHeight="1">
      <c r="A8" s="171"/>
      <c r="B8" t="s" s="41">
        <v>88</v>
      </c>
      <c r="C8" s="12"/>
      <c r="D8" s="193">
        <f>SUM(D9:D14)</f>
        <v>91867</v>
      </c>
      <c r="E8" s="193">
        <f>SUM(E9:E14)</f>
        <v>97011</v>
      </c>
      <c r="F8" s="193">
        <f>SUM(F9:F14)</f>
        <v>0</v>
      </c>
      <c r="G8" s="193">
        <f>SUM(G9:G14)</f>
        <v>0</v>
      </c>
      <c r="H8" s="186"/>
      <c r="I8" s="171"/>
      <c r="J8" s="8"/>
      <c r="K8" t="s" s="190">
        <v>89</v>
      </c>
      <c r="L8" s="12"/>
      <c r="M8" s="191"/>
      <c r="N8" s="191"/>
      <c r="O8" s="192">
        <f>O9+O10</f>
        <v>0</v>
      </c>
      <c r="P8" s="192">
        <f>P9+P10</f>
        <v>0</v>
      </c>
      <c r="Q8" s="171"/>
      <c r="R8" s="127"/>
    </row>
    <row r="9" ht="13.65" customHeight="1">
      <c r="A9" s="171"/>
      <c r="B9" s="8"/>
      <c r="C9" t="s" s="194">
        <v>90</v>
      </c>
      <c r="D9" s="189"/>
      <c r="E9" s="191"/>
      <c r="F9" s="189">
        <v>0</v>
      </c>
      <c r="G9" s="191">
        <v>0</v>
      </c>
      <c r="H9" s="186"/>
      <c r="I9" s="171"/>
      <c r="J9" t="s" s="41">
        <v>91</v>
      </c>
      <c r="K9" s="8"/>
      <c r="L9" s="12"/>
      <c r="M9" s="189"/>
      <c r="N9" s="189"/>
      <c r="O9" s="192">
        <v>0</v>
      </c>
      <c r="P9" s="192">
        <v>0</v>
      </c>
      <c r="Q9" s="171"/>
      <c r="R9" s="127"/>
    </row>
    <row r="10" ht="13.65" customHeight="1">
      <c r="A10" s="171"/>
      <c r="B10" s="8"/>
      <c r="C10" t="s" s="194">
        <v>92</v>
      </c>
      <c r="D10" s="189">
        <v>9381</v>
      </c>
      <c r="E10" s="191">
        <v>10854</v>
      </c>
      <c r="F10" s="189">
        <v>0</v>
      </c>
      <c r="G10" s="191">
        <v>0</v>
      </c>
      <c r="H10" s="186"/>
      <c r="I10" s="171"/>
      <c r="J10" t="s" s="41">
        <v>93</v>
      </c>
      <c r="K10" s="8"/>
      <c r="L10" s="12"/>
      <c r="M10" s="189"/>
      <c r="N10" s="189"/>
      <c r="O10" s="192">
        <v>0</v>
      </c>
      <c r="P10" s="192">
        <v>0</v>
      </c>
      <c r="Q10" s="171"/>
      <c r="R10" s="127"/>
    </row>
    <row r="11" ht="13.65" customHeight="1">
      <c r="A11" s="171"/>
      <c r="B11" s="8"/>
      <c r="C11" t="s" s="194">
        <v>94</v>
      </c>
      <c r="D11" s="189">
        <v>11799</v>
      </c>
      <c r="E11" s="191">
        <v>6261</v>
      </c>
      <c r="F11" s="189">
        <v>0</v>
      </c>
      <c r="G11" s="191">
        <v>0</v>
      </c>
      <c r="H11" s="186"/>
      <c r="I11" s="171"/>
      <c r="J11" t="s" s="41">
        <v>95</v>
      </c>
      <c r="K11" s="8"/>
      <c r="L11" s="8"/>
      <c r="M11" s="195"/>
      <c r="N11" s="189"/>
      <c r="O11" s="192">
        <v>0</v>
      </c>
      <c r="P11" s="192">
        <v>0</v>
      </c>
      <c r="Q11" s="171"/>
      <c r="R11" s="196"/>
    </row>
    <row r="12" ht="13.65" customHeight="1">
      <c r="A12" s="171"/>
      <c r="B12" s="8"/>
      <c r="C12" t="s" s="194">
        <v>96</v>
      </c>
      <c r="D12" s="189"/>
      <c r="E12" s="191"/>
      <c r="F12" s="189">
        <v>0</v>
      </c>
      <c r="G12" s="191">
        <v>0</v>
      </c>
      <c r="H12" s="186"/>
      <c r="I12" s="171"/>
      <c r="J12" t="s" s="41">
        <v>97</v>
      </c>
      <c r="K12" s="8"/>
      <c r="L12" t="s" s="197">
        <v>98</v>
      </c>
      <c r="M12" s="189">
        <v>-48137</v>
      </c>
      <c r="N12" s="189">
        <v>-44203</v>
      </c>
      <c r="O12" s="192">
        <v>0</v>
      </c>
      <c r="P12" s="192">
        <v>0</v>
      </c>
      <c r="Q12" s="198"/>
      <c r="R12" s="196"/>
    </row>
    <row r="13" ht="13.65" customHeight="1">
      <c r="A13" s="171"/>
      <c r="B13" s="8"/>
      <c r="C13" t="s" s="194">
        <v>99</v>
      </c>
      <c r="D13" s="189">
        <v>70687</v>
      </c>
      <c r="E13" s="191">
        <v>79896</v>
      </c>
      <c r="F13" s="189">
        <v>0</v>
      </c>
      <c r="G13" s="191">
        <v>0</v>
      </c>
      <c r="H13" s="186"/>
      <c r="I13" s="171"/>
      <c r="J13" t="s" s="41">
        <v>100</v>
      </c>
      <c r="K13" s="8"/>
      <c r="L13" s="12"/>
      <c r="M13" s="189">
        <v>12324</v>
      </c>
      <c r="N13" s="189">
        <v>14084</v>
      </c>
      <c r="O13" s="188">
        <f>O14+O15</f>
        <v>0</v>
      </c>
      <c r="P13" s="188">
        <f>P14+P15</f>
        <v>0</v>
      </c>
      <c r="Q13" s="171"/>
      <c r="R13" s="196"/>
    </row>
    <row r="14" ht="16.6" customHeight="1">
      <c r="A14" s="171"/>
      <c r="B14" s="8"/>
      <c r="C14" t="s" s="194">
        <v>101</v>
      </c>
      <c r="D14" s="189"/>
      <c r="E14" s="191"/>
      <c r="F14" s="189">
        <v>0</v>
      </c>
      <c r="G14" s="191">
        <v>0</v>
      </c>
      <c r="H14" s="186"/>
      <c r="I14" t="s" s="182">
        <v>102</v>
      </c>
      <c r="J14" s="183"/>
      <c r="K14" s="183"/>
      <c r="L14" s="199"/>
      <c r="M14" s="187"/>
      <c r="N14" s="187"/>
      <c r="O14" s="192">
        <v>0</v>
      </c>
      <c r="P14" s="192">
        <v>0</v>
      </c>
      <c r="Q14" s="198"/>
      <c r="R14" s="127"/>
    </row>
    <row r="15" ht="13.65" customHeight="1">
      <c r="A15" s="171"/>
      <c r="B15" t="s" s="41">
        <v>103</v>
      </c>
      <c r="C15" s="12"/>
      <c r="D15" s="189">
        <v>55362</v>
      </c>
      <c r="E15" s="200">
        <v>41712</v>
      </c>
      <c r="F15" s="189">
        <v>0</v>
      </c>
      <c r="G15" s="200">
        <v>0</v>
      </c>
      <c r="H15" s="186"/>
      <c r="I15" s="171"/>
      <c r="J15" t="s" s="41">
        <v>104</v>
      </c>
      <c r="K15" s="8"/>
      <c r="L15" s="12"/>
      <c r="M15" s="189"/>
      <c r="N15" s="189"/>
      <c r="O15" s="192">
        <v>0</v>
      </c>
      <c r="P15" s="192">
        <v>0</v>
      </c>
      <c r="Q15" s="171"/>
      <c r="R15" s="127"/>
    </row>
    <row r="16" ht="13.65" customHeight="1">
      <c r="A16" s="171"/>
      <c r="B16" s="8"/>
      <c r="C16" s="12"/>
      <c r="D16" s="187"/>
      <c r="E16" s="187"/>
      <c r="F16" s="186"/>
      <c r="G16" s="187"/>
      <c r="H16" s="186"/>
      <c r="I16" s="171"/>
      <c r="J16" t="s" s="41">
        <v>105</v>
      </c>
      <c r="K16" s="8"/>
      <c r="L16" s="12"/>
      <c r="M16" s="189">
        <v>0</v>
      </c>
      <c r="N16" s="189">
        <v>0</v>
      </c>
      <c r="O16" s="201"/>
      <c r="P16" s="201"/>
      <c r="Q16" s="171"/>
      <c r="R16" s="127"/>
    </row>
    <row r="17" ht="16.6" customHeight="1">
      <c r="A17" t="s" s="182">
        <v>18</v>
      </c>
      <c r="B17" s="125"/>
      <c r="C17" s="202"/>
      <c r="D17" s="185">
        <f>D18+D22+D24+D28+D30+D32</f>
        <v>756745</v>
      </c>
      <c r="E17" s="185">
        <f>E18+E22+E24+E28+E30+E32</f>
        <v>537378</v>
      </c>
      <c r="F17" s="185">
        <f>F18+F22+F24+F28+F30+F32</f>
        <v>0</v>
      </c>
      <c r="G17" s="185">
        <f>G18+G22+G24+G28+G30+G32</f>
        <v>0</v>
      </c>
      <c r="H17" s="186"/>
      <c r="I17" s="171"/>
      <c r="J17" s="8"/>
      <c r="K17" s="8"/>
      <c r="L17" s="12"/>
      <c r="M17" s="187"/>
      <c r="N17" s="203"/>
      <c r="O17" s="204">
        <f>O19+O21+O31</f>
        <v>0</v>
      </c>
      <c r="P17" s="204">
        <f>P19+P21+P31</f>
        <v>0</v>
      </c>
      <c r="Q17" s="171"/>
      <c r="R17" s="127"/>
    </row>
    <row r="18" ht="16.6" customHeight="1">
      <c r="A18" s="171"/>
      <c r="B18" t="s" s="41">
        <v>106</v>
      </c>
      <c r="C18" s="12"/>
      <c r="D18" s="187">
        <f>D19+D20</f>
        <v>0</v>
      </c>
      <c r="E18" s="187">
        <f>E19+E20</f>
        <v>0</v>
      </c>
      <c r="F18" s="187">
        <v>0</v>
      </c>
      <c r="G18" s="187">
        <v>0</v>
      </c>
      <c r="H18" s="186"/>
      <c r="I18" t="s" s="182">
        <v>107</v>
      </c>
      <c r="J18" s="183"/>
      <c r="K18" s="183"/>
      <c r="L18" s="184"/>
      <c r="M18" s="205">
        <f>M20+M22+M32</f>
        <v>473031</v>
      </c>
      <c r="N18" s="205">
        <f>N20+N22+N32</f>
        <v>348003</v>
      </c>
      <c r="O18" s="201"/>
      <c r="P18" s="201"/>
      <c r="Q18" s="171"/>
      <c r="R18" s="127"/>
    </row>
    <row r="19" ht="16.6" customHeight="1">
      <c r="A19" s="171"/>
      <c r="B19" s="8"/>
      <c r="C19" t="s" s="194">
        <v>108</v>
      </c>
      <c r="D19" s="189">
        <v>0</v>
      </c>
      <c r="E19" s="206">
        <v>0</v>
      </c>
      <c r="F19" s="189">
        <v>0</v>
      </c>
      <c r="G19" s="189">
        <v>0</v>
      </c>
      <c r="H19" s="186"/>
      <c r="I19" s="207"/>
      <c r="J19" s="8"/>
      <c r="K19" s="8"/>
      <c r="L19" s="12"/>
      <c r="M19" s="187"/>
      <c r="N19" s="203"/>
      <c r="O19" s="204">
        <v>0</v>
      </c>
      <c r="P19" s="204">
        <v>0</v>
      </c>
      <c r="Q19" s="171"/>
      <c r="R19" s="127"/>
    </row>
    <row r="20" ht="13.65" customHeight="1">
      <c r="A20" s="171"/>
      <c r="B20" s="8"/>
      <c r="C20" t="s" s="194">
        <v>109</v>
      </c>
      <c r="D20" s="189"/>
      <c r="E20" s="206">
        <v>0</v>
      </c>
      <c r="F20" s="189">
        <v>0</v>
      </c>
      <c r="G20" s="189">
        <v>0</v>
      </c>
      <c r="H20" s="186"/>
      <c r="I20" s="171"/>
      <c r="J20" t="s" s="208">
        <v>110</v>
      </c>
      <c r="K20" s="125"/>
      <c r="L20" s="202"/>
      <c r="M20" s="204">
        <v>36551</v>
      </c>
      <c r="N20" s="204">
        <v>27521</v>
      </c>
      <c r="O20" s="201"/>
      <c r="P20" s="201"/>
      <c r="Q20" s="171"/>
      <c r="R20" s="127"/>
    </row>
    <row r="21" ht="13.65" customHeight="1">
      <c r="A21" s="171"/>
      <c r="B21" s="8"/>
      <c r="C21" s="12"/>
      <c r="D21" s="187"/>
      <c r="E21" s="187"/>
      <c r="F21" s="186"/>
      <c r="G21" s="187"/>
      <c r="H21" s="186"/>
      <c r="I21" s="171"/>
      <c r="J21" s="8"/>
      <c r="K21" s="8"/>
      <c r="L21" s="12"/>
      <c r="M21" s="187"/>
      <c r="N21" s="203"/>
      <c r="O21" s="205">
        <f>O22+O23+O24+O25+O26+O29</f>
        <v>0</v>
      </c>
      <c r="P21" s="205">
        <f>P22+P23+P24+P25+P26+P29</f>
        <v>0</v>
      </c>
      <c r="Q21" s="171"/>
      <c r="R21" s="127"/>
    </row>
    <row r="22" ht="13.65" customHeight="1">
      <c r="A22" s="209"/>
      <c r="B22" t="s" s="41">
        <v>111</v>
      </c>
      <c r="C22" s="12"/>
      <c r="D22" s="187">
        <v>285673</v>
      </c>
      <c r="E22" s="187">
        <v>176341</v>
      </c>
      <c r="F22" s="187"/>
      <c r="G22" s="187"/>
      <c r="H22" s="186"/>
      <c r="I22" s="171"/>
      <c r="J22" t="s" s="208">
        <v>112</v>
      </c>
      <c r="K22" s="125"/>
      <c r="L22" s="202"/>
      <c r="M22" s="205">
        <f>M23+M24+M25+M26+M27+M30</f>
        <v>245187</v>
      </c>
      <c r="N22" s="205">
        <f>N23+N24+N25+N26+N27+N30</f>
        <v>232312</v>
      </c>
      <c r="O22" s="192">
        <v>0</v>
      </c>
      <c r="P22" s="192">
        <v>0</v>
      </c>
      <c r="Q22" s="171"/>
      <c r="R22" s="127"/>
    </row>
    <row r="23" ht="13.65" customHeight="1">
      <c r="A23" s="171"/>
      <c r="B23" s="8"/>
      <c r="C23" s="12"/>
      <c r="D23" s="187"/>
      <c r="E23" s="187"/>
      <c r="F23" s="186"/>
      <c r="G23" s="187"/>
      <c r="H23" s="186"/>
      <c r="I23" s="171"/>
      <c r="J23" s="8"/>
      <c r="K23" t="s" s="41">
        <v>113</v>
      </c>
      <c r="L23" s="12"/>
      <c r="M23" s="189"/>
      <c r="N23" s="189"/>
      <c r="O23" s="192">
        <v>0</v>
      </c>
      <c r="P23" s="192">
        <v>0</v>
      </c>
      <c r="Q23" s="171"/>
      <c r="R23" s="127"/>
    </row>
    <row r="24" ht="13.65" customHeight="1">
      <c r="A24" s="171"/>
      <c r="B24" t="s" s="41">
        <v>114</v>
      </c>
      <c r="C24" s="12"/>
      <c r="D24" s="187">
        <f>D25+D26</f>
        <v>364592</v>
      </c>
      <c r="E24" s="187">
        <f>E25+E26</f>
        <v>200233</v>
      </c>
      <c r="F24" s="187">
        <f>F25+F26</f>
        <v>0</v>
      </c>
      <c r="G24" s="187">
        <f>G25+G26</f>
        <v>0</v>
      </c>
      <c r="H24" s="186"/>
      <c r="I24" s="171"/>
      <c r="J24" s="8"/>
      <c r="K24" t="s" s="41">
        <v>115</v>
      </c>
      <c r="L24" s="12"/>
      <c r="M24" s="189"/>
      <c r="N24" s="189"/>
      <c r="O24" s="192">
        <v>0</v>
      </c>
      <c r="P24" s="192">
        <v>0</v>
      </c>
      <c r="Q24" s="171"/>
      <c r="R24" s="127"/>
    </row>
    <row r="25" ht="13.65" customHeight="1">
      <c r="A25" s="171"/>
      <c r="B25" s="8"/>
      <c r="C25" t="s" s="194">
        <v>108</v>
      </c>
      <c r="D25" s="206">
        <v>66291</v>
      </c>
      <c r="E25" s="210">
        <v>50453</v>
      </c>
      <c r="F25" s="210">
        <v>0</v>
      </c>
      <c r="G25" s="210">
        <v>0</v>
      </c>
      <c r="H25" s="186"/>
      <c r="I25" s="171"/>
      <c r="J25" s="8"/>
      <c r="K25" t="s" s="41">
        <v>116</v>
      </c>
      <c r="L25" s="12"/>
      <c r="M25" s="189">
        <v>85677</v>
      </c>
      <c r="N25" s="189">
        <v>68542</v>
      </c>
      <c r="O25" s="192">
        <v>0</v>
      </c>
      <c r="P25" s="192">
        <v>0</v>
      </c>
      <c r="Q25" s="171"/>
      <c r="R25" s="127"/>
    </row>
    <row r="26" ht="18.5" customHeight="1">
      <c r="A26" s="171"/>
      <c r="B26" s="8"/>
      <c r="C26" t="s" s="194">
        <v>109</v>
      </c>
      <c r="D26" s="206">
        <v>298301</v>
      </c>
      <c r="E26" s="210">
        <v>149780</v>
      </c>
      <c r="F26" s="210">
        <v>0</v>
      </c>
      <c r="G26" s="210">
        <v>0</v>
      </c>
      <c r="H26" s="186"/>
      <c r="I26" s="171"/>
      <c r="J26" s="211"/>
      <c r="K26" t="s" s="212">
        <v>117</v>
      </c>
      <c r="L26" s="213"/>
      <c r="M26" s="189"/>
      <c r="N26" s="189"/>
      <c r="O26" s="188">
        <f>O27+O28</f>
        <v>0</v>
      </c>
      <c r="P26" s="188">
        <f>P27+P28</f>
        <v>0</v>
      </c>
      <c r="Q26" s="171"/>
      <c r="R26" s="127"/>
    </row>
    <row r="27" ht="13.65" customHeight="1">
      <c r="A27" s="171"/>
      <c r="B27" s="8"/>
      <c r="C27" s="214"/>
      <c r="D27" s="187"/>
      <c r="E27" s="215"/>
      <c r="F27" s="187"/>
      <c r="G27" s="187"/>
      <c r="H27" s="186"/>
      <c r="I27" s="171"/>
      <c r="J27" s="8"/>
      <c r="K27" t="s" s="41">
        <v>118</v>
      </c>
      <c r="L27" s="12"/>
      <c r="M27" s="188">
        <f>M28+M29</f>
        <v>135971</v>
      </c>
      <c r="N27" s="188">
        <f>N28+N29</f>
        <v>140279</v>
      </c>
      <c r="O27" s="192">
        <v>0</v>
      </c>
      <c r="P27" s="192">
        <v>0</v>
      </c>
      <c r="Q27" s="171"/>
      <c r="R27" s="127"/>
    </row>
    <row r="28" ht="13.65" customHeight="1">
      <c r="A28" s="171"/>
      <c r="B28" t="s" s="41">
        <v>119</v>
      </c>
      <c r="C28" s="12"/>
      <c r="D28" s="189">
        <v>3728</v>
      </c>
      <c r="E28" s="189">
        <v>3728</v>
      </c>
      <c r="F28" s="189">
        <v>0</v>
      </c>
      <c r="G28" s="189">
        <v>0</v>
      </c>
      <c r="H28" s="186"/>
      <c r="I28" s="171"/>
      <c r="J28" s="8"/>
      <c r="K28" s="8"/>
      <c r="L28" t="s" s="194">
        <v>120</v>
      </c>
      <c r="M28" s="189">
        <v>33520</v>
      </c>
      <c r="N28" s="189">
        <v>50128</v>
      </c>
      <c r="O28" s="192">
        <v>0</v>
      </c>
      <c r="P28" s="192">
        <v>0</v>
      </c>
      <c r="Q28" s="171"/>
      <c r="R28" s="127"/>
    </row>
    <row r="29" ht="13.65" customHeight="1">
      <c r="A29" s="171"/>
      <c r="B29" s="8"/>
      <c r="C29" s="12"/>
      <c r="D29" s="187"/>
      <c r="E29" s="187"/>
      <c r="F29" s="186"/>
      <c r="G29" s="187"/>
      <c r="H29" s="186"/>
      <c r="I29" s="171"/>
      <c r="J29" s="8"/>
      <c r="K29" s="8"/>
      <c r="L29" t="s" s="194">
        <v>121</v>
      </c>
      <c r="M29" s="189">
        <v>102451</v>
      </c>
      <c r="N29" s="189">
        <v>90151</v>
      </c>
      <c r="O29" s="192">
        <v>0</v>
      </c>
      <c r="P29" s="192">
        <v>0</v>
      </c>
      <c r="Q29" s="171"/>
      <c r="R29" s="127"/>
    </row>
    <row r="30" ht="13.65" customHeight="1">
      <c r="A30" s="171"/>
      <c r="B30" t="s" s="41">
        <v>122</v>
      </c>
      <c r="C30" s="12"/>
      <c r="D30" s="189">
        <v>78843</v>
      </c>
      <c r="E30" s="189">
        <v>155332</v>
      </c>
      <c r="F30" s="189">
        <v>0</v>
      </c>
      <c r="G30" s="189">
        <v>0</v>
      </c>
      <c r="H30" s="186"/>
      <c r="I30" s="171"/>
      <c r="J30" s="8"/>
      <c r="K30" t="s" s="41">
        <v>123</v>
      </c>
      <c r="L30" s="12"/>
      <c r="M30" s="189">
        <v>23539</v>
      </c>
      <c r="N30" s="189">
        <v>23491</v>
      </c>
      <c r="O30" s="188"/>
      <c r="P30" s="188"/>
      <c r="Q30" s="171"/>
      <c r="R30" s="127"/>
    </row>
    <row r="31" ht="13.65" customHeight="1">
      <c r="A31" s="171"/>
      <c r="B31" s="8"/>
      <c r="C31" s="12"/>
      <c r="D31" s="187"/>
      <c r="E31" s="187"/>
      <c r="F31" s="186"/>
      <c r="G31" s="187"/>
      <c r="H31" s="186"/>
      <c r="I31" s="171"/>
      <c r="J31" s="8"/>
      <c r="K31" s="8"/>
      <c r="L31" s="12"/>
      <c r="M31" s="187"/>
      <c r="N31" s="187"/>
      <c r="O31" s="204">
        <v>0</v>
      </c>
      <c r="P31" s="204">
        <v>0</v>
      </c>
      <c r="Q31" s="171"/>
      <c r="R31" s="127"/>
    </row>
    <row r="32" ht="13.65" customHeight="1">
      <c r="A32" s="171"/>
      <c r="B32" t="s" s="41">
        <v>124</v>
      </c>
      <c r="C32" s="12"/>
      <c r="D32" s="189">
        <v>23909</v>
      </c>
      <c r="E32" s="189">
        <v>1744</v>
      </c>
      <c r="F32" s="189">
        <v>0</v>
      </c>
      <c r="G32" s="189">
        <v>0</v>
      </c>
      <c r="H32" s="186"/>
      <c r="I32" s="216"/>
      <c r="J32" t="s" s="208">
        <v>124</v>
      </c>
      <c r="K32" s="8"/>
      <c r="L32" s="12"/>
      <c r="M32" s="204">
        <v>191293</v>
      </c>
      <c r="N32" s="204">
        <v>88170</v>
      </c>
      <c r="O32" s="201"/>
      <c r="P32" s="201"/>
      <c r="Q32" s="171"/>
      <c r="R32" s="127"/>
    </row>
    <row r="33" ht="13.65" customHeight="1">
      <c r="A33" s="171"/>
      <c r="B33" s="8"/>
      <c r="C33" s="12"/>
      <c r="D33" s="187"/>
      <c r="E33" s="187"/>
      <c r="F33" s="186"/>
      <c r="G33" s="187"/>
      <c r="H33" s="186"/>
      <c r="I33" s="171"/>
      <c r="J33" s="217"/>
      <c r="K33" s="8"/>
      <c r="L33" s="12"/>
      <c r="M33" s="187"/>
      <c r="N33" s="203"/>
      <c r="O33" s="201"/>
      <c r="P33" s="201"/>
      <c r="Q33" s="171"/>
      <c r="R33" s="127"/>
    </row>
    <row r="34" ht="14.15" customHeight="1">
      <c r="A34" s="218"/>
      <c r="B34" s="9"/>
      <c r="C34" s="219"/>
      <c r="D34" s="220"/>
      <c r="E34" s="220"/>
      <c r="F34" s="221"/>
      <c r="G34" s="220"/>
      <c r="H34" s="221"/>
      <c r="I34" s="218"/>
      <c r="J34" s="9"/>
      <c r="K34" s="9"/>
      <c r="L34" s="219"/>
      <c r="M34" s="221"/>
      <c r="N34" s="222"/>
      <c r="O34" s="223"/>
      <c r="P34" s="223"/>
      <c r="Q34" s="171"/>
      <c r="R34" s="127"/>
    </row>
    <row r="35" ht="19.5" customHeight="1">
      <c r="A35" t="s" s="224">
        <v>125</v>
      </c>
      <c r="B35" s="225"/>
      <c r="C35" s="167"/>
      <c r="D35" s="226">
        <f>D17+D6+D5</f>
        <v>903974</v>
      </c>
      <c r="E35" s="226">
        <f>E17+E6</f>
        <v>676101</v>
      </c>
      <c r="F35" s="226">
        <f>F17+F5</f>
        <v>0</v>
      </c>
      <c r="G35" s="226">
        <f>G17+G5</f>
        <v>0</v>
      </c>
      <c r="H35" s="170"/>
      <c r="I35" t="s" s="166">
        <v>126</v>
      </c>
      <c r="J35" s="49"/>
      <c r="K35" s="49"/>
      <c r="L35" s="167"/>
      <c r="M35" s="227">
        <f>M18+M14+M5</f>
        <v>613286</v>
      </c>
      <c r="N35" s="227">
        <f>N18+N14+N5</f>
        <v>493952</v>
      </c>
      <c r="O35" s="228">
        <f>O17+O13+O5</f>
        <v>0</v>
      </c>
      <c r="P35" s="228">
        <f>P17+P13+P5</f>
        <v>0</v>
      </c>
      <c r="Q35" s="171"/>
      <c r="R35" s="127"/>
    </row>
    <row r="36" ht="14.15" customHeight="1">
      <c r="A36" s="229"/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8"/>
      <c r="R36" s="127"/>
    </row>
    <row r="37" ht="18.5" customHeight="1">
      <c r="A37" t="s" s="231">
        <f>'Synthèse'!B2</f>
        <v>44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7"/>
    </row>
    <row r="38" ht="18.5" customHeight="1">
      <c r="A38" t="s" s="231">
        <f>'Synthèse'!B3</f>
        <v>46</v>
      </c>
      <c r="B38" s="8"/>
      <c r="C38" s="8"/>
      <c r="D38" s="8"/>
      <c r="E38" s="8"/>
      <c r="F38" s="8"/>
      <c r="G38" s="8"/>
      <c r="H38" s="8"/>
      <c r="I38" s="211"/>
      <c r="J38" s="8"/>
      <c r="K38" s="8"/>
      <c r="L38" s="8"/>
      <c r="M38" s="8"/>
      <c r="N38" s="8"/>
      <c r="O38" s="8"/>
      <c r="P38" s="8"/>
      <c r="Q38" s="8"/>
      <c r="R38" s="127"/>
    </row>
    <row r="39" ht="18.5" customHeight="1">
      <c r="A39" s="232"/>
      <c r="B39" s="8"/>
      <c r="C39" s="8"/>
      <c r="D39" s="8"/>
      <c r="E39" s="8"/>
      <c r="F39" s="8"/>
      <c r="G39" s="8"/>
      <c r="H39" s="8"/>
      <c r="I39" s="211"/>
      <c r="J39" s="8"/>
      <c r="K39" s="8"/>
      <c r="L39" s="8"/>
      <c r="M39" s="8"/>
      <c r="N39" s="8"/>
      <c r="O39" s="8"/>
      <c r="P39" s="8"/>
      <c r="Q39" s="8"/>
      <c r="R39" s="127"/>
    </row>
    <row r="40" ht="19" customHeight="1">
      <c r="A40" s="16"/>
      <c r="B40" s="8"/>
      <c r="C40" s="8"/>
      <c r="D40" s="8"/>
      <c r="E40" s="8"/>
      <c r="F40" s="9"/>
      <c r="G40" s="9"/>
      <c r="H40" s="8"/>
      <c r="I40" s="211"/>
      <c r="J40" s="211"/>
      <c r="K40" s="8"/>
      <c r="L40" s="8"/>
      <c r="M40" s="9"/>
      <c r="N40" s="233"/>
      <c r="O40" s="9"/>
      <c r="P40" s="9"/>
      <c r="Q40" s="8"/>
      <c r="R40" s="127"/>
    </row>
    <row r="41" ht="24.4" customHeight="1">
      <c r="A41" s="16"/>
      <c r="B41" s="8"/>
      <c r="C41" s="8"/>
      <c r="D41" s="8"/>
      <c r="E41" s="8"/>
      <c r="F41" t="s" s="234">
        <v>49</v>
      </c>
      <c r="G41" t="s" s="234">
        <v>50</v>
      </c>
      <c r="H41" s="8"/>
      <c r="I41" s="125"/>
      <c r="J41" s="8"/>
      <c r="K41" s="8"/>
      <c r="L41" s="8"/>
      <c r="M41" s="235">
        <v>2021</v>
      </c>
      <c r="N41" s="168">
        <v>2020</v>
      </c>
      <c r="O41" t="s" s="169">
        <v>49</v>
      </c>
      <c r="P41" t="s" s="169">
        <v>50</v>
      </c>
      <c r="Q41" s="171"/>
      <c r="R41" s="127"/>
    </row>
    <row r="42" ht="14.15" customHeight="1">
      <c r="A42" s="16"/>
      <c r="B42" s="8"/>
      <c r="C42" s="8"/>
      <c r="D42" s="8"/>
      <c r="E42" s="8"/>
      <c r="F42" s="230"/>
      <c r="G42" s="230"/>
      <c r="H42" s="8"/>
      <c r="I42" s="8"/>
      <c r="J42" s="8"/>
      <c r="K42" s="8"/>
      <c r="L42" s="8"/>
      <c r="M42" s="230"/>
      <c r="N42" s="236"/>
      <c r="O42" s="237"/>
      <c r="P42" s="237"/>
      <c r="Q42" s="8"/>
      <c r="R42" s="127"/>
    </row>
    <row r="43" ht="23.4" customHeight="1">
      <c r="A43" s="16"/>
      <c r="B43" s="8"/>
      <c r="C43" s="8"/>
      <c r="D43" s="8"/>
      <c r="E43" s="8"/>
      <c r="F43" s="238"/>
      <c r="G43" s="238"/>
      <c r="H43" s="8"/>
      <c r="I43" s="8"/>
      <c r="J43" t="s" s="239">
        <v>28</v>
      </c>
      <c r="K43" t="s" s="240">
        <v>127</v>
      </c>
      <c r="L43" s="241"/>
      <c r="M43" s="241"/>
      <c r="N43" s="238"/>
      <c r="O43" s="242"/>
      <c r="P43" s="242"/>
      <c r="Q43" s="8"/>
      <c r="R43" s="127"/>
    </row>
    <row r="44" ht="28.25" customHeight="1">
      <c r="A44" s="16"/>
      <c r="B44" s="8"/>
      <c r="C44" s="8"/>
      <c r="D44" s="8"/>
      <c r="E44" s="8"/>
      <c r="F44" s="238"/>
      <c r="G44" s="238"/>
      <c r="H44" s="8"/>
      <c r="I44" s="8"/>
      <c r="J44" s="243"/>
      <c r="K44" s="183"/>
      <c r="L44" s="241"/>
      <c r="M44" s="241"/>
      <c r="N44" s="238"/>
      <c r="O44" s="242"/>
      <c r="P44" s="242"/>
      <c r="Q44" s="8"/>
      <c r="R44" s="127"/>
    </row>
    <row r="45" ht="28.25" customHeight="1">
      <c r="A45" s="16"/>
      <c r="B45" s="8"/>
      <c r="C45" s="8"/>
      <c r="D45" s="8"/>
      <c r="E45" s="8"/>
      <c r="F45" s="238">
        <f>O5+O13+O19</f>
        <v>0</v>
      </c>
      <c r="G45" s="238">
        <f>P5+P13+P19</f>
        <v>0</v>
      </c>
      <c r="H45" s="8"/>
      <c r="I45" s="8"/>
      <c r="J45" s="243"/>
      <c r="K45" t="s" s="244">
        <v>128</v>
      </c>
      <c r="L45" s="241"/>
      <c r="M45" s="238">
        <f>M5+M14+M20</f>
        <v>176806</v>
      </c>
      <c r="N45" s="238">
        <f>N5+N14+N20</f>
        <v>173470</v>
      </c>
      <c r="O45" s="238">
        <f>F17</f>
        <v>0</v>
      </c>
      <c r="P45" s="238">
        <f>G17</f>
        <v>0</v>
      </c>
      <c r="Q45" s="8"/>
      <c r="R45" s="127"/>
    </row>
    <row r="46" ht="28.25" customHeight="1">
      <c r="A46" s="16"/>
      <c r="B46" s="8"/>
      <c r="C46" s="8"/>
      <c r="D46" s="8"/>
      <c r="E46" s="8"/>
      <c r="F46" s="238"/>
      <c r="G46" s="238"/>
      <c r="H46" s="8"/>
      <c r="I46" s="21"/>
      <c r="J46" s="243"/>
      <c r="K46" t="s" s="244">
        <v>33</v>
      </c>
      <c r="L46" s="241"/>
      <c r="M46" s="241"/>
      <c r="N46" s="238"/>
      <c r="O46" s="245"/>
      <c r="P46" s="245"/>
      <c r="Q46" s="8"/>
      <c r="R46" s="127"/>
    </row>
    <row r="47" ht="28.25" customHeight="1">
      <c r="A47" s="16"/>
      <c r="B47" s="8"/>
      <c r="C47" s="8"/>
      <c r="D47" s="8"/>
      <c r="E47" s="8"/>
      <c r="F47" s="238">
        <f>F5</f>
        <v>0</v>
      </c>
      <c r="G47" s="238">
        <f>G5</f>
        <v>0</v>
      </c>
      <c r="H47" s="8"/>
      <c r="I47" s="21"/>
      <c r="J47" s="243"/>
      <c r="K47" t="s" s="244">
        <v>129</v>
      </c>
      <c r="L47" s="241"/>
      <c r="M47" s="238">
        <f>D6</f>
        <v>147229</v>
      </c>
      <c r="N47" s="238">
        <f>E6</f>
        <v>138723</v>
      </c>
      <c r="O47" s="238">
        <f>O21+O31</f>
        <v>0</v>
      </c>
      <c r="P47" s="238">
        <f>P21+P31</f>
        <v>0</v>
      </c>
      <c r="Q47" s="8"/>
      <c r="R47" s="127"/>
    </row>
    <row r="48" ht="28.75" customHeight="1">
      <c r="A48" s="16"/>
      <c r="B48" s="8"/>
      <c r="C48" s="8"/>
      <c r="D48" s="8"/>
      <c r="E48" s="8"/>
      <c r="F48" s="246"/>
      <c r="G48" s="246"/>
      <c r="H48" s="8"/>
      <c r="I48" s="21"/>
      <c r="J48" s="243"/>
      <c r="K48" t="s" s="247">
        <v>35</v>
      </c>
      <c r="L48" s="248"/>
      <c r="M48" s="248"/>
      <c r="N48" s="246"/>
      <c r="O48" s="249"/>
      <c r="P48" s="249"/>
      <c r="Q48" s="8"/>
      <c r="R48" s="127"/>
    </row>
    <row r="49" ht="29.25" customHeight="1">
      <c r="A49" s="16"/>
      <c r="B49" s="8"/>
      <c r="C49" s="8"/>
      <c r="D49" s="8"/>
      <c r="E49" s="8"/>
      <c r="F49" s="250">
        <f>F45-F47</f>
        <v>0</v>
      </c>
      <c r="G49" s="250">
        <f>G45-G47</f>
        <v>0</v>
      </c>
      <c r="H49" s="8"/>
      <c r="I49" s="21"/>
      <c r="J49" s="251"/>
      <c r="K49" t="s" s="252">
        <v>130</v>
      </c>
      <c r="L49" s="253"/>
      <c r="M49" s="254">
        <f>M45-M47</f>
        <v>29577</v>
      </c>
      <c r="N49" s="255">
        <f>N45-N47</f>
        <v>34747</v>
      </c>
      <c r="O49" s="256">
        <f>O45-O47</f>
        <v>0</v>
      </c>
      <c r="P49" s="256">
        <f>P45-P47</f>
        <v>0</v>
      </c>
      <c r="Q49" s="171"/>
      <c r="R49" s="127"/>
    </row>
    <row r="50" ht="28.75" customHeight="1">
      <c r="A50" s="257"/>
      <c r="B50" s="183"/>
      <c r="C50" s="241"/>
      <c r="D50" s="241"/>
      <c r="E50" s="238"/>
      <c r="F50" s="258"/>
      <c r="G50" s="258"/>
      <c r="H50" s="8"/>
      <c r="I50" s="21"/>
      <c r="J50" s="8"/>
      <c r="K50" s="230"/>
      <c r="L50" s="230"/>
      <c r="M50" s="259"/>
      <c r="N50" s="230"/>
      <c r="O50" s="230"/>
      <c r="P50" s="230"/>
      <c r="Q50" s="8"/>
      <c r="R50" s="127"/>
    </row>
    <row r="51" ht="16.6" customHeight="1">
      <c r="A51" s="260"/>
      <c r="B51" s="261"/>
      <c r="C51" s="262"/>
      <c r="D51" s="263"/>
      <c r="E51" s="263"/>
      <c r="F51" s="263"/>
      <c r="G51" s="263"/>
      <c r="H51" s="264"/>
      <c r="I51" s="8"/>
      <c r="J51" s="183"/>
      <c r="K51" s="183"/>
      <c r="L51" s="241"/>
      <c r="M51" s="265"/>
      <c r="N51" s="266"/>
      <c r="O51" s="238"/>
      <c r="P51" s="238"/>
      <c r="Q51" s="8"/>
      <c r="R51" s="127"/>
    </row>
    <row r="52" ht="26.25" customHeight="1">
      <c r="A52" s="260"/>
      <c r="B52" s="261"/>
      <c r="C52" s="262"/>
      <c r="D52" s="263"/>
      <c r="E52" s="267"/>
      <c r="F52" s="263"/>
      <c r="G52" s="263"/>
      <c r="H52" s="264"/>
      <c r="I52" t="s" s="268">
        <v>131</v>
      </c>
      <c r="J52" t="s" s="269">
        <v>132</v>
      </c>
      <c r="K52" t="s" s="270">
        <v>133</v>
      </c>
      <c r="L52" s="271"/>
      <c r="M52" s="272">
        <f>D22</f>
        <v>285673</v>
      </c>
      <c r="N52" s="272">
        <f>E22</f>
        <v>176341</v>
      </c>
      <c r="O52" s="272">
        <f>F22</f>
        <v>0</v>
      </c>
      <c r="P52" s="272">
        <f>G22</f>
        <v>0</v>
      </c>
      <c r="Q52" s="8"/>
      <c r="R52" s="127"/>
    </row>
    <row r="53" ht="18" customHeight="1">
      <c r="A53" s="260"/>
      <c r="B53" s="261"/>
      <c r="C53" s="262"/>
      <c r="D53" s="262"/>
      <c r="E53" s="267"/>
      <c r="F53" s="263"/>
      <c r="G53" s="263"/>
      <c r="H53" s="264"/>
      <c r="I53" s="273"/>
      <c r="J53" t="s" s="269">
        <v>132</v>
      </c>
      <c r="K53" t="s" s="270">
        <v>134</v>
      </c>
      <c r="L53" s="271"/>
      <c r="M53" s="272">
        <f>D25</f>
        <v>66291</v>
      </c>
      <c r="N53" s="272">
        <f>E25</f>
        <v>50453</v>
      </c>
      <c r="O53" s="272">
        <f>F25</f>
        <v>0</v>
      </c>
      <c r="P53" s="272">
        <f>G25</f>
        <v>0</v>
      </c>
      <c r="Q53" s="8"/>
      <c r="R53" s="127"/>
    </row>
    <row r="54" ht="15.75" customHeight="1">
      <c r="A54" s="274"/>
      <c r="B54" s="264"/>
      <c r="C54" s="264"/>
      <c r="D54" s="264"/>
      <c r="E54" s="275"/>
      <c r="F54" s="275"/>
      <c r="G54" s="275"/>
      <c r="H54" s="264"/>
      <c r="I54" t="s" s="276">
        <v>135</v>
      </c>
      <c r="J54" t="s" s="277">
        <v>33</v>
      </c>
      <c r="K54" t="s" s="278">
        <v>136</v>
      </c>
      <c r="L54" s="279"/>
      <c r="M54" s="280">
        <f>M25</f>
        <v>85677</v>
      </c>
      <c r="N54" s="280">
        <f>N25</f>
        <v>68542</v>
      </c>
      <c r="O54" s="280">
        <f>O24</f>
        <v>0</v>
      </c>
      <c r="P54" s="280">
        <f>P24</f>
        <v>0</v>
      </c>
      <c r="Q54" s="8"/>
      <c r="R54" s="127"/>
    </row>
    <row r="55" ht="16.6" customHeight="1">
      <c r="A55" s="274"/>
      <c r="B55" s="264"/>
      <c r="C55" s="264"/>
      <c r="D55" s="264"/>
      <c r="E55" s="275"/>
      <c r="F55" s="275"/>
      <c r="G55" s="275"/>
      <c r="H55" s="264"/>
      <c r="I55" s="281"/>
      <c r="J55" t="s" s="277">
        <v>33</v>
      </c>
      <c r="K55" t="s" s="278">
        <v>137</v>
      </c>
      <c r="L55" s="279"/>
      <c r="M55" s="282">
        <f>M28</f>
        <v>33520</v>
      </c>
      <c r="N55" s="282">
        <f>N28</f>
        <v>50128</v>
      </c>
      <c r="O55" s="280">
        <f>O28</f>
        <v>0</v>
      </c>
      <c r="P55" s="280">
        <f>P28</f>
        <v>0</v>
      </c>
      <c r="Q55" s="21"/>
      <c r="R55" s="127"/>
    </row>
    <row r="56" ht="17.1" customHeight="1">
      <c r="A56" s="274"/>
      <c r="B56" s="264"/>
      <c r="C56" s="264"/>
      <c r="D56" s="264"/>
      <c r="E56" s="275"/>
      <c r="F56" s="275"/>
      <c r="G56" s="275"/>
      <c r="H56" s="264"/>
      <c r="I56" s="281"/>
      <c r="J56" t="s" s="277">
        <v>33</v>
      </c>
      <c r="K56" t="s" s="283">
        <v>138</v>
      </c>
      <c r="L56" s="284"/>
      <c r="M56" s="285">
        <f>M29</f>
        <v>102451</v>
      </c>
      <c r="N56" s="285">
        <f>N29</f>
        <v>90151</v>
      </c>
      <c r="O56" s="286">
        <f>O27</f>
        <v>0</v>
      </c>
      <c r="P56" s="286">
        <f>P27</f>
        <v>0</v>
      </c>
      <c r="Q56" s="8"/>
      <c r="R56" s="127"/>
    </row>
    <row r="57" ht="24.4" customHeight="1">
      <c r="A57" s="274"/>
      <c r="B57" s="264"/>
      <c r="C57" s="264"/>
      <c r="D57" s="264"/>
      <c r="E57" s="275"/>
      <c r="F57" s="275"/>
      <c r="G57" s="275"/>
      <c r="H57" s="264"/>
      <c r="I57" t="s" s="287">
        <v>30</v>
      </c>
      <c r="J57" t="s" s="288">
        <v>35</v>
      </c>
      <c r="K57" t="s" s="252">
        <v>31</v>
      </c>
      <c r="L57" s="289"/>
      <c r="M57" s="290">
        <f>M52+M53-M54-M55-M56</f>
        <v>130316</v>
      </c>
      <c r="N57" s="290">
        <f>N52+N53-N54-N55-N56</f>
        <v>17973</v>
      </c>
      <c r="O57" s="290"/>
      <c r="P57" s="290"/>
      <c r="Q57" s="171"/>
      <c r="R57" s="127"/>
    </row>
    <row r="58" ht="17.1" customHeight="1">
      <c r="A58" s="274"/>
      <c r="B58" s="264"/>
      <c r="C58" s="264"/>
      <c r="D58" s="264"/>
      <c r="E58" s="275"/>
      <c r="F58" s="275"/>
      <c r="G58" s="275"/>
      <c r="H58" s="264"/>
      <c r="I58" s="8"/>
      <c r="J58" s="291"/>
      <c r="K58" s="179"/>
      <c r="L58" s="179"/>
      <c r="M58" s="292"/>
      <c r="N58" s="292"/>
      <c r="O58" s="293"/>
      <c r="P58" s="293"/>
      <c r="Q58" s="8"/>
      <c r="R58" s="127"/>
    </row>
    <row r="59" ht="20.45" customHeight="1">
      <c r="A59" s="294"/>
      <c r="B59" s="264"/>
      <c r="C59" s="264"/>
      <c r="D59" s="264"/>
      <c r="E59" s="275"/>
      <c r="F59" s="275"/>
      <c r="G59" s="275"/>
      <c r="H59" s="264"/>
      <c r="I59" s="31"/>
      <c r="J59" s="8"/>
      <c r="K59" s="8"/>
      <c r="L59" s="8"/>
      <c r="M59" s="295"/>
      <c r="N59" s="296"/>
      <c r="O59" s="164"/>
      <c r="P59" s="164"/>
      <c r="Q59" s="8"/>
      <c r="R59" s="127"/>
    </row>
    <row r="60" ht="16.6" customHeight="1">
      <c r="A60" s="297"/>
      <c r="B60" s="262"/>
      <c r="C60" s="262"/>
      <c r="D60" s="262"/>
      <c r="E60" s="263"/>
      <c r="F60" s="263"/>
      <c r="G60" s="263"/>
      <c r="H60" s="262"/>
      <c r="I60" s="8"/>
      <c r="J60" s="8"/>
      <c r="K60" s="8"/>
      <c r="L60" s="8"/>
      <c r="M60" s="295"/>
      <c r="N60" s="296"/>
      <c r="O60" s="164"/>
      <c r="P60" s="164"/>
      <c r="Q60" s="8"/>
      <c r="R60" s="127"/>
    </row>
    <row r="61" ht="16.6" customHeight="1">
      <c r="A61" s="297"/>
      <c r="B61" s="262"/>
      <c r="C61" s="262"/>
      <c r="D61" s="263"/>
      <c r="E61" s="263"/>
      <c r="F61" s="263"/>
      <c r="G61" s="263"/>
      <c r="H61" s="262"/>
      <c r="I61" s="8"/>
      <c r="J61" t="s" s="41">
        <v>35</v>
      </c>
      <c r="K61" t="s" s="41">
        <v>29</v>
      </c>
      <c r="L61" s="8"/>
      <c r="M61" s="266">
        <f>M49</f>
        <v>29577</v>
      </c>
      <c r="N61" s="266">
        <f>N49</f>
        <v>34747</v>
      </c>
      <c r="O61" s="21">
        <f>F49</f>
        <v>0</v>
      </c>
      <c r="P61" s="21">
        <f>G49</f>
        <v>0</v>
      </c>
      <c r="Q61" s="8"/>
      <c r="R61" s="127"/>
    </row>
    <row r="62" ht="17.1" customHeight="1">
      <c r="A62" s="297"/>
      <c r="B62" s="262"/>
      <c r="C62" s="262"/>
      <c r="D62" s="263"/>
      <c r="E62" s="263"/>
      <c r="F62" s="263"/>
      <c r="G62" s="263"/>
      <c r="H62" s="262"/>
      <c r="I62" s="8"/>
      <c r="J62" t="s" s="41">
        <v>33</v>
      </c>
      <c r="K62" t="s" s="298">
        <v>31</v>
      </c>
      <c r="L62" s="9"/>
      <c r="M62" s="299">
        <f>M57</f>
        <v>130316</v>
      </c>
      <c r="N62" s="299">
        <f>N57</f>
        <v>17973</v>
      </c>
      <c r="O62" s="233">
        <f>O57</f>
        <v>0</v>
      </c>
      <c r="P62" s="233">
        <f>P57</f>
        <v>0</v>
      </c>
      <c r="Q62" s="8"/>
      <c r="R62" s="127"/>
    </row>
    <row r="63" ht="24.4" customHeight="1">
      <c r="A63" s="297"/>
      <c r="B63" s="262"/>
      <c r="C63" s="262"/>
      <c r="D63" s="263"/>
      <c r="E63" s="263"/>
      <c r="F63" s="263"/>
      <c r="G63" s="263"/>
      <c r="H63" s="262"/>
      <c r="I63" t="s" s="287">
        <v>32</v>
      </c>
      <c r="J63" t="s" s="197">
        <v>35</v>
      </c>
      <c r="K63" t="s" s="166">
        <v>34</v>
      </c>
      <c r="L63" s="49"/>
      <c r="M63" s="300">
        <f>M61-M62</f>
        <v>-100739</v>
      </c>
      <c r="N63" s="301">
        <f>N61-N62</f>
        <v>16774</v>
      </c>
      <c r="O63" s="226">
        <f>O61-O62</f>
        <v>0</v>
      </c>
      <c r="P63" s="226">
        <f>P61-P62</f>
        <v>0</v>
      </c>
      <c r="Q63" s="171"/>
      <c r="R63" s="127"/>
    </row>
    <row r="64" ht="17.1" customHeight="1">
      <c r="A64" s="302"/>
      <c r="B64" s="303"/>
      <c r="C64" s="303"/>
      <c r="D64" s="303"/>
      <c r="E64" s="304"/>
      <c r="F64" s="304"/>
      <c r="G64" s="304"/>
      <c r="H64" s="303"/>
      <c r="I64" s="68"/>
      <c r="J64" s="68"/>
      <c r="K64" s="305"/>
      <c r="L64" s="305"/>
      <c r="M64" s="306"/>
      <c r="N64" s="307"/>
      <c r="O64" s="308"/>
      <c r="P64" s="308"/>
      <c r="Q64" s="68"/>
      <c r="R64" s="309"/>
    </row>
  </sheetData>
  <mergeCells count="1">
    <mergeCell ref="I54:I56"/>
  </mergeCells>
  <pageMargins left="0.283333" right="0.283333" top="0.984028" bottom="0.984028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4"/>
  <sheetViews>
    <sheetView workbookViewId="0" showGridLines="0" defaultGridColor="1"/>
  </sheetViews>
  <sheetFormatPr defaultColWidth="10.8333" defaultRowHeight="13.2" customHeight="1" outlineLevelRow="0" outlineLevelCol="0"/>
  <cols>
    <col min="1" max="1" width="6.67188" style="310" customWidth="1"/>
    <col min="2" max="2" width="3" style="310" customWidth="1"/>
    <col min="3" max="3" width="11.5" style="310" customWidth="1"/>
    <col min="4" max="4" width="6.17188" style="310" customWidth="1"/>
    <col min="5" max="5" width="13.1719" style="310" customWidth="1"/>
    <col min="6" max="6" width="15.6719" style="310" customWidth="1"/>
    <col min="7" max="7" width="12.8516" style="310" customWidth="1"/>
    <col min="8" max="9" width="11.5" style="310" customWidth="1"/>
    <col min="10" max="12" hidden="1" width="10.8333" style="310" customWidth="1"/>
    <col min="13" max="14" width="11.5" style="310" customWidth="1"/>
    <col min="15" max="16384" width="10.8516" style="310" customWidth="1"/>
  </cols>
  <sheetData>
    <row r="1" ht="13.65" customHeight="1">
      <c r="A1" t="s" s="140">
        <f>'Synthèse'!B2</f>
        <v>139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ht="13.65" customHeight="1">
      <c r="A2" t="s" s="140">
        <f>'Synthèse'!B3</f>
        <v>140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ht="14.15" customHeight="1">
      <c r="A3" s="81"/>
      <c r="B3" s="116"/>
      <c r="C3" s="81"/>
      <c r="D3" s="81"/>
      <c r="E3" s="81"/>
      <c r="F3" s="89"/>
      <c r="G3" s="81"/>
      <c r="H3" s="89"/>
      <c r="I3" s="81"/>
      <c r="J3" s="89"/>
      <c r="K3" s="81"/>
      <c r="L3" s="89"/>
      <c r="M3" s="81"/>
      <c r="N3" s="81"/>
    </row>
    <row r="4" ht="23" customHeight="1">
      <c r="A4" t="s" s="311">
        <v>37</v>
      </c>
      <c r="B4" t="s" s="140">
        <v>141</v>
      </c>
      <c r="C4" s="81"/>
      <c r="D4" s="81"/>
      <c r="E4" s="90"/>
      <c r="F4" t="s" s="312">
        <v>142</v>
      </c>
      <c r="G4" s="313"/>
      <c r="H4" t="s" s="312">
        <v>143</v>
      </c>
      <c r="I4" s="313"/>
      <c r="J4" t="s" s="314">
        <v>49</v>
      </c>
      <c r="K4" s="92"/>
      <c r="L4" t="s" s="314">
        <v>50</v>
      </c>
      <c r="M4" s="93"/>
      <c r="N4" s="81"/>
    </row>
    <row r="5" ht="23.9" customHeight="1">
      <c r="A5" s="315"/>
      <c r="B5" s="81"/>
      <c r="C5" s="81"/>
      <c r="D5" s="81"/>
      <c r="E5" s="81"/>
      <c r="F5" s="96"/>
      <c r="G5" s="81"/>
      <c r="H5" s="96"/>
      <c r="I5" s="81"/>
      <c r="J5" s="96"/>
      <c r="K5" s="81"/>
      <c r="L5" s="96"/>
      <c r="M5" s="81"/>
      <c r="N5" s="81"/>
    </row>
    <row r="6" ht="23.4" customHeight="1">
      <c r="A6" s="315"/>
      <c r="B6" s="81"/>
      <c r="C6" s="316"/>
      <c r="D6" t="s" s="317">
        <v>144</v>
      </c>
      <c r="E6" s="316"/>
      <c r="F6" s="115">
        <f>'Bilan'!M5/'Bilan'!M35</f>
        <v>0.228694279667235</v>
      </c>
      <c r="G6" s="81"/>
      <c r="H6" s="115">
        <f>'Bilan'!N5/'Bilan'!N35</f>
        <v>0.295472029670899</v>
      </c>
      <c r="I6" s="81"/>
      <c r="J6" s="115">
        <f>'Bilan'!O5/'Bilan'!O35</f>
      </c>
      <c r="K6" s="81"/>
      <c r="L6" s="115">
        <f>'Bilan'!P5/'Bilan'!P35</f>
      </c>
      <c r="M6" s="81"/>
      <c r="N6" s="81"/>
    </row>
    <row r="7" ht="23.4" customHeight="1">
      <c r="A7" s="315"/>
      <c r="B7" s="81"/>
      <c r="C7" s="318"/>
      <c r="D7" t="s" s="319">
        <v>145</v>
      </c>
      <c r="E7" s="318"/>
      <c r="F7" s="81"/>
      <c r="G7" s="320"/>
      <c r="H7" s="320"/>
      <c r="I7" s="81"/>
      <c r="J7" s="81"/>
      <c r="K7" s="81"/>
      <c r="L7" s="81"/>
      <c r="M7" s="81"/>
      <c r="N7" s="81"/>
    </row>
    <row r="8" ht="23.4" customHeight="1">
      <c r="A8" s="315"/>
      <c r="B8" t="s" s="321">
        <v>146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</row>
    <row r="9" ht="23.4" customHeight="1">
      <c r="A9" s="315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</row>
    <row r="10" ht="23.9" customHeight="1">
      <c r="A10" s="315"/>
      <c r="B10" s="81"/>
      <c r="C10" s="81"/>
      <c r="D10" s="81"/>
      <c r="E10" s="81"/>
      <c r="F10" s="89"/>
      <c r="G10" s="81"/>
      <c r="H10" s="89"/>
      <c r="I10" s="81"/>
      <c r="J10" s="89"/>
      <c r="K10" s="81"/>
      <c r="L10" s="89"/>
      <c r="M10" s="81"/>
      <c r="N10" s="81"/>
    </row>
    <row r="11" ht="23" customHeight="1">
      <c r="A11" t="s" s="311">
        <v>39</v>
      </c>
      <c r="B11" t="s" s="140">
        <v>147</v>
      </c>
      <c r="C11" s="81"/>
      <c r="D11" s="81"/>
      <c r="E11" s="90"/>
      <c r="F11" t="s" s="312">
        <v>142</v>
      </c>
      <c r="G11" s="313"/>
      <c r="H11" t="s" s="312">
        <v>143</v>
      </c>
      <c r="I11" s="313"/>
      <c r="J11" t="s" s="314">
        <v>49</v>
      </c>
      <c r="K11" s="92"/>
      <c r="L11" t="s" s="314">
        <v>50</v>
      </c>
      <c r="M11" s="93"/>
      <c r="N11" s="81"/>
    </row>
    <row r="12" ht="23.9" customHeight="1">
      <c r="A12" s="315"/>
      <c r="B12" s="81"/>
      <c r="C12" s="81"/>
      <c r="D12" s="81"/>
      <c r="E12" s="81"/>
      <c r="F12" s="96"/>
      <c r="G12" s="81"/>
      <c r="H12" s="96"/>
      <c r="I12" s="81"/>
      <c r="J12" s="96"/>
      <c r="K12" s="81"/>
      <c r="L12" s="96"/>
      <c r="M12" s="81"/>
      <c r="N12" s="81"/>
    </row>
    <row r="13" ht="23.4" customHeight="1">
      <c r="A13" s="315"/>
      <c r="B13" s="81"/>
      <c r="C13" s="316"/>
      <c r="D13" t="s" s="322">
        <v>148</v>
      </c>
      <c r="E13" s="316"/>
      <c r="F13" s="323">
        <f>('Bilan'!M25*365)/('Le compte de résultats'!C27+'Le compte de résultats'!C25)</f>
        <v>162.457557118663</v>
      </c>
      <c r="G13" t="s" s="98">
        <v>149</v>
      </c>
      <c r="H13" s="323">
        <f>('Bilan'!N25*365)/('Le compte de résultats'!E25+'Le compte de résultats'!E27)</f>
        <v>137.137352065735</v>
      </c>
      <c r="I13" t="s" s="98">
        <v>149</v>
      </c>
      <c r="J13" s="323">
        <f>('Bilan'!O24*365)/('Le compte de résultats'!G25+'Le compte de résultats'!G27)</f>
      </c>
      <c r="K13" t="s" s="98">
        <v>149</v>
      </c>
      <c r="L13" s="323">
        <f>('Bilan'!P24*365)/('Le compte de résultats'!I25+'Le compte de résultats'!I27)</f>
      </c>
      <c r="M13" s="81"/>
      <c r="N13" s="81"/>
    </row>
    <row r="14" ht="23.4" customHeight="1">
      <c r="A14" s="315"/>
      <c r="B14" s="81"/>
      <c r="C14" s="318"/>
      <c r="D14" t="s" s="324">
        <v>150</v>
      </c>
      <c r="E14" s="318"/>
      <c r="F14" s="81"/>
      <c r="G14" s="81"/>
      <c r="H14" s="81"/>
      <c r="I14" s="81"/>
      <c r="J14" s="81"/>
      <c r="K14" s="81"/>
      <c r="L14" t="s" s="325">
        <v>149</v>
      </c>
      <c r="M14" s="81"/>
      <c r="N14" s="81"/>
    </row>
    <row r="15" ht="23.4" customHeight="1">
      <c r="A15" s="315"/>
      <c r="B15" t="s" s="321">
        <v>151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ht="23.9" customHeight="1">
      <c r="A16" s="315"/>
      <c r="B16" s="81"/>
      <c r="C16" s="81"/>
      <c r="D16" s="81"/>
      <c r="E16" s="81"/>
      <c r="F16" s="89"/>
      <c r="G16" s="81"/>
      <c r="H16" s="89"/>
      <c r="I16" s="81"/>
      <c r="J16" s="89"/>
      <c r="K16" s="81"/>
      <c r="L16" s="89"/>
      <c r="M16" s="81"/>
      <c r="N16" s="81"/>
    </row>
    <row r="17" ht="24.4" customHeight="1">
      <c r="A17" s="315"/>
      <c r="B17" s="81"/>
      <c r="C17" s="81"/>
      <c r="D17" s="81"/>
      <c r="E17" s="90"/>
      <c r="F17" t="s" s="312">
        <v>142</v>
      </c>
      <c r="G17" s="313"/>
      <c r="H17" t="s" s="312">
        <v>143</v>
      </c>
      <c r="I17" s="313"/>
      <c r="J17" t="s" s="314">
        <v>49</v>
      </c>
      <c r="K17" s="92"/>
      <c r="L17" t="s" s="314">
        <v>50</v>
      </c>
      <c r="M17" s="93"/>
      <c r="N17" s="81"/>
    </row>
    <row r="18" ht="22.5" customHeight="1">
      <c r="A18" t="s" s="311">
        <v>41</v>
      </c>
      <c r="B18" t="s" s="140">
        <v>152</v>
      </c>
      <c r="C18" s="81"/>
      <c r="D18" s="81"/>
      <c r="E18" s="81"/>
      <c r="F18" s="96"/>
      <c r="G18" s="81"/>
      <c r="H18" s="96"/>
      <c r="I18" s="81"/>
      <c r="J18" s="96"/>
      <c r="K18" s="81"/>
      <c r="L18" s="96"/>
      <c r="M18" s="81"/>
      <c r="N18" s="81"/>
    </row>
    <row r="19" ht="23.4" customHeight="1">
      <c r="A19" s="315"/>
      <c r="B19" s="81"/>
      <c r="C19" s="316"/>
      <c r="D19" t="s" s="322">
        <v>153</v>
      </c>
      <c r="E19" s="316"/>
      <c r="F19" s="323">
        <f>('Bilan'!D25*365)/'Le compte de résultats'!C11</f>
        <v>43.7592053387348</v>
      </c>
      <c r="G19" t="s" s="98">
        <v>149</v>
      </c>
      <c r="H19" s="323">
        <f>('Bilan'!E25*365)/'Le compte de résultats'!E11</f>
        <v>37.0501752381106</v>
      </c>
      <c r="I19" t="s" s="98">
        <v>149</v>
      </c>
      <c r="J19" s="323">
        <f>('Bilan'!F25*365)/'Le compte de résultats'!G11</f>
      </c>
      <c r="K19" t="s" s="98">
        <v>149</v>
      </c>
      <c r="L19" s="323">
        <f>('Bilan'!G25*365)/'Le compte de résultats'!I11</f>
      </c>
      <c r="M19" s="81"/>
      <c r="N19" s="81"/>
    </row>
    <row r="20" ht="23.4" customHeight="1">
      <c r="A20" s="315"/>
      <c r="B20" s="81"/>
      <c r="C20" s="318"/>
      <c r="D20" t="s" s="324">
        <v>154</v>
      </c>
      <c r="E20" s="318"/>
      <c r="F20" s="81"/>
      <c r="G20" s="81"/>
      <c r="H20" s="81"/>
      <c r="I20" s="81"/>
      <c r="J20" s="81"/>
      <c r="K20" s="81"/>
      <c r="L20" t="s" s="325">
        <v>149</v>
      </c>
      <c r="M20" s="81"/>
      <c r="N20" s="81"/>
    </row>
    <row r="21" ht="23.4" customHeight="1">
      <c r="A21" s="315"/>
      <c r="B21" t="s" s="321">
        <v>155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ht="23.4" customHeight="1">
      <c r="A22" s="315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ht="45.6" customHeight="1">
      <c r="A23" s="315"/>
      <c r="B23" s="81"/>
      <c r="C23" s="81"/>
      <c r="D23" s="81"/>
      <c r="E23" t="s" s="326">
        <v>156</v>
      </c>
      <c r="F23" s="323">
        <f>F13-F19</f>
        <v>118.698351779928</v>
      </c>
      <c r="G23" t="s" s="98">
        <v>149</v>
      </c>
      <c r="H23" s="323">
        <f>H13-H19</f>
        <v>100.087176827624</v>
      </c>
      <c r="I23" t="s" s="98">
        <v>149</v>
      </c>
      <c r="J23" s="323">
        <f>J13-J19</f>
      </c>
      <c r="K23" s="81"/>
      <c r="L23" s="323">
        <f>L13-L19</f>
      </c>
      <c r="M23" s="81"/>
      <c r="N23" s="81"/>
    </row>
    <row r="24" ht="23.4" customHeight="1">
      <c r="A24" s="315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