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b0d588597b1/Northeastern/ALY6050/Module 6/"/>
    </mc:Choice>
  </mc:AlternateContent>
  <xr:revisionPtr revIDLastSave="13027" documentId="13_ncr:1_{2D17A10B-B0D4-450D-9746-F01FB13C002D}" xr6:coauthVersionLast="47" xr6:coauthVersionMax="47" xr10:uidLastSave="{F79FADA0-64A1-43A6-9E22-382AA6BD8F18}"/>
  <bookViews>
    <workbookView xWindow="28680" yWindow="-120" windowWidth="29040" windowHeight="15720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1'!$AB$21:$AJ$29</definedName>
    <definedName name="solver_adj" localSheetId="1" hidden="1">'Part 2'!$N$6:$N$11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1'!$AK$21:$AK$26</definedName>
    <definedName name="solver_lhs1" localSheetId="1" hidden="1">'Part 2'!$N$12</definedName>
    <definedName name="solver_lhs2" localSheetId="0" hidden="1">'Part 1'!$AK$27:$AK$29</definedName>
    <definedName name="solver_lhs2" localSheetId="1" hidden="1">'Part 2'!$N$6:$N$11</definedName>
    <definedName name="solver_lhs3" localSheetId="0" hidden="1">'Part 1'!$AB$21:$AJ$29</definedName>
    <definedName name="solver_lhs3" localSheetId="1" hidden="1">'Part 2'!$P$13</definedName>
    <definedName name="solver_lhs4" localSheetId="0" hidden="1">'Part 1'!$AB$30:$AD$30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'Part 1'!$AN$21</definedName>
    <definedName name="solver_opt" localSheetId="1" hidden="1">'Part 2'!$P$14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1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0" hidden="1">2</definedName>
    <definedName name="solver_rhs1" localSheetId="0" hidden="1">'Part 1'!$AM$21:$AM$26</definedName>
    <definedName name="solver_rhs1" localSheetId="1" hidden="1">'Part 2'!$K$15</definedName>
    <definedName name="solver_rhs2" localSheetId="0" hidden="1">'Part 1'!$AM$27:$AM$29</definedName>
    <definedName name="solver_rhs2" localSheetId="1" hidden="1">0</definedName>
    <definedName name="solver_rhs3" localSheetId="0" hidden="1">0</definedName>
    <definedName name="solver_rhs3" localSheetId="1" hidden="1">0.11</definedName>
    <definedName name="solver_rhs4" localSheetId="0" hidden="1">'Part 1'!$AK$27:$AK$29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2" l="1"/>
  <c r="O12" i="2" l="1"/>
  <c r="O7" i="2"/>
  <c r="O8" i="2"/>
  <c r="O9" i="2"/>
  <c r="O10" i="2"/>
  <c r="O11" i="2"/>
  <c r="O6" i="2"/>
  <c r="AB30" i="1"/>
  <c r="AN21" i="1"/>
  <c r="AJ30" i="1"/>
  <c r="AI30" i="1"/>
  <c r="AH30" i="1"/>
  <c r="AG30" i="1"/>
  <c r="AF30" i="1"/>
  <c r="AE30" i="1"/>
  <c r="AD30" i="1"/>
  <c r="AC30" i="1"/>
  <c r="AK22" i="1"/>
  <c r="AK23" i="1"/>
  <c r="AK24" i="1"/>
  <c r="AK25" i="1"/>
  <c r="AK26" i="1"/>
  <c r="AK27" i="1"/>
  <c r="AK28" i="1"/>
  <c r="AK29" i="1"/>
  <c r="AK21" i="1"/>
  <c r="P13" i="2" l="1" a="1"/>
  <c r="P13" i="2" s="1"/>
  <c r="P14" i="2" a="1"/>
  <c r="P14" i="2" s="1"/>
  <c r="W5" i="1"/>
  <c r="R7" i="1"/>
  <c r="R8" i="1"/>
  <c r="R9" i="1"/>
  <c r="R10" i="1"/>
  <c r="R11" i="1"/>
  <c r="R6" i="1"/>
  <c r="P12" i="1"/>
  <c r="Q12" i="1"/>
  <c r="O12" i="1"/>
</calcChain>
</file>

<file path=xl/sharedStrings.xml><?xml version="1.0" encoding="utf-8"?>
<sst xmlns="http://schemas.openxmlformats.org/spreadsheetml/2006/main" count="182" uniqueCount="52">
  <si>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</si>
  <si>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</si>
  <si>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</si>
  <si>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</si>
  <si>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</si>
  <si>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</si>
  <si>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</si>
  <si>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</si>
  <si>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</si>
  <si>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</si>
  <si>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</si>
  <si>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</si>
  <si>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</si>
  <si>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</si>
  <si>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</si>
  <si>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</si>
  <si>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</si>
  <si>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</si>
  <si>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</si>
  <si>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</si>
  <si>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</si>
  <si>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</si>
  <si>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</si>
  <si>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</si>
  <si>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</si>
  <si>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</si>
  <si>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</si>
  <si>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 xml:space="preserve">Total Barrels to </t>
  </si>
  <si>
    <t>≤</t>
  </si>
  <si>
    <t>Max Capacity</t>
  </si>
  <si>
    <t>Total Barrels</t>
  </si>
  <si>
    <t>=</t>
  </si>
  <si>
    <t>Total Cost</t>
  </si>
  <si>
    <t>Part 1</t>
  </si>
  <si>
    <t>Part 2</t>
  </si>
  <si>
    <t>Shipping cost/ barrel</t>
  </si>
  <si>
    <t>Waste in</t>
  </si>
  <si>
    <t>Waste out</t>
  </si>
  <si>
    <t>Total</t>
  </si>
  <si>
    <t>Cost</t>
  </si>
  <si>
    <t xml:space="preserve">Shipped to </t>
  </si>
  <si>
    <t xml:space="preserve">Minimized Risk (r) </t>
  </si>
  <si>
    <t xml:space="preserve">Actual Return </t>
  </si>
  <si>
    <t xml:space="preserve">Variance </t>
  </si>
  <si>
    <t xml:space="preserve">Target Return (e) </t>
  </si>
  <si>
    <t>Total Investment</t>
  </si>
  <si>
    <t>Investment Type</t>
  </si>
  <si>
    <t>Investment $</t>
  </si>
  <si>
    <t xml:space="preserve">Total </t>
  </si>
  <si>
    <t>Max Capacity per Week (bbl)</t>
  </si>
  <si>
    <t>Waste Disposal Site</t>
  </si>
  <si>
    <t>Investment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</si>
</sst>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000"/>
    <numFmt numFmtId="167" formatCode="0.0000%"/>
    <numFmt numFmtId="172" formatCode="0.0000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b/>
      <sz val="10"/>
      <color theme="1"/>
      <name val="Palatino Linotype"/>
      <family val="1"/>
    </font>
    <font>
      <b/>
      <u/>
      <sz val="12"/>
      <color rgb="FFFF0000"/>
      <name val="Palatino Linotype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44" fontId="0" fillId="0" borderId="0" xfId="1" applyFont="1"/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6" borderId="0" xfId="0" applyFill="1"/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44" fontId="17" fillId="7" borderId="0" xfId="1" applyFont="1" applyFill="1"/>
    <xf numFmtId="44" fontId="16" fillId="7" borderId="2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3" borderId="25" xfId="0" applyFill="1" applyBorder="1"/>
    <xf numFmtId="164" fontId="0" fillId="3" borderId="25" xfId="2" applyNumberFormat="1" applyFont="1" applyFill="1" applyBorder="1"/>
    <xf numFmtId="165" fontId="0" fillId="0" borderId="0" xfId="0" applyNumberFormat="1"/>
    <xf numFmtId="0" fontId="13" fillId="4" borderId="0" xfId="0" applyFont="1" applyFill="1" applyAlignment="1">
      <alignment horizontal="center" vertical="center"/>
    </xf>
    <xf numFmtId="0" fontId="12" fillId="2" borderId="22" xfId="0" applyFont="1" applyFill="1" applyBorder="1" applyAlignment="1">
      <alignment horizontal="center" vertical="center" textRotation="90"/>
    </xf>
    <xf numFmtId="0" fontId="12" fillId="2" borderId="20" xfId="0" applyFont="1" applyFill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67" fontId="0" fillId="3" borderId="25" xfId="2" applyNumberFormat="1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8" borderId="25" xfId="0" applyFill="1" applyBorder="1"/>
    <xf numFmtId="0" fontId="9" fillId="5" borderId="25" xfId="0" applyFont="1" applyFill="1" applyBorder="1" applyAlignment="1">
      <alignment horizontal="right" vertical="center"/>
    </xf>
    <xf numFmtId="4" fontId="0" fillId="5" borderId="25" xfId="0" applyNumberFormat="1" applyFill="1" applyBorder="1"/>
    <xf numFmtId="2" fontId="0" fillId="5" borderId="25" xfId="2" applyNumberFormat="1" applyFont="1" applyFill="1" applyBorder="1"/>
    <xf numFmtId="0" fontId="0" fillId="5" borderId="25" xfId="0" applyFill="1" applyBorder="1"/>
    <xf numFmtId="1" fontId="0" fillId="5" borderId="25" xfId="1" applyNumberFormat="1" applyFont="1" applyFill="1" applyBorder="1"/>
    <xf numFmtId="0" fontId="0" fillId="5" borderId="25" xfId="2" applyNumberFormat="1" applyFont="1" applyFill="1" applyBorder="1"/>
    <xf numFmtId="0" fontId="0" fillId="5" borderId="25" xfId="1" applyNumberFormat="1" applyFont="1" applyFill="1" applyBorder="1"/>
    <xf numFmtId="172" fontId="0" fillId="5" borderId="25" xfId="2" applyNumberFormat="1" applyFont="1" applyFill="1" applyBorder="1"/>
    <xf numFmtId="0" fontId="0" fillId="0" borderId="0" xfId="0" applyFill="1" applyBorder="1"/>
    <xf numFmtId="0" fontId="9" fillId="9" borderId="0" xfId="0" applyFont="1" applyFill="1" applyAlignment="1">
      <alignment horizontal="center" vertical="center"/>
    </xf>
    <xf numFmtId="0" fontId="18" fillId="5" borderId="25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6" fontId="6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Risk and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2'!$N$16</c:f>
              <c:strCache>
                <c:ptCount val="1"/>
                <c:pt idx="0">
                  <c:v>Target Return (e)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2'!$O$17:$O$24</c:f>
              <c:numCache>
                <c:formatCode>0.0000%</c:formatCode>
                <c:ptCount val="8"/>
                <c:pt idx="0">
                  <c:v>6.1006854752149815E-4</c:v>
                </c:pt>
                <c:pt idx="1">
                  <c:v>6.8367401257186044E-4</c:v>
                </c:pt>
                <c:pt idx="2">
                  <c:v>7.9443692092817078E-4</c:v>
                </c:pt>
                <c:pt idx="3">
                  <c:v>9.4235727216004223E-4</c:v>
                </c:pt>
                <c:pt idx="4">
                  <c:v>1.1296047578731195E-3</c:v>
                </c:pt>
                <c:pt idx="5">
                  <c:v>1.4634977622476986E-3</c:v>
                </c:pt>
                <c:pt idx="6">
                  <c:v>2.097920110765377E-3</c:v>
                </c:pt>
                <c:pt idx="7">
                  <c:v>3.4962498476644914E-3</c:v>
                </c:pt>
              </c:numCache>
            </c:numRef>
          </c:xVal>
          <c:yVal>
            <c:numRef>
              <c:f>'Part 2'!$N$17:$N$24</c:f>
              <c:numCache>
                <c:formatCode>0.0%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9D-4272-BA81-4A438C3CA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48608"/>
        <c:axId val="281450048"/>
      </c:scatterChart>
      <c:valAx>
        <c:axId val="28144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Minimized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50048"/>
        <c:crosses val="autoZero"/>
        <c:crossBetween val="midCat"/>
      </c:valAx>
      <c:valAx>
        <c:axId val="281450048"/>
        <c:scaling>
          <c:orientation val="minMax"/>
          <c:max val="0.16000000000000003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Return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4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700087</xdr:colOff>
      <xdr:row>15</xdr:row>
      <xdr:rowOff>190500</xdr:rowOff>
    </xdr:from>
    <xdr:to>
      <xdr:col>11</xdr:col>
      <xdr:colOff>357187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3E7456-D0F0-FFA6-06B1-6C5449A12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AO34"/>
  <sheetViews>
    <sheetView topLeftCell="Y24" workbookViewId="0">
      <selection activeCell="Z19" sqref="Z19:AM32"/>
    </sheetView>
  </sheetViews>
  <sheetFormatPr defaultColWidth="11" defaultRowHeight="23.25" customHeight="1" x14ac:dyDescent="0.25"/>
  <cols>
    <col min="3" max="3" width="18.375" customWidth="1"/>
    <col min="4" max="9" width="16.375" customWidth="1"/>
    <col min="10" max="10" width="7.375" customWidth="1"/>
    <col min="11" max="11" width="20" bestFit="1" customWidth="1"/>
    <col min="12" max="12" width="16.375" customWidth="1"/>
    <col min="13" max="13" width="18" customWidth="1"/>
    <col min="14" max="18" width="15.875" customWidth="1"/>
    <col min="19" max="19" width="9.125" customWidth="1"/>
    <col min="29" max="29" width="12.25" customWidth="1"/>
    <col min="34" max="34" width="13.5" customWidth="1"/>
  </cols>
  <sheetData>
    <row r="1" spans="3:37" ht="23.25" customHeight="1" x14ac:dyDescent="0.25">
      <c r="N1" s="43" t="s">
        <v>33</v>
      </c>
      <c r="O1" s="43"/>
      <c r="Z1" s="43" t="s">
        <v>34</v>
      </c>
      <c r="AA1" s="43"/>
    </row>
    <row r="2" spans="3:37" ht="23.25" customHeight="1" x14ac:dyDescent="0.25">
      <c r="N2" s="43"/>
      <c r="O2" s="43"/>
      <c r="Z2" s="43"/>
      <c r="AA2" s="43"/>
    </row>
    <row r="3" spans="3:37" ht="23.25" customHeight="1" thickBot="1" x14ac:dyDescent="0.3"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3:37" ht="23.25" customHeight="1" thickBot="1" x14ac:dyDescent="0.3">
      <c r="C4" s="1"/>
      <c r="D4" s="49" t="s">
        <v>50</v>
      </c>
      <c r="E4" s="50"/>
      <c r="F4" s="51"/>
      <c r="N4" s="1"/>
      <c r="O4" s="49" t="s">
        <v>50</v>
      </c>
      <c r="P4" s="50"/>
      <c r="Q4" s="51"/>
      <c r="R4" s="49"/>
      <c r="S4" s="50"/>
      <c r="T4" s="51"/>
      <c r="Y4" s="31"/>
      <c r="Z4" s="46" t="s">
        <v>35</v>
      </c>
      <c r="AA4" s="47"/>
      <c r="AB4" s="58" t="s">
        <v>36</v>
      </c>
      <c r="AC4" s="59"/>
      <c r="AD4" s="59"/>
      <c r="AE4" s="59"/>
      <c r="AF4" s="59"/>
      <c r="AG4" s="59"/>
      <c r="AH4" s="59"/>
      <c r="AI4" s="59"/>
      <c r="AJ4" s="59"/>
      <c r="AK4" s="31"/>
    </row>
    <row r="5" spans="3:37" ht="37.5" thickTop="1" thickBot="1" x14ac:dyDescent="0.3">
      <c r="C5" s="2" t="s">
        <v>1</v>
      </c>
      <c r="D5" s="3" t="s">
        <v>2</v>
      </c>
      <c r="E5" s="3" t="s">
        <v>3</v>
      </c>
      <c r="F5" s="3" t="s">
        <v>4</v>
      </c>
      <c r="H5" s="18" t="s">
        <v>1</v>
      </c>
      <c r="I5" s="19" t="s">
        <v>11</v>
      </c>
      <c r="J5" s="81"/>
      <c r="K5" s="18" t="s">
        <v>50</v>
      </c>
      <c r="L5" s="19" t="s">
        <v>49</v>
      </c>
      <c r="N5" s="2" t="s">
        <v>1</v>
      </c>
      <c r="O5" s="3" t="s">
        <v>2</v>
      </c>
      <c r="P5" s="3" t="s">
        <v>3</v>
      </c>
      <c r="Q5" s="3" t="s">
        <v>4</v>
      </c>
      <c r="R5" s="2" t="s">
        <v>30</v>
      </c>
      <c r="S5" s="2"/>
      <c r="T5" s="2" t="s">
        <v>11</v>
      </c>
      <c r="V5" s="35" t="s">
        <v>32</v>
      </c>
      <c r="W5" s="36">
        <f>SUMPRODUCT(D6:F11,O6:Q11)</f>
        <v>2988.0000345882377</v>
      </c>
      <c r="X5" s="28"/>
      <c r="Y5" s="31"/>
      <c r="Z5" s="2"/>
      <c r="AA5" s="2"/>
      <c r="AB5" s="2" t="s">
        <v>5</v>
      </c>
      <c r="AC5" s="2" t="s">
        <v>6</v>
      </c>
      <c r="AD5" s="2" t="s">
        <v>7</v>
      </c>
      <c r="AE5" s="2" t="s">
        <v>8</v>
      </c>
      <c r="AF5" s="2" t="s">
        <v>9</v>
      </c>
      <c r="AG5" s="2" t="s">
        <v>10</v>
      </c>
      <c r="AH5" s="2" t="s">
        <v>2</v>
      </c>
      <c r="AI5" s="2" t="s">
        <v>3</v>
      </c>
      <c r="AJ5" s="2" t="s">
        <v>4</v>
      </c>
      <c r="AK5" s="31"/>
    </row>
    <row r="6" spans="3:37" ht="23.25" customHeight="1" thickBot="1" x14ac:dyDescent="0.3">
      <c r="C6" s="4" t="s">
        <v>5</v>
      </c>
      <c r="D6" s="5">
        <v>12</v>
      </c>
      <c r="E6" s="5">
        <v>15</v>
      </c>
      <c r="F6" s="5">
        <v>17</v>
      </c>
      <c r="H6" s="20" t="s">
        <v>5</v>
      </c>
      <c r="I6" s="21">
        <v>45</v>
      </c>
      <c r="J6" s="82"/>
      <c r="K6" s="20" t="s">
        <v>2</v>
      </c>
      <c r="L6" s="21">
        <v>65</v>
      </c>
      <c r="N6" s="4" t="s">
        <v>5</v>
      </c>
      <c r="O6" s="25">
        <v>40.717816156520101</v>
      </c>
      <c r="P6" s="25">
        <v>1.426148517136661</v>
      </c>
      <c r="Q6" s="25">
        <v>2.8560359331544332</v>
      </c>
      <c r="R6" s="26">
        <f>SUM(O6:Q6)</f>
        <v>45.000000606811192</v>
      </c>
      <c r="S6" s="27" t="s">
        <v>31</v>
      </c>
      <c r="T6" s="26">
        <v>45</v>
      </c>
      <c r="Y6" s="31"/>
      <c r="Z6" s="44" t="s">
        <v>37</v>
      </c>
      <c r="AA6" s="4" t="s">
        <v>5</v>
      </c>
      <c r="AB6" s="26">
        <v>1000</v>
      </c>
      <c r="AC6" s="26">
        <v>3</v>
      </c>
      <c r="AD6" s="26">
        <v>4</v>
      </c>
      <c r="AE6" s="26">
        <v>9</v>
      </c>
      <c r="AF6" s="26">
        <v>5</v>
      </c>
      <c r="AG6" s="26">
        <v>4</v>
      </c>
      <c r="AH6" s="26">
        <v>12</v>
      </c>
      <c r="AI6" s="26">
        <v>15</v>
      </c>
      <c r="AJ6" s="26">
        <v>17</v>
      </c>
      <c r="AK6" s="31"/>
    </row>
    <row r="7" spans="3:37" ht="23.25" customHeight="1" thickBot="1" x14ac:dyDescent="0.3">
      <c r="C7" s="4" t="s">
        <v>6</v>
      </c>
      <c r="D7" s="6">
        <v>14</v>
      </c>
      <c r="E7" s="6">
        <v>9</v>
      </c>
      <c r="F7" s="6">
        <v>10</v>
      </c>
      <c r="H7" s="20" t="s">
        <v>6</v>
      </c>
      <c r="I7" s="21">
        <v>26</v>
      </c>
      <c r="J7" s="82"/>
      <c r="K7" s="20" t="s">
        <v>3</v>
      </c>
      <c r="L7" s="21">
        <v>80</v>
      </c>
      <c r="N7" s="4" t="s">
        <v>6</v>
      </c>
      <c r="O7" s="25">
        <v>0</v>
      </c>
      <c r="P7" s="25">
        <v>0</v>
      </c>
      <c r="Q7" s="25">
        <v>25.999999999999996</v>
      </c>
      <c r="R7" s="26">
        <f t="shared" ref="R7:R11" si="0">SUM(O7:Q7)</f>
        <v>25.999999999999996</v>
      </c>
      <c r="S7" s="27" t="s">
        <v>31</v>
      </c>
      <c r="T7" s="26">
        <v>26</v>
      </c>
      <c r="Y7" s="31"/>
      <c r="Z7" s="45"/>
      <c r="AA7" s="29" t="s">
        <v>6</v>
      </c>
      <c r="AB7" s="26">
        <v>6</v>
      </c>
      <c r="AC7" s="26">
        <v>1000</v>
      </c>
      <c r="AD7" s="26">
        <v>7</v>
      </c>
      <c r="AE7" s="26">
        <v>6</v>
      </c>
      <c r="AF7" s="26">
        <v>9</v>
      </c>
      <c r="AG7" s="26">
        <v>4</v>
      </c>
      <c r="AH7" s="26">
        <v>14</v>
      </c>
      <c r="AI7" s="26">
        <v>9</v>
      </c>
      <c r="AJ7" s="26">
        <v>10</v>
      </c>
      <c r="AK7" s="31"/>
    </row>
    <row r="8" spans="3:37" ht="23.25" customHeight="1" thickBot="1" x14ac:dyDescent="0.3">
      <c r="C8" s="4" t="s">
        <v>7</v>
      </c>
      <c r="D8" s="6">
        <v>13</v>
      </c>
      <c r="E8" s="6">
        <v>20</v>
      </c>
      <c r="F8" s="6">
        <v>11</v>
      </c>
      <c r="H8" s="20" t="s">
        <v>7</v>
      </c>
      <c r="I8" s="21">
        <v>42</v>
      </c>
      <c r="J8" s="82"/>
      <c r="K8" s="20" t="s">
        <v>4</v>
      </c>
      <c r="L8" s="21">
        <v>105</v>
      </c>
      <c r="N8" s="4" t="s">
        <v>7</v>
      </c>
      <c r="O8" s="25">
        <v>0</v>
      </c>
      <c r="P8" s="25">
        <v>0</v>
      </c>
      <c r="Q8" s="25">
        <v>42.000000606811184</v>
      </c>
      <c r="R8" s="26">
        <f t="shared" si="0"/>
        <v>42.000000606811184</v>
      </c>
      <c r="S8" s="27" t="s">
        <v>31</v>
      </c>
      <c r="T8" s="26">
        <v>42</v>
      </c>
      <c r="Y8" s="31"/>
      <c r="Z8" s="45"/>
      <c r="AA8" s="4" t="s">
        <v>7</v>
      </c>
      <c r="AB8" s="26">
        <v>5</v>
      </c>
      <c r="AC8" s="26">
        <v>7</v>
      </c>
      <c r="AD8" s="26">
        <v>1000</v>
      </c>
      <c r="AE8" s="26">
        <v>3</v>
      </c>
      <c r="AF8" s="26">
        <v>4</v>
      </c>
      <c r="AG8" s="26">
        <v>9</v>
      </c>
      <c r="AH8" s="26">
        <v>13</v>
      </c>
      <c r="AI8" s="26">
        <v>20</v>
      </c>
      <c r="AJ8" s="26">
        <v>11</v>
      </c>
      <c r="AK8" s="31"/>
    </row>
    <row r="9" spans="3:37" ht="23.25" customHeight="1" thickBot="1" x14ac:dyDescent="0.3">
      <c r="C9" s="4" t="s">
        <v>8</v>
      </c>
      <c r="D9" s="6">
        <v>17</v>
      </c>
      <c r="E9" s="6">
        <v>16</v>
      </c>
      <c r="F9" s="6">
        <v>19</v>
      </c>
      <c r="H9" s="20" t="s">
        <v>8</v>
      </c>
      <c r="I9" s="21">
        <v>53</v>
      </c>
      <c r="J9" s="82"/>
      <c r="K9" s="82"/>
      <c r="L9" s="82"/>
      <c r="N9" s="4" t="s">
        <v>8</v>
      </c>
      <c r="O9" s="25">
        <v>0</v>
      </c>
      <c r="P9" s="25">
        <v>53.000000606811184</v>
      </c>
      <c r="Q9" s="25">
        <v>0</v>
      </c>
      <c r="R9" s="26">
        <f t="shared" si="0"/>
        <v>53.000000606811184</v>
      </c>
      <c r="S9" s="27" t="s">
        <v>31</v>
      </c>
      <c r="T9" s="26">
        <v>53</v>
      </c>
      <c r="Y9" s="31"/>
      <c r="Z9" s="45"/>
      <c r="AA9" s="4" t="s">
        <v>8</v>
      </c>
      <c r="AB9" s="26">
        <v>5</v>
      </c>
      <c r="AC9" s="26">
        <v>4</v>
      </c>
      <c r="AD9" s="26">
        <v>3</v>
      </c>
      <c r="AE9" s="26">
        <v>1000</v>
      </c>
      <c r="AF9" s="26">
        <v>3</v>
      </c>
      <c r="AG9" s="26">
        <v>11</v>
      </c>
      <c r="AH9" s="26">
        <v>17</v>
      </c>
      <c r="AI9" s="26">
        <v>16</v>
      </c>
      <c r="AJ9" s="26">
        <v>19</v>
      </c>
      <c r="AK9" s="31"/>
    </row>
    <row r="10" spans="3:37" ht="23.25" customHeight="1" thickBot="1" x14ac:dyDescent="0.3">
      <c r="C10" s="4" t="s">
        <v>9</v>
      </c>
      <c r="D10" s="6">
        <v>7</v>
      </c>
      <c r="E10" s="6">
        <v>14</v>
      </c>
      <c r="F10" s="6">
        <v>12</v>
      </c>
      <c r="H10" s="20" t="s">
        <v>9</v>
      </c>
      <c r="I10" s="21">
        <v>29</v>
      </c>
      <c r="J10" s="82"/>
      <c r="K10" s="82"/>
      <c r="L10" s="82"/>
      <c r="N10" s="4" t="s">
        <v>9</v>
      </c>
      <c r="O10" s="25">
        <v>24.282184450291091</v>
      </c>
      <c r="P10" s="25">
        <v>0</v>
      </c>
      <c r="Q10" s="25">
        <v>4.7178155497089094</v>
      </c>
      <c r="R10" s="26">
        <f t="shared" si="0"/>
        <v>29</v>
      </c>
      <c r="S10" s="27" t="s">
        <v>31</v>
      </c>
      <c r="T10" s="26">
        <v>29</v>
      </c>
      <c r="Y10" s="31"/>
      <c r="Z10" s="45"/>
      <c r="AA10" s="4" t="s">
        <v>9</v>
      </c>
      <c r="AB10" s="26">
        <v>5</v>
      </c>
      <c r="AC10" s="26">
        <v>9</v>
      </c>
      <c r="AD10" s="26">
        <v>5</v>
      </c>
      <c r="AE10" s="26">
        <v>3</v>
      </c>
      <c r="AF10" s="26">
        <v>1000</v>
      </c>
      <c r="AG10" s="26">
        <v>14</v>
      </c>
      <c r="AH10" s="26">
        <v>7</v>
      </c>
      <c r="AI10" s="26">
        <v>14</v>
      </c>
      <c r="AJ10" s="26">
        <v>12</v>
      </c>
      <c r="AK10" s="31"/>
    </row>
    <row r="11" spans="3:37" ht="23.25" customHeight="1" thickBot="1" x14ac:dyDescent="0.3">
      <c r="C11" s="4" t="s">
        <v>10</v>
      </c>
      <c r="D11" s="6">
        <v>22</v>
      </c>
      <c r="E11" s="6">
        <v>16</v>
      </c>
      <c r="F11" s="6">
        <v>18</v>
      </c>
      <c r="H11" s="22" t="s">
        <v>10</v>
      </c>
      <c r="I11" s="23">
        <v>38</v>
      </c>
      <c r="J11" s="82"/>
      <c r="K11" s="82"/>
      <c r="L11" s="82"/>
      <c r="N11" s="4" t="s">
        <v>10</v>
      </c>
      <c r="O11" s="25">
        <v>0</v>
      </c>
      <c r="P11" s="25">
        <v>25.573851482863347</v>
      </c>
      <c r="Q11" s="25">
        <v>12.426149123947837</v>
      </c>
      <c r="R11" s="26">
        <f t="shared" si="0"/>
        <v>38.000000606811184</v>
      </c>
      <c r="S11" s="27" t="s">
        <v>31</v>
      </c>
      <c r="T11" s="26">
        <v>38</v>
      </c>
      <c r="Y11" s="31"/>
      <c r="Z11" s="45"/>
      <c r="AA11" s="4" t="s">
        <v>10</v>
      </c>
      <c r="AB11" s="26">
        <v>4</v>
      </c>
      <c r="AC11" s="26">
        <v>7</v>
      </c>
      <c r="AD11" s="26">
        <v>11</v>
      </c>
      <c r="AE11" s="26">
        <v>12</v>
      </c>
      <c r="AF11" s="26">
        <v>8</v>
      </c>
      <c r="AG11" s="26">
        <v>1000</v>
      </c>
      <c r="AH11" s="26">
        <v>22</v>
      </c>
      <c r="AI11" s="26">
        <v>16</v>
      </c>
      <c r="AJ11" s="26">
        <v>18</v>
      </c>
      <c r="AK11" s="31"/>
    </row>
    <row r="12" spans="3:37" ht="23.25" customHeight="1" thickBot="1" x14ac:dyDescent="0.3">
      <c r="C12" s="48" t="s">
        <v>12</v>
      </c>
      <c r="D12" s="48"/>
      <c r="E12" s="48"/>
      <c r="F12" s="48"/>
      <c r="N12" s="24" t="s">
        <v>27</v>
      </c>
      <c r="O12" s="26">
        <f>SUM(O6:O11)</f>
        <v>65.000000606811199</v>
      </c>
      <c r="P12" s="26">
        <f t="shared" ref="P12:Q12" si="1">SUM(P6:P11)</f>
        <v>80.000000606811199</v>
      </c>
      <c r="Q12" s="26">
        <f t="shared" si="1"/>
        <v>88.000001213622355</v>
      </c>
      <c r="Y12" s="31"/>
      <c r="Z12" s="45"/>
      <c r="AA12" s="30" t="s">
        <v>2</v>
      </c>
      <c r="AB12" s="26">
        <v>1000</v>
      </c>
      <c r="AC12" s="26">
        <v>1000</v>
      </c>
      <c r="AD12" s="26">
        <v>1000</v>
      </c>
      <c r="AE12" s="26">
        <v>1000</v>
      </c>
      <c r="AF12" s="26">
        <v>1000</v>
      </c>
      <c r="AG12" s="26">
        <v>1000</v>
      </c>
      <c r="AH12" s="26">
        <v>1000</v>
      </c>
      <c r="AI12" s="26">
        <v>12</v>
      </c>
      <c r="AJ12" s="26">
        <v>10</v>
      </c>
      <c r="AK12" s="31"/>
    </row>
    <row r="13" spans="3:37" ht="23.25" customHeight="1" thickBot="1" x14ac:dyDescent="0.3">
      <c r="N13" s="24"/>
      <c r="O13" s="27" t="s">
        <v>28</v>
      </c>
      <c r="P13" s="27" t="s">
        <v>28</v>
      </c>
      <c r="Q13" s="27" t="s">
        <v>28</v>
      </c>
      <c r="Y13" s="31"/>
      <c r="Z13" s="45"/>
      <c r="AA13" s="4" t="s">
        <v>3</v>
      </c>
      <c r="AB13" s="26">
        <v>1000</v>
      </c>
      <c r="AC13" s="26">
        <v>1000</v>
      </c>
      <c r="AD13" s="26">
        <v>1000</v>
      </c>
      <c r="AE13" s="26">
        <v>1000</v>
      </c>
      <c r="AF13" s="26">
        <v>1000</v>
      </c>
      <c r="AG13" s="26">
        <v>1000</v>
      </c>
      <c r="AH13" s="26">
        <v>12</v>
      </c>
      <c r="AI13" s="26">
        <v>1000</v>
      </c>
      <c r="AJ13" s="26">
        <v>15</v>
      </c>
      <c r="AK13" s="31"/>
    </row>
    <row r="14" spans="3:37" ht="23.25" customHeight="1" thickBot="1" x14ac:dyDescent="0.3">
      <c r="N14" s="24" t="s">
        <v>29</v>
      </c>
      <c r="O14" s="26">
        <v>65</v>
      </c>
      <c r="P14" s="26">
        <v>80</v>
      </c>
      <c r="Q14" s="26">
        <v>105</v>
      </c>
      <c r="Y14" s="31"/>
      <c r="Z14" s="45"/>
      <c r="AA14" s="4" t="s">
        <v>4</v>
      </c>
      <c r="AB14" s="26">
        <v>1000</v>
      </c>
      <c r="AC14" s="26">
        <v>1000</v>
      </c>
      <c r="AD14" s="26">
        <v>1000</v>
      </c>
      <c r="AE14" s="26">
        <v>1000</v>
      </c>
      <c r="AF14" s="26">
        <v>1000</v>
      </c>
      <c r="AG14" s="26">
        <v>1000</v>
      </c>
      <c r="AH14" s="26">
        <v>10</v>
      </c>
      <c r="AI14" s="26">
        <v>15</v>
      </c>
      <c r="AJ14" s="26">
        <v>1000</v>
      </c>
      <c r="AK14" s="31"/>
    </row>
    <row r="15" spans="3:37" ht="23.25" customHeight="1" thickBot="1" x14ac:dyDescent="0.3"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3:37" ht="23.25" customHeight="1" thickBot="1" x14ac:dyDescent="0.3">
      <c r="C16" s="1"/>
      <c r="D16" s="52" t="s">
        <v>13</v>
      </c>
      <c r="E16" s="53"/>
      <c r="F16" s="53"/>
      <c r="G16" s="53"/>
      <c r="H16" s="53"/>
      <c r="I16" s="54"/>
      <c r="J16" s="83"/>
      <c r="K16" s="83"/>
      <c r="L16" s="83"/>
    </row>
    <row r="17" spans="3:41" ht="23.25" customHeight="1" thickTop="1" thickBot="1" x14ac:dyDescent="0.3">
      <c r="C17" s="2" t="s">
        <v>1</v>
      </c>
      <c r="D17" s="7" t="s">
        <v>5</v>
      </c>
      <c r="E17" s="7" t="s">
        <v>6</v>
      </c>
      <c r="F17" s="7" t="s">
        <v>7</v>
      </c>
      <c r="G17" s="7" t="s">
        <v>8</v>
      </c>
      <c r="H17" s="7" t="s">
        <v>9</v>
      </c>
      <c r="I17" s="7" t="s">
        <v>10</v>
      </c>
      <c r="J17" s="84"/>
      <c r="K17" s="84"/>
      <c r="L17" s="84"/>
    </row>
    <row r="18" spans="3:41" ht="23.25" customHeight="1" thickBot="1" x14ac:dyDescent="0.3">
      <c r="C18" s="4" t="s">
        <v>5</v>
      </c>
      <c r="D18" s="6" t="s">
        <v>14</v>
      </c>
      <c r="E18" s="5">
        <v>3</v>
      </c>
      <c r="F18" s="5">
        <v>4</v>
      </c>
      <c r="G18" s="5">
        <v>9</v>
      </c>
      <c r="H18" s="5">
        <v>5</v>
      </c>
      <c r="I18" s="5">
        <v>4</v>
      </c>
      <c r="J18" s="85"/>
      <c r="K18" s="85"/>
      <c r="L18" s="85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</row>
    <row r="19" spans="3:41" ht="23.25" customHeight="1" thickBot="1" x14ac:dyDescent="0.3">
      <c r="C19" s="4" t="s">
        <v>6</v>
      </c>
      <c r="D19" s="6">
        <v>6</v>
      </c>
      <c r="E19" s="6" t="s">
        <v>15</v>
      </c>
      <c r="F19" s="6">
        <v>7</v>
      </c>
      <c r="G19" s="6">
        <v>6</v>
      </c>
      <c r="H19" s="6">
        <v>9</v>
      </c>
      <c r="I19" s="6">
        <v>4</v>
      </c>
      <c r="J19" s="82"/>
      <c r="K19" s="82"/>
      <c r="L19" s="82"/>
      <c r="Y19" s="31"/>
      <c r="Z19" s="46"/>
      <c r="AA19" s="47"/>
      <c r="AB19" s="56" t="s">
        <v>36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33"/>
      <c r="AO19" s="31"/>
    </row>
    <row r="20" spans="3:41" ht="23.25" customHeight="1" thickBot="1" x14ac:dyDescent="0.3">
      <c r="C20" s="4" t="s">
        <v>7</v>
      </c>
      <c r="D20" s="6">
        <v>5</v>
      </c>
      <c r="E20" s="6">
        <v>7</v>
      </c>
      <c r="F20" s="6" t="s">
        <v>15</v>
      </c>
      <c r="G20" s="6">
        <v>3</v>
      </c>
      <c r="H20" s="6">
        <v>4</v>
      </c>
      <c r="I20" s="6">
        <v>9</v>
      </c>
      <c r="J20" s="82"/>
      <c r="K20" s="82"/>
      <c r="L20" s="82"/>
      <c r="Y20" s="31"/>
      <c r="Z20" s="2"/>
      <c r="AA20" s="2"/>
      <c r="AB20" s="2" t="s">
        <v>5</v>
      </c>
      <c r="AC20" s="2" t="s">
        <v>6</v>
      </c>
      <c r="AD20" s="2" t="s">
        <v>7</v>
      </c>
      <c r="AE20" s="2" t="s">
        <v>8</v>
      </c>
      <c r="AF20" s="2" t="s">
        <v>9</v>
      </c>
      <c r="AG20" s="2" t="s">
        <v>10</v>
      </c>
      <c r="AH20" s="2" t="s">
        <v>2</v>
      </c>
      <c r="AI20" s="2" t="s">
        <v>3</v>
      </c>
      <c r="AJ20" s="2" t="s">
        <v>4</v>
      </c>
      <c r="AK20" s="32" t="s">
        <v>38</v>
      </c>
      <c r="AL20" s="33"/>
      <c r="AN20" s="37" t="s">
        <v>39</v>
      </c>
      <c r="AO20" s="31"/>
    </row>
    <row r="21" spans="3:41" ht="23.25" customHeight="1" thickBot="1" x14ac:dyDescent="0.3">
      <c r="C21" s="4" t="s">
        <v>8</v>
      </c>
      <c r="D21" s="6">
        <v>5</v>
      </c>
      <c r="E21" s="6">
        <v>4</v>
      </c>
      <c r="F21" s="6">
        <v>3</v>
      </c>
      <c r="G21" s="6" t="s">
        <v>15</v>
      </c>
      <c r="H21" s="6">
        <v>3</v>
      </c>
      <c r="I21" s="6">
        <v>11</v>
      </c>
      <c r="J21" s="82"/>
      <c r="K21" s="82"/>
      <c r="L21" s="82"/>
      <c r="Y21" s="31"/>
      <c r="Z21" s="44" t="s">
        <v>37</v>
      </c>
      <c r="AA21" s="4" t="s">
        <v>5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45</v>
      </c>
      <c r="AH21" s="26">
        <v>0</v>
      </c>
      <c r="AI21" s="26">
        <v>0</v>
      </c>
      <c r="AJ21" s="26">
        <v>0</v>
      </c>
      <c r="AK21" s="26">
        <f t="shared" ref="AK21:AK29" si="2">SUM(AB21:AJ21)</f>
        <v>45</v>
      </c>
      <c r="AL21" s="27" t="s">
        <v>31</v>
      </c>
      <c r="AM21" s="26">
        <v>45</v>
      </c>
      <c r="AN21" s="37">
        <f>SUMPRODUCT(AB6:AJ14, AB21:AJ29)</f>
        <v>960</v>
      </c>
      <c r="AO21" s="31"/>
    </row>
    <row r="22" spans="3:41" ht="23.25" customHeight="1" thickBot="1" x14ac:dyDescent="0.3">
      <c r="C22" s="4" t="s">
        <v>9</v>
      </c>
      <c r="D22" s="6">
        <v>5</v>
      </c>
      <c r="E22" s="6">
        <v>9</v>
      </c>
      <c r="F22" s="6">
        <v>5</v>
      </c>
      <c r="G22" s="6">
        <v>3</v>
      </c>
      <c r="H22" s="6" t="s">
        <v>15</v>
      </c>
      <c r="I22" s="6">
        <v>14</v>
      </c>
      <c r="J22" s="82"/>
      <c r="K22" s="82"/>
      <c r="L22" s="82"/>
      <c r="Y22" s="31"/>
      <c r="Z22" s="45"/>
      <c r="AA22" s="29" t="s">
        <v>6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26</v>
      </c>
      <c r="AH22" s="26">
        <v>0</v>
      </c>
      <c r="AI22" s="26">
        <v>0</v>
      </c>
      <c r="AJ22" s="26">
        <v>0</v>
      </c>
      <c r="AK22" s="26">
        <f t="shared" si="2"/>
        <v>26</v>
      </c>
      <c r="AL22" s="27" t="s">
        <v>31</v>
      </c>
      <c r="AM22" s="26">
        <v>26</v>
      </c>
      <c r="AO22" s="31"/>
    </row>
    <row r="23" spans="3:41" ht="23.25" customHeight="1" thickBot="1" x14ac:dyDescent="0.3">
      <c r="C23" s="4" t="s">
        <v>10</v>
      </c>
      <c r="D23" s="6">
        <v>4</v>
      </c>
      <c r="E23" s="6">
        <v>7</v>
      </c>
      <c r="F23" s="6">
        <v>11</v>
      </c>
      <c r="G23" s="6">
        <v>12</v>
      </c>
      <c r="H23" s="6">
        <v>8</v>
      </c>
      <c r="I23" s="6" t="s">
        <v>15</v>
      </c>
      <c r="J23" s="82"/>
      <c r="K23" s="82"/>
      <c r="L23" s="82"/>
      <c r="Y23" s="31"/>
      <c r="Z23" s="45"/>
      <c r="AA23" s="4" t="s">
        <v>7</v>
      </c>
      <c r="AB23" s="26">
        <v>0</v>
      </c>
      <c r="AC23" s="26">
        <v>0</v>
      </c>
      <c r="AD23" s="26">
        <v>0</v>
      </c>
      <c r="AE23" s="26">
        <v>42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f t="shared" si="2"/>
        <v>42</v>
      </c>
      <c r="AL23" s="27" t="s">
        <v>31</v>
      </c>
      <c r="AM23" s="26">
        <v>42</v>
      </c>
      <c r="AO23" s="31"/>
    </row>
    <row r="24" spans="3:41" ht="23.25" customHeight="1" thickBot="1" x14ac:dyDescent="0.3">
      <c r="C24" s="55" t="s">
        <v>26</v>
      </c>
      <c r="D24" s="55"/>
      <c r="E24" s="55"/>
      <c r="F24" s="55"/>
      <c r="G24" s="55"/>
      <c r="H24" s="55"/>
      <c r="I24" s="55"/>
      <c r="J24" s="86"/>
      <c r="K24" s="86"/>
      <c r="L24" s="86"/>
      <c r="Y24" s="31"/>
      <c r="Z24" s="45"/>
      <c r="AA24" s="4" t="s">
        <v>8</v>
      </c>
      <c r="AB24" s="26">
        <v>0</v>
      </c>
      <c r="AC24" s="26">
        <v>0</v>
      </c>
      <c r="AD24" s="26">
        <v>0</v>
      </c>
      <c r="AE24" s="26">
        <v>0</v>
      </c>
      <c r="AF24" s="26">
        <v>53</v>
      </c>
      <c r="AG24" s="26">
        <v>0</v>
      </c>
      <c r="AH24" s="26">
        <v>0</v>
      </c>
      <c r="AI24" s="26">
        <v>0</v>
      </c>
      <c r="AJ24" s="26">
        <v>0</v>
      </c>
      <c r="AK24" s="26">
        <f t="shared" si="2"/>
        <v>53</v>
      </c>
      <c r="AL24" s="27" t="s">
        <v>31</v>
      </c>
      <c r="AM24" s="26">
        <v>53</v>
      </c>
      <c r="AO24" s="31"/>
    </row>
    <row r="25" spans="3:41" ht="23.25" customHeight="1" thickBot="1" x14ac:dyDescent="0.3">
      <c r="Y25" s="31"/>
      <c r="Z25" s="45"/>
      <c r="AA25" s="4" t="s">
        <v>9</v>
      </c>
      <c r="AB25" s="26">
        <v>0</v>
      </c>
      <c r="AC25" s="26">
        <v>0</v>
      </c>
      <c r="AD25" s="26">
        <v>0</v>
      </c>
      <c r="AE25" s="26">
        <v>29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f t="shared" si="2"/>
        <v>29</v>
      </c>
      <c r="AL25" s="27" t="s">
        <v>31</v>
      </c>
      <c r="AM25" s="26">
        <v>29</v>
      </c>
      <c r="AO25" s="31"/>
    </row>
    <row r="26" spans="3:41" ht="23.25" customHeight="1" thickBot="1" x14ac:dyDescent="0.3">
      <c r="Y26" s="31"/>
      <c r="Z26" s="45"/>
      <c r="AA26" s="4" t="s">
        <v>10</v>
      </c>
      <c r="AB26" s="26">
        <v>0</v>
      </c>
      <c r="AC26" s="26">
        <v>0</v>
      </c>
      <c r="AD26" s="26">
        <v>0</v>
      </c>
      <c r="AE26" s="26">
        <v>0</v>
      </c>
      <c r="AF26" s="26">
        <v>38</v>
      </c>
      <c r="AG26" s="26">
        <v>0</v>
      </c>
      <c r="AH26" s="26">
        <v>0</v>
      </c>
      <c r="AI26" s="26">
        <v>0</v>
      </c>
      <c r="AJ26" s="26">
        <v>0</v>
      </c>
      <c r="AK26" s="26">
        <f t="shared" si="2"/>
        <v>38</v>
      </c>
      <c r="AL26" s="27" t="s">
        <v>31</v>
      </c>
      <c r="AM26" s="26">
        <v>38</v>
      </c>
      <c r="AO26" s="31"/>
    </row>
    <row r="27" spans="3:41" ht="23.25" customHeight="1" thickBot="1" x14ac:dyDescent="0.3">
      <c r="C27" s="1"/>
      <c r="D27" s="52" t="s">
        <v>0</v>
      </c>
      <c r="E27" s="53"/>
      <c r="F27" s="54"/>
      <c r="Y27" s="31"/>
      <c r="Z27" s="45"/>
      <c r="AA27" s="30" t="s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f t="shared" si="2"/>
        <v>0</v>
      </c>
      <c r="AL27" s="27" t="s">
        <v>28</v>
      </c>
      <c r="AM27" s="34">
        <v>65</v>
      </c>
      <c r="AO27" s="31"/>
    </row>
    <row r="28" spans="3:41" ht="23.25" customHeight="1" thickTop="1" thickBot="1" x14ac:dyDescent="0.3">
      <c r="C28" s="2" t="s">
        <v>16</v>
      </c>
      <c r="D28" s="7" t="s">
        <v>2</v>
      </c>
      <c r="E28" s="7" t="s">
        <v>3</v>
      </c>
      <c r="F28" s="7" t="s">
        <v>4</v>
      </c>
      <c r="Y28" s="31"/>
      <c r="Z28" s="45"/>
      <c r="AA28" s="4" t="s">
        <v>3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f t="shared" si="2"/>
        <v>0</v>
      </c>
      <c r="AL28" s="27" t="s">
        <v>28</v>
      </c>
      <c r="AM28" s="34">
        <v>80</v>
      </c>
      <c r="AO28" s="31"/>
    </row>
    <row r="29" spans="3:41" ht="23.25" customHeight="1" thickBot="1" x14ac:dyDescent="0.3">
      <c r="C29" s="4" t="s">
        <v>2</v>
      </c>
      <c r="D29" s="6" t="s">
        <v>14</v>
      </c>
      <c r="E29" s="5">
        <v>12</v>
      </c>
      <c r="F29" s="5">
        <v>10</v>
      </c>
      <c r="Y29" s="31"/>
      <c r="Z29" s="45"/>
      <c r="AA29" s="4" t="s">
        <v>4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f t="shared" si="2"/>
        <v>0</v>
      </c>
      <c r="AL29" s="27" t="s">
        <v>28</v>
      </c>
      <c r="AM29" s="34">
        <v>108</v>
      </c>
      <c r="AO29" s="31"/>
    </row>
    <row r="30" spans="3:41" ht="23.25" customHeight="1" thickBot="1" x14ac:dyDescent="0.3">
      <c r="C30" s="4" t="s">
        <v>3</v>
      </c>
      <c r="D30" s="6">
        <v>12</v>
      </c>
      <c r="E30" s="6" t="s">
        <v>15</v>
      </c>
      <c r="F30" s="6">
        <v>15</v>
      </c>
      <c r="Y30" s="31"/>
      <c r="Z30" s="45"/>
      <c r="AA30" s="24" t="s">
        <v>40</v>
      </c>
      <c r="AB30" s="26">
        <f t="shared" ref="AB30:AJ30" si="3">SUM(AB21:AB29)</f>
        <v>0</v>
      </c>
      <c r="AC30" s="26">
        <f t="shared" si="3"/>
        <v>0</v>
      </c>
      <c r="AD30" s="26">
        <f t="shared" si="3"/>
        <v>0</v>
      </c>
      <c r="AE30" s="26">
        <f t="shared" si="3"/>
        <v>71</v>
      </c>
      <c r="AF30" s="26">
        <f t="shared" si="3"/>
        <v>91</v>
      </c>
      <c r="AG30" s="26">
        <f t="shared" si="3"/>
        <v>71</v>
      </c>
      <c r="AH30" s="26">
        <f t="shared" si="3"/>
        <v>0</v>
      </c>
      <c r="AI30" s="26">
        <f t="shared" si="3"/>
        <v>0</v>
      </c>
      <c r="AJ30" s="26">
        <f t="shared" si="3"/>
        <v>0</v>
      </c>
      <c r="AK30" s="26"/>
      <c r="AO30" s="31"/>
    </row>
    <row r="31" spans="3:41" ht="23.25" customHeight="1" thickBot="1" x14ac:dyDescent="0.3">
      <c r="C31" s="4" t="s">
        <v>4</v>
      </c>
      <c r="D31" s="6">
        <v>10</v>
      </c>
      <c r="E31" s="6">
        <v>15</v>
      </c>
      <c r="F31" s="6" t="s">
        <v>15</v>
      </c>
      <c r="Y31" s="31"/>
      <c r="AB31" s="27" t="s">
        <v>31</v>
      </c>
      <c r="AC31" s="27" t="s">
        <v>31</v>
      </c>
      <c r="AD31" s="27" t="s">
        <v>31</v>
      </c>
      <c r="AE31" s="27" t="s">
        <v>31</v>
      </c>
      <c r="AF31" s="27" t="s">
        <v>31</v>
      </c>
      <c r="AG31" s="27" t="s">
        <v>31</v>
      </c>
      <c r="AH31" s="27" t="s">
        <v>28</v>
      </c>
      <c r="AI31" s="27" t="s">
        <v>28</v>
      </c>
      <c r="AJ31" s="27" t="s">
        <v>28</v>
      </c>
      <c r="AK31" s="26"/>
      <c r="AO31" s="31"/>
    </row>
    <row r="32" spans="3:41" ht="23.25" customHeight="1" thickBot="1" x14ac:dyDescent="0.3">
      <c r="C32" s="48" t="s">
        <v>17</v>
      </c>
      <c r="D32" s="48"/>
      <c r="E32" s="48"/>
      <c r="F32" s="48"/>
      <c r="Y32" s="31"/>
      <c r="AB32" s="26">
        <v>45</v>
      </c>
      <c r="AC32" s="26">
        <v>26</v>
      </c>
      <c r="AD32" s="26">
        <v>42</v>
      </c>
      <c r="AE32" s="26">
        <v>53</v>
      </c>
      <c r="AF32" s="26">
        <v>29</v>
      </c>
      <c r="AG32" s="26">
        <v>38</v>
      </c>
      <c r="AH32" s="26">
        <v>65</v>
      </c>
      <c r="AI32" s="26">
        <v>80</v>
      </c>
      <c r="AJ32" s="26">
        <v>105</v>
      </c>
      <c r="AK32" s="26"/>
      <c r="AO32" s="31"/>
    </row>
    <row r="33" spans="25:41" ht="23.25" customHeight="1" x14ac:dyDescent="0.25">
      <c r="Y33" s="31"/>
      <c r="AO33" s="31"/>
    </row>
    <row r="34" spans="25:41" ht="23.25" customHeight="1" x14ac:dyDescent="0.25"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</sheetData>
  <mergeCells count="16">
    <mergeCell ref="AB19:AK19"/>
    <mergeCell ref="Z21:Z30"/>
    <mergeCell ref="AB4:AJ4"/>
    <mergeCell ref="O4:Q4"/>
    <mergeCell ref="R4:T4"/>
    <mergeCell ref="N1:O2"/>
    <mergeCell ref="Z1:AA2"/>
    <mergeCell ref="Z6:Z14"/>
    <mergeCell ref="Z4:AA4"/>
    <mergeCell ref="C32:F32"/>
    <mergeCell ref="D4:F4"/>
    <mergeCell ref="C12:F12"/>
    <mergeCell ref="D16:I16"/>
    <mergeCell ref="C24:I24"/>
    <mergeCell ref="D27:F27"/>
    <mergeCell ref="Z19:A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P24"/>
  <sheetViews>
    <sheetView tabSelected="1" topLeftCell="C1" workbookViewId="0">
      <selection activeCell="H20" sqref="H20"/>
    </sheetView>
  </sheetViews>
  <sheetFormatPr defaultColWidth="11" defaultRowHeight="15.75" x14ac:dyDescent="0.25"/>
  <cols>
    <col min="1" max="1" width="12" bestFit="1" customWidth="1"/>
    <col min="2" max="2" width="15.25" bestFit="1" customWidth="1"/>
    <col min="3" max="3" width="22" customWidth="1"/>
    <col min="4" max="4" width="16.125" bestFit="1" customWidth="1"/>
    <col min="5" max="5" width="14.125" customWidth="1"/>
    <col min="6" max="11" width="16.125" customWidth="1"/>
    <col min="12" max="12" width="5.5" customWidth="1"/>
    <col min="13" max="13" width="15.25" bestFit="1" customWidth="1"/>
    <col min="14" max="14" width="16.125" bestFit="1" customWidth="1"/>
    <col min="15" max="15" width="15.375" bestFit="1" customWidth="1"/>
  </cols>
  <sheetData>
    <row r="4" spans="2:16" ht="17.25" x14ac:dyDescent="0.35">
      <c r="E4" s="13"/>
      <c r="F4" s="61" t="s">
        <v>19</v>
      </c>
      <c r="G4" s="63" t="s">
        <v>20</v>
      </c>
      <c r="H4" s="63" t="s">
        <v>21</v>
      </c>
      <c r="I4" s="63" t="s">
        <v>22</v>
      </c>
      <c r="J4" s="63" t="s">
        <v>23</v>
      </c>
      <c r="K4" s="63" t="s">
        <v>24</v>
      </c>
      <c r="L4" s="39"/>
    </row>
    <row r="5" spans="2:16" ht="18" thickBot="1" x14ac:dyDescent="0.3">
      <c r="B5" s="9"/>
      <c r="C5" s="10" t="s">
        <v>18</v>
      </c>
      <c r="E5" s="14"/>
      <c r="F5" s="62"/>
      <c r="G5" s="64"/>
      <c r="H5" s="64"/>
      <c r="I5" s="64"/>
      <c r="J5" s="64"/>
      <c r="K5" s="64"/>
      <c r="L5" s="66"/>
      <c r="M5" s="79" t="s">
        <v>46</v>
      </c>
      <c r="N5" s="79" t="s">
        <v>47</v>
      </c>
      <c r="O5" s="79" t="s">
        <v>51</v>
      </c>
      <c r="P5" s="38"/>
    </row>
    <row r="6" spans="2:16" ht="17.25" thickTop="1" thickBot="1" x14ac:dyDescent="0.3">
      <c r="B6" s="11" t="s">
        <v>19</v>
      </c>
      <c r="C6" s="12">
        <v>7.0000000000000007E-2</v>
      </c>
      <c r="E6" s="15" t="s">
        <v>19</v>
      </c>
      <c r="F6" s="16">
        <v>1E-3</v>
      </c>
      <c r="G6" s="17">
        <v>2.9999999999999997E-4</v>
      </c>
      <c r="H6" s="17">
        <v>2.9999999999999997E-4</v>
      </c>
      <c r="I6" s="17">
        <v>3.5E-4</v>
      </c>
      <c r="J6" s="17">
        <v>-3.5E-4</v>
      </c>
      <c r="K6" s="17">
        <v>4.0000000000000002E-4</v>
      </c>
      <c r="L6" s="67"/>
      <c r="M6" s="70" t="s">
        <v>19</v>
      </c>
      <c r="N6" s="71">
        <v>1763.6704743658129</v>
      </c>
      <c r="O6" s="72">
        <f>N6/10000</f>
        <v>0.1763670474365813</v>
      </c>
      <c r="P6" s="78"/>
    </row>
    <row r="7" spans="2:16" ht="16.5" thickBot="1" x14ac:dyDescent="0.3">
      <c r="B7" s="11" t="s">
        <v>20</v>
      </c>
      <c r="C7" s="12">
        <v>0.12</v>
      </c>
      <c r="E7" s="15" t="s">
        <v>20</v>
      </c>
      <c r="F7" s="16">
        <v>2.9999999999999997E-4</v>
      </c>
      <c r="G7" s="17">
        <v>8.9999999999999993E-3</v>
      </c>
      <c r="H7" s="17">
        <v>4.0000000000000002E-4</v>
      </c>
      <c r="I7" s="17">
        <v>1.6000000000000001E-3</v>
      </c>
      <c r="J7" s="17">
        <v>-1.6000000000000001E-3</v>
      </c>
      <c r="K7" s="17">
        <v>5.9999999999999995E-4</v>
      </c>
      <c r="L7" s="67"/>
      <c r="M7" s="70" t="s">
        <v>20</v>
      </c>
      <c r="N7" s="71">
        <v>1116.1475454664301</v>
      </c>
      <c r="O7" s="72">
        <f t="shared" ref="O7:O12" si="0">N7/10000</f>
        <v>0.11161475454664301</v>
      </c>
      <c r="P7" s="78"/>
    </row>
    <row r="8" spans="2:16" ht="16.5" thickBot="1" x14ac:dyDescent="0.3">
      <c r="B8" s="11" t="s">
        <v>21</v>
      </c>
      <c r="C8" s="12">
        <v>0.11</v>
      </c>
      <c r="E8" s="15" t="s">
        <v>21</v>
      </c>
      <c r="F8" s="16">
        <v>2.9999999999999997E-4</v>
      </c>
      <c r="G8" s="17">
        <v>4.0000000000000002E-4</v>
      </c>
      <c r="H8" s="17">
        <v>8.0000000000000002E-3</v>
      </c>
      <c r="I8" s="17">
        <v>1.5E-3</v>
      </c>
      <c r="J8" s="17">
        <v>-5.4999999999999997E-3</v>
      </c>
      <c r="K8" s="17">
        <v>-6.9999999999999999E-4</v>
      </c>
      <c r="L8" s="67"/>
      <c r="M8" s="70" t="s">
        <v>21</v>
      </c>
      <c r="N8" s="71">
        <v>2646.7710038679393</v>
      </c>
      <c r="O8" s="72">
        <f t="shared" si="0"/>
        <v>0.26467710038679393</v>
      </c>
      <c r="P8" s="78"/>
    </row>
    <row r="9" spans="2:16" ht="16.5" thickBot="1" x14ac:dyDescent="0.3">
      <c r="B9" s="11" t="s">
        <v>22</v>
      </c>
      <c r="C9" s="12">
        <v>0.14000000000000001</v>
      </c>
      <c r="E9" s="15" t="s">
        <v>22</v>
      </c>
      <c r="F9" s="16">
        <v>3.5E-4</v>
      </c>
      <c r="G9" s="17">
        <v>1.6000000000000001E-3</v>
      </c>
      <c r="H9" s="17">
        <v>1.5E-3</v>
      </c>
      <c r="I9" s="17">
        <v>1.2E-2</v>
      </c>
      <c r="J9" s="17">
        <v>-5.0000000000000001E-4</v>
      </c>
      <c r="K9" s="17">
        <v>8.0000000000000004E-4</v>
      </c>
      <c r="L9" s="67"/>
      <c r="M9" s="70" t="s">
        <v>22</v>
      </c>
      <c r="N9" s="71">
        <v>459.42438501086059</v>
      </c>
      <c r="O9" s="72">
        <f t="shared" si="0"/>
        <v>4.5942438501086057E-2</v>
      </c>
      <c r="P9" s="78"/>
    </row>
    <row r="10" spans="2:16" ht="16.5" thickBot="1" x14ac:dyDescent="0.3">
      <c r="B10" s="11" t="s">
        <v>23</v>
      </c>
      <c r="C10" s="12">
        <v>0.14000000000000001</v>
      </c>
      <c r="E10" s="15" t="s">
        <v>23</v>
      </c>
      <c r="F10" s="16">
        <v>-3.5E-4</v>
      </c>
      <c r="G10" s="17">
        <v>-1.6000000000000001E-3</v>
      </c>
      <c r="H10" s="17">
        <v>-5.4999999999999997E-3</v>
      </c>
      <c r="I10" s="17">
        <v>-5.0000000000000001E-4</v>
      </c>
      <c r="J10" s="17">
        <v>1.2E-2</v>
      </c>
      <c r="K10" s="17">
        <v>-8.0000000000000004E-4</v>
      </c>
      <c r="L10" s="67"/>
      <c r="M10" s="70" t="s">
        <v>23</v>
      </c>
      <c r="N10" s="71">
        <v>2517.6469428127912</v>
      </c>
      <c r="O10" s="72">
        <f t="shared" si="0"/>
        <v>0.25176469428127912</v>
      </c>
      <c r="P10" s="78"/>
    </row>
    <row r="11" spans="2:16" ht="16.5" thickBot="1" x14ac:dyDescent="0.3">
      <c r="B11" s="11" t="s">
        <v>24</v>
      </c>
      <c r="C11" s="12">
        <v>0.09</v>
      </c>
      <c r="E11" s="15" t="s">
        <v>24</v>
      </c>
      <c r="F11" s="16">
        <v>4.0000000000000002E-4</v>
      </c>
      <c r="G11" s="17">
        <v>5.9999999999999995E-4</v>
      </c>
      <c r="H11" s="17">
        <v>-6.9999999999999999E-4</v>
      </c>
      <c r="I11" s="17">
        <v>8.0000000000000004E-4</v>
      </c>
      <c r="J11" s="17">
        <v>-8.0000000000000004E-4</v>
      </c>
      <c r="K11" s="17">
        <v>5.0000000000000001E-3</v>
      </c>
      <c r="L11" s="67"/>
      <c r="M11" s="70" t="s">
        <v>24</v>
      </c>
      <c r="N11" s="71">
        <v>1496.339648476167</v>
      </c>
      <c r="O11" s="72">
        <f t="shared" si="0"/>
        <v>0.14963396484761671</v>
      </c>
      <c r="P11" s="78"/>
    </row>
    <row r="12" spans="2:16" ht="18" x14ac:dyDescent="0.25">
      <c r="E12" s="8"/>
      <c r="F12" s="60" t="s">
        <v>25</v>
      </c>
      <c r="G12" s="60"/>
      <c r="H12" s="60"/>
      <c r="I12" s="60"/>
      <c r="J12" s="60"/>
      <c r="K12" s="60"/>
      <c r="L12" s="68"/>
      <c r="M12" s="80" t="s">
        <v>48</v>
      </c>
      <c r="N12" s="74">
        <f>SUM(N6:N11)</f>
        <v>10000.000000000002</v>
      </c>
      <c r="O12" s="75">
        <f t="shared" si="0"/>
        <v>1.0000000000000002</v>
      </c>
      <c r="P12" s="78"/>
    </row>
    <row r="13" spans="2:16" x14ac:dyDescent="0.25">
      <c r="M13" s="78"/>
      <c r="N13" s="78"/>
      <c r="O13" s="73" t="s">
        <v>42</v>
      </c>
      <c r="P13" s="76">
        <f t="array" ref="P13">SUMPRODUCT(C6:C11,O6:O11)</f>
        <v>0.11000000033452181</v>
      </c>
    </row>
    <row r="14" spans="2:16" x14ac:dyDescent="0.25">
      <c r="M14" s="78"/>
      <c r="N14" s="78"/>
      <c r="O14" s="73" t="s">
        <v>43</v>
      </c>
      <c r="P14" s="77">
        <f t="array" ref="P14">SUMPRODUCT(O6:O11,MMULT(F6:K11,O6:O11))</f>
        <v>7.9443692092817078E-4</v>
      </c>
    </row>
    <row r="15" spans="2:16" x14ac:dyDescent="0.25">
      <c r="J15" s="69" t="s">
        <v>45</v>
      </c>
      <c r="K15" s="69">
        <v>10000</v>
      </c>
      <c r="P15" s="42"/>
    </row>
    <row r="16" spans="2:16" x14ac:dyDescent="0.25">
      <c r="N16" s="40" t="s">
        <v>44</v>
      </c>
      <c r="O16" s="40" t="s">
        <v>41</v>
      </c>
    </row>
    <row r="17" spans="14:15" x14ac:dyDescent="0.25">
      <c r="N17" s="41">
        <v>0.1</v>
      </c>
      <c r="O17" s="65">
        <v>6.1006854752149815E-4</v>
      </c>
    </row>
    <row r="18" spans="14:15" x14ac:dyDescent="0.25">
      <c r="N18" s="41">
        <v>0.105</v>
      </c>
      <c r="O18" s="65">
        <v>6.8367401257186044E-4</v>
      </c>
    </row>
    <row r="19" spans="14:15" x14ac:dyDescent="0.25">
      <c r="N19" s="41">
        <v>0.11</v>
      </c>
      <c r="O19" s="65">
        <v>7.9443692092817078E-4</v>
      </c>
    </row>
    <row r="20" spans="14:15" x14ac:dyDescent="0.25">
      <c r="N20" s="41">
        <v>0.115</v>
      </c>
      <c r="O20" s="65">
        <v>9.4235727216004223E-4</v>
      </c>
    </row>
    <row r="21" spans="14:15" x14ac:dyDescent="0.25">
      <c r="N21" s="41">
        <v>0.12</v>
      </c>
      <c r="O21" s="65">
        <v>1.1296047578731195E-3</v>
      </c>
    </row>
    <row r="22" spans="14:15" x14ac:dyDescent="0.25">
      <c r="N22" s="41">
        <v>0.125</v>
      </c>
      <c r="O22" s="65">
        <v>1.4634977622476986E-3</v>
      </c>
    </row>
    <row r="23" spans="14:15" x14ac:dyDescent="0.25">
      <c r="N23" s="41">
        <v>0.13</v>
      </c>
      <c r="O23" s="65">
        <v>2.097920110765377E-3</v>
      </c>
    </row>
    <row r="24" spans="14:15" x14ac:dyDescent="0.25">
      <c r="N24" s="41">
        <v>0.13500000000000001</v>
      </c>
      <c r="O24" s="65">
        <v>3.4962498476644914E-3</v>
      </c>
    </row>
  </sheetData>
  <mergeCells count="7"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Jeff Hackmeister</cp:lastModifiedBy>
  <dcterms:created xsi:type="dcterms:W3CDTF">2020-12-01T18:44:30Z</dcterms:created>
  <dcterms:modified xsi:type="dcterms:W3CDTF">2025-08-17T02:08:30Z</dcterms:modified>
</cp:coreProperties>
</file>