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f37b0d588597b1/Northeastern/ALY6050/Module 4/Project/"/>
    </mc:Choice>
  </mc:AlternateContent>
  <xr:revisionPtr revIDLastSave="6" documentId="8_{6BD7C5E5-7607-4657-8C4E-A4340ABD099F}" xr6:coauthVersionLast="47" xr6:coauthVersionMax="47" xr10:uidLastSave="{245843CD-F128-4CB2-B696-5D2F55414534}"/>
  <bookViews>
    <workbookView xWindow="-120" yWindow="-120" windowWidth="29040" windowHeight="15720" xr2:uid="{56D36E17-7733-4693-ACB6-EB76DFDC6759}"/>
  </bookViews>
  <sheets>
    <sheet name="Sheet2" sheetId="2" r:id="rId1"/>
  </sheets>
  <definedNames>
    <definedName name="solver_adj" localSheetId="0" hidden="1">Sheet2!$C$10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Sheet2!$C$10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Sheet2!$C$15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2" l="1"/>
  <c r="C19" i="2"/>
  <c r="C18" i="2"/>
  <c r="C13" i="2"/>
  <c r="C8" i="2"/>
  <c r="C14" i="2" s="1"/>
  <c r="C15" i="2" l="1"/>
  <c r="M18" i="2" s="1"/>
  <c r="G2" i="2" l="1"/>
  <c r="M4" i="2"/>
</calcChain>
</file>

<file path=xl/sharedStrings.xml><?xml version="1.0" encoding="utf-8"?>
<sst xmlns="http://schemas.openxmlformats.org/spreadsheetml/2006/main" count="24" uniqueCount="22">
  <si>
    <t>Decision Variable</t>
  </si>
  <si>
    <t>Orders per year</t>
  </si>
  <si>
    <t>Annual Demand</t>
  </si>
  <si>
    <t>Annual Demand (D)</t>
  </si>
  <si>
    <t>Unit Cost (C)</t>
  </si>
  <si>
    <t>Holding Cost Rate</t>
  </si>
  <si>
    <t>Odering Cost/Order</t>
  </si>
  <si>
    <t>Calculated Values</t>
  </si>
  <si>
    <t>Holding Cost/unit</t>
  </si>
  <si>
    <t>Order Quantity (Q)</t>
  </si>
  <si>
    <t xml:space="preserve">Parameter </t>
  </si>
  <si>
    <t xml:space="preserve">Value </t>
  </si>
  <si>
    <t>Cost Calculations</t>
  </si>
  <si>
    <t>Annual Ordering Cost</t>
  </si>
  <si>
    <t>Annual Holding Cost</t>
  </si>
  <si>
    <t>Total Annual Cost</t>
  </si>
  <si>
    <t>Metrics</t>
  </si>
  <si>
    <t>Cycle Time (days)</t>
  </si>
  <si>
    <t xml:space="preserve">Average Inventory </t>
  </si>
  <si>
    <t>Data Table</t>
  </si>
  <si>
    <t>Order Quantity</t>
  </si>
  <si>
    <t>Sensitivity Analysis - What If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</si>
</sst>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4" fontId="0" fillId="0" borderId="0" xfId="2" applyFont="1"/>
    <xf numFmtId="164" fontId="0" fillId="0" borderId="0" xfId="2" applyNumberFormat="1" applyFont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9" fontId="0" fillId="0" borderId="0" xfId="3" applyFont="1"/>
    <xf numFmtId="2" fontId="0" fillId="0" borderId="0" xfId="0" applyNumberFormat="1"/>
    <xf numFmtId="1" fontId="0" fillId="0" borderId="0" xfId="0" applyNumberFormat="1"/>
    <xf numFmtId="1" fontId="4" fillId="3" borderId="0" xfId="0" applyNumberFormat="1" applyFont="1" applyFill="1"/>
    <xf numFmtId="164" fontId="4" fillId="3" borderId="0" xfId="2" applyNumberFormat="1" applyFont="1" applyFill="1"/>
    <xf numFmtId="0" fontId="0" fillId="0" borderId="1" xfId="0" applyBorder="1"/>
    <xf numFmtId="164" fontId="0" fillId="0" borderId="1" xfId="0" applyNumberFormat="1" applyBorder="1"/>
    <xf numFmtId="9" fontId="2" fillId="5" borderId="1" xfId="3" applyFont="1" applyFill="1" applyBorder="1"/>
    <xf numFmtId="0" fontId="2" fillId="0" borderId="1" xfId="0" applyFont="1" applyBorder="1"/>
    <xf numFmtId="164" fontId="0" fillId="0" borderId="1" xfId="2" applyNumberFormat="1" applyFont="1" applyBorder="1"/>
    <xf numFmtId="165" fontId="2" fillId="5" borderId="1" xfId="1" applyNumberFormat="1" applyFont="1" applyFill="1" applyBorder="1"/>
    <xf numFmtId="165" fontId="2" fillId="4" borderId="1" xfId="1" applyNumberFormat="1" applyFont="1" applyFill="1" applyBorder="1"/>
    <xf numFmtId="165" fontId="0" fillId="0" borderId="1" xfId="1" applyNumberFormat="1" applyFont="1" applyBorder="1"/>
    <xf numFmtId="165" fontId="4" fillId="3" borderId="1" xfId="1" applyNumberFormat="1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textRotation="90"/>
    </xf>
    <xf numFmtId="0" fontId="3" fillId="2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Cost vs Order Quantity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CC50-417A-A698-D9A0A9188475}"/>
              </c:ext>
            </c:extLst>
          </c:dPt>
          <c:cat>
            <c:numRef>
              <c:f>Sheet2!$F$3:$F$17</c:f>
              <c:numCache>
                <c:formatCode>General</c:formatCode>
                <c:ptCount val="15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  <c:pt idx="7">
                  <c:v>650</c:v>
                </c:pt>
                <c:pt idx="8">
                  <c:v>700</c:v>
                </c:pt>
                <c:pt idx="9">
                  <c:v>750</c:v>
                </c:pt>
                <c:pt idx="10">
                  <c:v>800</c:v>
                </c:pt>
                <c:pt idx="11">
                  <c:v>850</c:v>
                </c:pt>
                <c:pt idx="12">
                  <c:v>900</c:v>
                </c:pt>
                <c:pt idx="13">
                  <c:v>950</c:v>
                </c:pt>
                <c:pt idx="14">
                  <c:v>1000</c:v>
                </c:pt>
              </c:numCache>
            </c:numRef>
          </c:cat>
          <c:val>
            <c:numRef>
              <c:f>Sheet2!$G$3:$G$17</c:f>
              <c:numCache>
                <c:formatCode>_(* #,##0_);_(* \(#,##0\);_(* "-"??_);_(@_)</c:formatCode>
                <c:ptCount val="15"/>
                <c:pt idx="0">
                  <c:v>13160</c:v>
                </c:pt>
                <c:pt idx="1">
                  <c:v>11948.571428571428</c:v>
                </c:pt>
                <c:pt idx="2">
                  <c:v>11130</c:v>
                </c:pt>
                <c:pt idx="3">
                  <c:v>10573.333333333334</c:v>
                </c:pt>
                <c:pt idx="4">
                  <c:v>10200</c:v>
                </c:pt>
                <c:pt idx="5">
                  <c:v>9960</c:v>
                </c:pt>
                <c:pt idx="6">
                  <c:v>9820</c:v>
                </c:pt>
                <c:pt idx="7">
                  <c:v>9756.9230769230762</c:v>
                </c:pt>
                <c:pt idx="8">
                  <c:v>9754.2857142857138</c:v>
                </c:pt>
                <c:pt idx="9">
                  <c:v>9800</c:v>
                </c:pt>
                <c:pt idx="10">
                  <c:v>9885</c:v>
                </c:pt>
                <c:pt idx="11">
                  <c:v>10002.35294117647</c:v>
                </c:pt>
                <c:pt idx="12">
                  <c:v>10146.666666666666</c:v>
                </c:pt>
                <c:pt idx="13">
                  <c:v>10313.684210526315</c:v>
                </c:pt>
                <c:pt idx="14">
                  <c:v>10500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50-417A-A698-D9A0A9188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2639247"/>
        <c:axId val="1252643087"/>
      </c:lineChart>
      <c:catAx>
        <c:axId val="125263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43087"/>
        <c:crosses val="autoZero"/>
        <c:auto val="1"/>
        <c:lblAlgn val="ctr"/>
        <c:lblOffset val="100"/>
        <c:noMultiLvlLbl val="0"/>
      </c:catAx>
      <c:valAx>
        <c:axId val="1252643087"/>
        <c:scaling>
          <c:orientation val="minMax"/>
          <c:min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3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0</xdr:row>
      <xdr:rowOff>52387</xdr:rowOff>
    </xdr:from>
    <xdr:to>
      <xdr:col>10</xdr:col>
      <xdr:colOff>4419600</xdr:colOff>
      <xdr:row>14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D757A0-9926-5DCC-B6A8-4B0DB8CC5C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B5DF-AAB3-4E0E-B92E-E56186239FA3}">
  <dimension ref="B1:U34"/>
  <sheetViews>
    <sheetView tabSelected="1" workbookViewId="0">
      <selection activeCell="E13" sqref="E13"/>
    </sheetView>
  </sheetViews>
  <sheetFormatPr defaultRowHeight="15" x14ac:dyDescent="0.25"/>
  <cols>
    <col min="1" max="1" width="4.140625" customWidth="1"/>
    <col min="2" max="2" width="26.5703125" customWidth="1"/>
    <col min="3" max="3" width="15.28515625" bestFit="1" customWidth="1"/>
    <col min="5" max="6" width="10.42578125" bestFit="1" customWidth="1"/>
    <col min="7" max="7" width="13.7109375" bestFit="1" customWidth="1"/>
    <col min="11" max="11" width="74.5703125" customWidth="1"/>
    <col min="12" max="12" width="9" customWidth="1"/>
    <col min="13" max="13" width="10.7109375" customWidth="1"/>
    <col min="14" max="20" width="11.7109375" bestFit="1" customWidth="1"/>
    <col min="21" max="21" width="11.5703125" bestFit="1" customWidth="1"/>
  </cols>
  <sheetData>
    <row r="1" spans="2:20" ht="15.75" x14ac:dyDescent="0.25">
      <c r="B1" s="4" t="s">
        <v>10</v>
      </c>
      <c r="C1" s="4" t="s">
        <v>11</v>
      </c>
      <c r="K1" s="3"/>
      <c r="L1" s="23" t="s">
        <v>21</v>
      </c>
      <c r="M1" s="23"/>
      <c r="N1" s="23"/>
      <c r="O1" s="23"/>
      <c r="P1" s="23"/>
      <c r="Q1" s="23"/>
      <c r="R1" s="23"/>
      <c r="S1" s="23"/>
      <c r="T1" s="23"/>
    </row>
    <row r="2" spans="2:20" x14ac:dyDescent="0.25">
      <c r="B2" t="s">
        <v>3</v>
      </c>
      <c r="C2">
        <v>15000</v>
      </c>
      <c r="F2" s="19" t="s">
        <v>19</v>
      </c>
      <c r="G2" s="20">
        <f>C15</f>
        <v>9748.8460855631529</v>
      </c>
    </row>
    <row r="3" spans="2:20" ht="15" customHeight="1" x14ac:dyDescent="0.25">
      <c r="B3" t="s">
        <v>4</v>
      </c>
      <c r="C3" s="2">
        <v>80</v>
      </c>
      <c r="F3" s="10">
        <v>300</v>
      </c>
      <c r="G3" s="17">
        <f t="dataTable" ref="G3:G17" dt2D="0" dtr="0" r1="C10" ca="1"/>
        <v>13160</v>
      </c>
      <c r="L3" s="10"/>
      <c r="M3" s="10"/>
      <c r="N3" s="21" t="s">
        <v>2</v>
      </c>
      <c r="O3" s="21"/>
      <c r="P3" s="21"/>
      <c r="Q3" s="21"/>
      <c r="R3" s="21"/>
      <c r="S3" s="21"/>
      <c r="T3" s="21"/>
    </row>
    <row r="4" spans="2:20" x14ac:dyDescent="0.25">
      <c r="B4" t="s">
        <v>5</v>
      </c>
      <c r="C4" s="5">
        <v>0.18</v>
      </c>
      <c r="F4" s="10">
        <v>350</v>
      </c>
      <c r="G4" s="17">
        <v>11948.571428571428</v>
      </c>
      <c r="L4" s="10"/>
      <c r="M4" s="11">
        <f>C15</f>
        <v>9748.8460855631529</v>
      </c>
      <c r="N4" s="15">
        <v>10000</v>
      </c>
      <c r="O4" s="15">
        <v>12000</v>
      </c>
      <c r="P4" s="15">
        <v>14000</v>
      </c>
      <c r="Q4" s="15">
        <v>16000</v>
      </c>
      <c r="R4" s="15">
        <v>18000</v>
      </c>
      <c r="S4" s="15">
        <v>20000</v>
      </c>
      <c r="T4" s="15">
        <v>22000</v>
      </c>
    </row>
    <row r="5" spans="2:20" x14ac:dyDescent="0.25">
      <c r="B5" t="s">
        <v>6</v>
      </c>
      <c r="C5" s="2">
        <v>220</v>
      </c>
      <c r="F5" s="10">
        <v>400</v>
      </c>
      <c r="G5" s="17">
        <v>11130</v>
      </c>
      <c r="L5" s="22" t="s">
        <v>20</v>
      </c>
      <c r="M5" s="13">
        <v>300</v>
      </c>
      <c r="N5" s="14">
        <f t="dataTable" ref="N5:T14" dt2D="1" dtr="1" r1="C2" r2="C10" ca="1"/>
        <v>9493.3333333333339</v>
      </c>
      <c r="O5" s="14">
        <v>10960</v>
      </c>
      <c r="P5" s="14">
        <v>12426.666666666666</v>
      </c>
      <c r="Q5" s="14">
        <v>13893.333333333334</v>
      </c>
      <c r="R5" s="14">
        <v>15360</v>
      </c>
      <c r="S5" s="14">
        <v>16826.666666666668</v>
      </c>
      <c r="T5" s="14">
        <v>18293.333333333332</v>
      </c>
    </row>
    <row r="6" spans="2:20" x14ac:dyDescent="0.25">
      <c r="F6" s="10">
        <v>450</v>
      </c>
      <c r="G6" s="17">
        <v>10573.333333333334</v>
      </c>
      <c r="L6" s="22"/>
      <c r="M6" s="13">
        <v>400</v>
      </c>
      <c r="N6" s="14">
        <v>8380</v>
      </c>
      <c r="O6" s="14">
        <v>9480</v>
      </c>
      <c r="P6" s="14">
        <v>10580</v>
      </c>
      <c r="Q6" s="14">
        <v>11680</v>
      </c>
      <c r="R6" s="14">
        <v>12780</v>
      </c>
      <c r="S6" s="14">
        <v>13880</v>
      </c>
      <c r="T6" s="14">
        <v>14980</v>
      </c>
    </row>
    <row r="7" spans="2:20" ht="15.75" x14ac:dyDescent="0.25">
      <c r="B7" s="4" t="s">
        <v>7</v>
      </c>
      <c r="C7" s="4"/>
      <c r="F7" s="10">
        <v>500</v>
      </c>
      <c r="G7" s="17">
        <v>10200</v>
      </c>
      <c r="L7" s="22"/>
      <c r="M7" s="13">
        <v>500</v>
      </c>
      <c r="N7" s="14">
        <v>8000</v>
      </c>
      <c r="O7" s="14">
        <v>8880</v>
      </c>
      <c r="P7" s="14">
        <v>9760</v>
      </c>
      <c r="Q7" s="14">
        <v>10640</v>
      </c>
      <c r="R7" s="14">
        <v>11520</v>
      </c>
      <c r="S7" s="14">
        <v>12400</v>
      </c>
      <c r="T7" s="14">
        <v>13280</v>
      </c>
    </row>
    <row r="8" spans="2:20" x14ac:dyDescent="0.25">
      <c r="B8" t="s">
        <v>8</v>
      </c>
      <c r="C8" s="1">
        <f>C3*C4</f>
        <v>14.399999999999999</v>
      </c>
      <c r="F8" s="10">
        <v>550</v>
      </c>
      <c r="G8" s="17">
        <v>9960</v>
      </c>
      <c r="L8" s="22"/>
      <c r="M8" s="13">
        <v>600</v>
      </c>
      <c r="N8" s="14">
        <v>7986.666666666667</v>
      </c>
      <c r="O8" s="14">
        <v>8720</v>
      </c>
      <c r="P8" s="14">
        <v>9453.3333333333321</v>
      </c>
      <c r="Q8" s="14">
        <v>10186.666666666668</v>
      </c>
      <c r="R8" s="14">
        <v>10920</v>
      </c>
      <c r="S8" s="14">
        <v>11653.333333333334</v>
      </c>
      <c r="T8" s="14">
        <v>12386.666666666666</v>
      </c>
    </row>
    <row r="9" spans="2:20" ht="15.75" x14ac:dyDescent="0.25">
      <c r="B9" s="4" t="s">
        <v>0</v>
      </c>
      <c r="C9" s="4"/>
      <c r="F9" s="10">
        <v>600</v>
      </c>
      <c r="G9" s="17">
        <v>9820</v>
      </c>
      <c r="L9" s="22"/>
      <c r="M9" s="13">
        <v>700</v>
      </c>
      <c r="N9" s="14">
        <v>8182.8571428571422</v>
      </c>
      <c r="O9" s="14">
        <v>8811.4285714285706</v>
      </c>
      <c r="P9" s="14">
        <v>9440</v>
      </c>
      <c r="Q9" s="14">
        <v>10068.571428571428</v>
      </c>
      <c r="R9" s="14">
        <v>10697.142857142857</v>
      </c>
      <c r="S9" s="14">
        <v>11325.714285714286</v>
      </c>
      <c r="T9" s="14">
        <v>11954.285714285714</v>
      </c>
    </row>
    <row r="10" spans="2:20" x14ac:dyDescent="0.25">
      <c r="B10" t="s">
        <v>9</v>
      </c>
      <c r="C10" s="8">
        <v>677.00319932065008</v>
      </c>
      <c r="F10" s="10">
        <v>650</v>
      </c>
      <c r="G10" s="17">
        <v>9756.9230769230762</v>
      </c>
      <c r="L10" s="22"/>
      <c r="M10" s="13">
        <v>800</v>
      </c>
      <c r="N10" s="14">
        <v>8510</v>
      </c>
      <c r="O10" s="14">
        <v>9060</v>
      </c>
      <c r="P10" s="14">
        <v>9610</v>
      </c>
      <c r="Q10" s="14">
        <v>10160</v>
      </c>
      <c r="R10" s="14">
        <v>10710</v>
      </c>
      <c r="S10" s="14">
        <v>11260</v>
      </c>
      <c r="T10" s="14">
        <v>11810</v>
      </c>
    </row>
    <row r="11" spans="2:20" x14ac:dyDescent="0.25">
      <c r="F11" s="10">
        <v>700</v>
      </c>
      <c r="G11" s="18">
        <v>9754.2857142857138</v>
      </c>
      <c r="L11" s="22"/>
      <c r="M11" s="13">
        <v>900</v>
      </c>
      <c r="N11" s="14">
        <v>8924.4444444444434</v>
      </c>
      <c r="O11" s="14">
        <v>9413.3333333333321</v>
      </c>
      <c r="P11" s="14">
        <v>9902.2222222222208</v>
      </c>
      <c r="Q11" s="14">
        <v>10391.111111111109</v>
      </c>
      <c r="R11" s="14">
        <v>10880</v>
      </c>
      <c r="S11" s="14">
        <v>11368.888888888887</v>
      </c>
      <c r="T11" s="14">
        <v>11857.777777777777</v>
      </c>
    </row>
    <row r="12" spans="2:20" ht="15.75" x14ac:dyDescent="0.25">
      <c r="B12" s="4" t="s">
        <v>12</v>
      </c>
      <c r="C12" s="4"/>
      <c r="F12" s="10">
        <v>750</v>
      </c>
      <c r="G12" s="17">
        <v>9800</v>
      </c>
      <c r="L12" s="22"/>
      <c r="M12" s="13">
        <v>1000</v>
      </c>
      <c r="N12" s="14">
        <v>9400</v>
      </c>
      <c r="O12" s="14">
        <v>9840</v>
      </c>
      <c r="P12" s="14">
        <v>10280</v>
      </c>
      <c r="Q12" s="14">
        <v>10720</v>
      </c>
      <c r="R12" s="14">
        <v>11160</v>
      </c>
      <c r="S12" s="14">
        <v>11600</v>
      </c>
      <c r="T12" s="14">
        <v>12040</v>
      </c>
    </row>
    <row r="13" spans="2:20" x14ac:dyDescent="0.25">
      <c r="B13" t="s">
        <v>13</v>
      </c>
      <c r="C13" s="2">
        <f>(C2/C10)*C5</f>
        <v>4874.4230504544721</v>
      </c>
      <c r="F13" s="10">
        <v>800</v>
      </c>
      <c r="G13" s="17">
        <v>9885</v>
      </c>
      <c r="L13" s="22"/>
      <c r="M13" s="13">
        <v>1100</v>
      </c>
      <c r="N13" s="14">
        <v>9920</v>
      </c>
      <c r="O13" s="14">
        <v>10320</v>
      </c>
      <c r="P13" s="14">
        <v>10720</v>
      </c>
      <c r="Q13" s="14">
        <v>11120</v>
      </c>
      <c r="R13" s="14">
        <v>11520</v>
      </c>
      <c r="S13" s="14">
        <v>11920</v>
      </c>
      <c r="T13" s="14">
        <v>12320</v>
      </c>
    </row>
    <row r="14" spans="2:20" x14ac:dyDescent="0.25">
      <c r="B14" t="s">
        <v>14</v>
      </c>
      <c r="C14" s="2">
        <f>(C10/2)*C8</f>
        <v>4874.4230351086799</v>
      </c>
      <c r="F14" s="10">
        <v>850</v>
      </c>
      <c r="G14" s="17">
        <v>10002.35294117647</v>
      </c>
      <c r="L14" s="22"/>
      <c r="M14" s="13">
        <v>1200</v>
      </c>
      <c r="N14" s="14">
        <v>10473.333333333334</v>
      </c>
      <c r="O14" s="14">
        <v>10840</v>
      </c>
      <c r="P14" s="14">
        <v>11206.666666666666</v>
      </c>
      <c r="Q14" s="14">
        <v>11573.333333333334</v>
      </c>
      <c r="R14" s="14">
        <v>11940</v>
      </c>
      <c r="S14" s="14">
        <v>12306.666666666668</v>
      </c>
      <c r="T14" s="14">
        <v>12673.333333333332</v>
      </c>
    </row>
    <row r="15" spans="2:20" x14ac:dyDescent="0.25">
      <c r="B15" t="s">
        <v>15</v>
      </c>
      <c r="C15" s="9">
        <f>C14+C13</f>
        <v>9748.8460855631529</v>
      </c>
      <c r="F15" s="10">
        <v>900</v>
      </c>
      <c r="G15" s="17">
        <v>10146.666666666666</v>
      </c>
    </row>
    <row r="16" spans="2:20" x14ac:dyDescent="0.25">
      <c r="F16" s="10">
        <v>950</v>
      </c>
      <c r="G16" s="17">
        <v>10313.684210526315</v>
      </c>
    </row>
    <row r="17" spans="2:21" x14ac:dyDescent="0.25">
      <c r="B17" t="s">
        <v>16</v>
      </c>
      <c r="F17" s="10">
        <v>1000</v>
      </c>
      <c r="G17" s="17">
        <v>10500</v>
      </c>
      <c r="L17" s="10"/>
      <c r="M17" s="10"/>
      <c r="N17" s="21" t="s">
        <v>5</v>
      </c>
      <c r="O17" s="21"/>
      <c r="P17" s="21"/>
      <c r="Q17" s="21"/>
      <c r="R17" s="21"/>
      <c r="S17" s="21"/>
      <c r="T17" s="21"/>
      <c r="U17" s="21"/>
    </row>
    <row r="18" spans="2:21" x14ac:dyDescent="0.25">
      <c r="B18" t="s">
        <v>1</v>
      </c>
      <c r="C18" s="7">
        <f>C2/C10</f>
        <v>22.156468411156691</v>
      </c>
      <c r="L18" s="10"/>
      <c r="M18" s="11">
        <f>C15</f>
        <v>9748.8460855631529</v>
      </c>
      <c r="N18" s="12">
        <v>0.1</v>
      </c>
      <c r="O18" s="12">
        <v>0.12</v>
      </c>
      <c r="P18" s="12">
        <v>0.14000000000000001</v>
      </c>
      <c r="Q18" s="12">
        <v>0.16</v>
      </c>
      <c r="R18" s="12">
        <v>0.18</v>
      </c>
      <c r="S18" s="12">
        <v>0.2</v>
      </c>
      <c r="T18" s="12">
        <v>0.22</v>
      </c>
      <c r="U18" s="12">
        <v>0.24</v>
      </c>
    </row>
    <row r="19" spans="2:21" x14ac:dyDescent="0.25">
      <c r="B19" t="s">
        <v>17</v>
      </c>
      <c r="C19" s="6">
        <f>(C10/C2)*365</f>
        <v>16.473744516802483</v>
      </c>
      <c r="L19" s="22" t="s">
        <v>2</v>
      </c>
      <c r="M19" s="16">
        <v>10000</v>
      </c>
      <c r="N19" s="14">
        <f t="dataTable" ref="N19:U34" dt2D="1" dtr="1" r1="C4" r2="C2"/>
        <v>5957.6281642522481</v>
      </c>
      <c r="O19" s="14">
        <v>6499.230723708768</v>
      </c>
      <c r="P19" s="14">
        <v>7040.8332831652888</v>
      </c>
      <c r="Q19" s="14">
        <v>7582.4358426218087</v>
      </c>
      <c r="R19" s="14">
        <v>8124.0384020783276</v>
      </c>
      <c r="S19" s="14">
        <v>8665.6409615348493</v>
      </c>
      <c r="T19" s="14">
        <v>9207.2435209913692</v>
      </c>
      <c r="U19" s="14">
        <v>9748.8460804478891</v>
      </c>
    </row>
    <row r="20" spans="2:21" x14ac:dyDescent="0.25">
      <c r="B20" t="s">
        <v>18</v>
      </c>
      <c r="C20" s="7">
        <f>C10/2</f>
        <v>338.50159966032504</v>
      </c>
      <c r="L20" s="22"/>
      <c r="M20" s="16">
        <v>11000</v>
      </c>
      <c r="N20" s="14">
        <v>6282.5897009492128</v>
      </c>
      <c r="O20" s="14">
        <v>6824.1922604057327</v>
      </c>
      <c r="P20" s="14">
        <v>7365.7948198622535</v>
      </c>
      <c r="Q20" s="14">
        <v>7907.3973793187733</v>
      </c>
      <c r="R20" s="14">
        <v>8448.9999387752923</v>
      </c>
      <c r="S20" s="14">
        <v>8990.6024982318122</v>
      </c>
      <c r="T20" s="14">
        <v>9532.2050576883339</v>
      </c>
      <c r="U20" s="14">
        <v>10073.807617144852</v>
      </c>
    </row>
    <row r="21" spans="2:21" x14ac:dyDescent="0.25">
      <c r="L21" s="22"/>
      <c r="M21" s="16">
        <v>12000</v>
      </c>
      <c r="N21" s="14">
        <v>6607.5512376461775</v>
      </c>
      <c r="O21" s="14">
        <v>7149.1537971026974</v>
      </c>
      <c r="P21" s="14">
        <v>7690.7563565592191</v>
      </c>
      <c r="Q21" s="14">
        <v>8232.3589160157389</v>
      </c>
      <c r="R21" s="14">
        <v>8773.961475472257</v>
      </c>
      <c r="S21" s="14">
        <v>9315.5640349287787</v>
      </c>
      <c r="T21" s="14">
        <v>9857.1665943852986</v>
      </c>
      <c r="U21" s="14">
        <v>10398.769153841818</v>
      </c>
    </row>
    <row r="22" spans="2:21" x14ac:dyDescent="0.25">
      <c r="L22" s="22"/>
      <c r="M22" s="16">
        <v>13000</v>
      </c>
      <c r="N22" s="14">
        <v>6932.5127743431422</v>
      </c>
      <c r="O22" s="14">
        <v>7474.115333799662</v>
      </c>
      <c r="P22" s="14">
        <v>8015.7178932561828</v>
      </c>
      <c r="Q22" s="14">
        <v>8557.3204527127018</v>
      </c>
      <c r="R22" s="14">
        <v>9098.9230121692217</v>
      </c>
      <c r="S22" s="14">
        <v>9640.5255716257416</v>
      </c>
      <c r="T22" s="14">
        <v>10182.128131082263</v>
      </c>
      <c r="U22" s="14">
        <v>10723.730690538781</v>
      </c>
    </row>
    <row r="23" spans="2:21" x14ac:dyDescent="0.25">
      <c r="L23" s="22"/>
      <c r="M23" s="16">
        <v>14000</v>
      </c>
      <c r="N23" s="14">
        <v>7257.4743110401068</v>
      </c>
      <c r="O23" s="14">
        <v>7799.0768704966267</v>
      </c>
      <c r="P23" s="14">
        <v>8340.6794299531466</v>
      </c>
      <c r="Q23" s="14">
        <v>8882.2819894096683</v>
      </c>
      <c r="R23" s="14">
        <v>9423.8845488661864</v>
      </c>
      <c r="S23" s="14">
        <v>9965.4871083227081</v>
      </c>
      <c r="T23" s="14">
        <v>10507.089667779228</v>
      </c>
      <c r="U23" s="14">
        <v>11048.692227235748</v>
      </c>
    </row>
    <row r="24" spans="2:21" x14ac:dyDescent="0.25">
      <c r="L24" s="22"/>
      <c r="M24" s="16">
        <v>15000</v>
      </c>
      <c r="N24" s="14">
        <v>7582.4358477370724</v>
      </c>
      <c r="O24" s="14">
        <v>8124.0384071935923</v>
      </c>
      <c r="P24" s="14">
        <v>8665.6409666501131</v>
      </c>
      <c r="Q24" s="14">
        <v>9207.243526106633</v>
      </c>
      <c r="R24" s="14">
        <v>9748.8460855631529</v>
      </c>
      <c r="S24" s="14">
        <v>10290.448645019673</v>
      </c>
      <c r="T24" s="14">
        <v>10832.051204476193</v>
      </c>
      <c r="U24" s="14">
        <v>11373.653763932713</v>
      </c>
    </row>
    <row r="25" spans="2:21" x14ac:dyDescent="0.25">
      <c r="L25" s="22"/>
      <c r="M25" s="16">
        <v>16000</v>
      </c>
      <c r="N25" s="14">
        <v>7907.3973844340371</v>
      </c>
      <c r="O25" s="14">
        <v>8448.9999438905579</v>
      </c>
      <c r="P25" s="14">
        <v>8990.6025033470778</v>
      </c>
      <c r="Q25" s="14">
        <v>9532.2050628035977</v>
      </c>
      <c r="R25" s="14">
        <v>10073.807622260116</v>
      </c>
      <c r="S25" s="14">
        <v>10615.410181716637</v>
      </c>
      <c r="T25" s="14">
        <v>11157.012741173159</v>
      </c>
      <c r="U25" s="14">
        <v>11698.615300629677</v>
      </c>
    </row>
    <row r="26" spans="2:21" x14ac:dyDescent="0.25">
      <c r="L26" s="22"/>
      <c r="M26" s="16">
        <v>17000</v>
      </c>
      <c r="N26" s="14">
        <v>8232.3589211310027</v>
      </c>
      <c r="O26" s="14">
        <v>8773.9614805875208</v>
      </c>
      <c r="P26" s="14">
        <v>9315.5640400440425</v>
      </c>
      <c r="Q26" s="14">
        <v>9857.1665995005624</v>
      </c>
      <c r="R26" s="14">
        <v>10398.769158957082</v>
      </c>
      <c r="S26" s="14">
        <v>10940.371718413602</v>
      </c>
      <c r="T26" s="14">
        <v>11481.974277870122</v>
      </c>
      <c r="U26" s="14">
        <v>12023.576837326642</v>
      </c>
    </row>
    <row r="27" spans="2:21" x14ac:dyDescent="0.25">
      <c r="L27" s="22"/>
      <c r="M27" s="16">
        <v>18000</v>
      </c>
      <c r="N27" s="14">
        <v>8557.3204578279656</v>
      </c>
      <c r="O27" s="14">
        <v>9098.9230172844873</v>
      </c>
      <c r="P27" s="14">
        <v>9640.5255767410072</v>
      </c>
      <c r="Q27" s="14">
        <v>10182.128136197527</v>
      </c>
      <c r="R27" s="14">
        <v>10723.730695654045</v>
      </c>
      <c r="S27" s="14">
        <v>11265.333255110567</v>
      </c>
      <c r="T27" s="14">
        <v>11806.935814567089</v>
      </c>
      <c r="U27" s="14">
        <v>12348.538374023607</v>
      </c>
    </row>
    <row r="28" spans="2:21" x14ac:dyDescent="0.25">
      <c r="L28" s="22"/>
      <c r="M28" s="16">
        <v>19000</v>
      </c>
      <c r="N28" s="14">
        <v>8882.2819945249321</v>
      </c>
      <c r="O28" s="14">
        <v>9423.8845539814502</v>
      </c>
      <c r="P28" s="14">
        <v>9965.4871134379719</v>
      </c>
      <c r="Q28" s="14">
        <v>10507.089672894492</v>
      </c>
      <c r="R28" s="14">
        <v>11048.692232351012</v>
      </c>
      <c r="S28" s="14">
        <v>11590.294791807532</v>
      </c>
      <c r="T28" s="14">
        <v>12131.897351264051</v>
      </c>
      <c r="U28" s="14">
        <v>12673.499910720571</v>
      </c>
    </row>
    <row r="29" spans="2:21" x14ac:dyDescent="0.25">
      <c r="L29" s="22"/>
      <c r="M29" s="16">
        <v>20000</v>
      </c>
      <c r="N29" s="14">
        <v>9207.243531221895</v>
      </c>
      <c r="O29" s="14">
        <v>9748.8460906784167</v>
      </c>
      <c r="P29" s="14">
        <v>10290.448650134937</v>
      </c>
      <c r="Q29" s="14">
        <v>10832.051209591456</v>
      </c>
      <c r="R29" s="14">
        <v>11373.653769047974</v>
      </c>
      <c r="S29" s="14">
        <v>11915.256328504496</v>
      </c>
      <c r="T29" s="14">
        <v>12456.858887961018</v>
      </c>
      <c r="U29" s="14">
        <v>12998.461447417536</v>
      </c>
    </row>
    <row r="30" spans="2:21" x14ac:dyDescent="0.25">
      <c r="L30" s="22"/>
      <c r="M30" s="16">
        <v>21000</v>
      </c>
      <c r="N30" s="14">
        <v>9532.2050679188615</v>
      </c>
      <c r="O30" s="14">
        <v>10073.807627375381</v>
      </c>
      <c r="P30" s="14">
        <v>10615.410186831901</v>
      </c>
      <c r="Q30" s="14">
        <v>11157.012746288423</v>
      </c>
      <c r="R30" s="14">
        <v>11698.615305744941</v>
      </c>
      <c r="S30" s="14">
        <v>12240.217865201463</v>
      </c>
      <c r="T30" s="14">
        <v>12781.820424657983</v>
      </c>
      <c r="U30" s="14">
        <v>13323.422984114502</v>
      </c>
    </row>
    <row r="31" spans="2:21" x14ac:dyDescent="0.25">
      <c r="L31" s="22"/>
      <c r="M31" s="16">
        <v>22000</v>
      </c>
      <c r="N31" s="14">
        <v>9857.1666046158243</v>
      </c>
      <c r="O31" s="14">
        <v>10398.769164072346</v>
      </c>
      <c r="P31" s="14">
        <v>10940.371723528866</v>
      </c>
      <c r="Q31" s="14">
        <v>11481.974282985386</v>
      </c>
      <c r="R31" s="14">
        <v>12023.576842441904</v>
      </c>
      <c r="S31" s="14">
        <v>12565.179401898426</v>
      </c>
      <c r="T31" s="14">
        <v>13106.781961354947</v>
      </c>
      <c r="U31" s="14">
        <v>13648.384520811465</v>
      </c>
    </row>
    <row r="32" spans="2:21" x14ac:dyDescent="0.25">
      <c r="L32" s="22"/>
      <c r="M32" s="16">
        <v>23000</v>
      </c>
      <c r="N32" s="14">
        <v>10182.128141312791</v>
      </c>
      <c r="O32" s="14">
        <v>10723.730700769311</v>
      </c>
      <c r="P32" s="14">
        <v>11265.333260225831</v>
      </c>
      <c r="Q32" s="14">
        <v>11806.935819682352</v>
      </c>
      <c r="R32" s="14">
        <v>12348.53837913887</v>
      </c>
      <c r="S32" s="14">
        <v>12890.140938595392</v>
      </c>
      <c r="T32" s="14">
        <v>13431.743498051912</v>
      </c>
      <c r="U32" s="14">
        <v>13973.346057508432</v>
      </c>
    </row>
    <row r="33" spans="12:21" x14ac:dyDescent="0.25">
      <c r="L33" s="22"/>
      <c r="M33" s="16">
        <v>24000</v>
      </c>
      <c r="N33" s="14">
        <v>10507.089678009756</v>
      </c>
      <c r="O33" s="14">
        <v>11048.692237466275</v>
      </c>
      <c r="P33" s="14">
        <v>11590.294796922797</v>
      </c>
      <c r="Q33" s="14">
        <v>12131.897356379315</v>
      </c>
      <c r="R33" s="14">
        <v>12673.499915835835</v>
      </c>
      <c r="S33" s="14">
        <v>13215.102475292355</v>
      </c>
      <c r="T33" s="14">
        <v>13756.705034748877</v>
      </c>
      <c r="U33" s="14">
        <v>14298.307594205395</v>
      </c>
    </row>
    <row r="34" spans="12:21" x14ac:dyDescent="0.25">
      <c r="L34" s="22"/>
      <c r="M34" s="16">
        <v>25000</v>
      </c>
      <c r="N34" s="14">
        <v>10832.05121470672</v>
      </c>
      <c r="O34" s="14">
        <v>11373.65377416324</v>
      </c>
      <c r="P34" s="14">
        <v>11915.25633361976</v>
      </c>
      <c r="Q34" s="14">
        <v>12456.858893076282</v>
      </c>
      <c r="R34" s="14">
        <v>12998.4614525328</v>
      </c>
      <c r="S34" s="14">
        <v>13540.064011989321</v>
      </c>
      <c r="T34" s="14">
        <v>14081.666571445841</v>
      </c>
      <c r="U34" s="14">
        <v>14623.269130902361</v>
      </c>
    </row>
  </sheetData>
  <mergeCells count="5">
    <mergeCell ref="N17:U17"/>
    <mergeCell ref="L19:L34"/>
    <mergeCell ref="L5:L14"/>
    <mergeCell ref="N3:T3"/>
    <mergeCell ref="L1:T1"/>
  </mergeCells>
  <conditionalFormatting sqref="N5:T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9:U3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Hackmeister</dc:creator>
  <cp:lastModifiedBy>Jeff Hackmeister</cp:lastModifiedBy>
  <dcterms:created xsi:type="dcterms:W3CDTF">2025-08-03T16:59:43Z</dcterms:created>
  <dcterms:modified xsi:type="dcterms:W3CDTF">2025-08-03T22:01:43Z</dcterms:modified>
</cp:coreProperties>
</file>