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The 19th Hole" sheetId="1" r:id="rId1"/>
  </sheets>
  <calcPr calcId="144525"/>
</workbook>
</file>

<file path=xl/calcChain.xml><?xml version="1.0" encoding="utf-8"?>
<calcChain xmlns="http://schemas.openxmlformats.org/spreadsheetml/2006/main">
  <c r="B23" i="1" l="1"/>
  <c r="F23" i="1" s="1"/>
  <c r="C23" i="1"/>
  <c r="D23" i="1"/>
  <c r="H23" i="1" s="1"/>
  <c r="G23" i="1"/>
  <c r="G35" i="1" s="1"/>
  <c r="B24" i="1"/>
  <c r="F24" i="1" s="1"/>
  <c r="C24" i="1"/>
  <c r="D24" i="1"/>
  <c r="H24" i="1" s="1"/>
  <c r="G24" i="1"/>
  <c r="B25" i="1"/>
  <c r="F25" i="1" s="1"/>
  <c r="C25" i="1"/>
  <c r="D25" i="1"/>
  <c r="H25" i="1" s="1"/>
  <c r="G25" i="1"/>
  <c r="B26" i="1"/>
  <c r="F26" i="1" s="1"/>
  <c r="C26" i="1"/>
  <c r="D26" i="1"/>
  <c r="H26" i="1" s="1"/>
  <c r="G26" i="1"/>
  <c r="B27" i="1"/>
  <c r="F27" i="1" s="1"/>
  <c r="C27" i="1"/>
  <c r="D27" i="1"/>
  <c r="H27" i="1" s="1"/>
  <c r="G27" i="1"/>
  <c r="B28" i="1"/>
  <c r="F28" i="1" s="1"/>
  <c r="C28" i="1"/>
  <c r="D28" i="1"/>
  <c r="H28" i="1" s="1"/>
  <c r="G28" i="1"/>
  <c r="B29" i="1"/>
  <c r="F29" i="1" s="1"/>
  <c r="C29" i="1"/>
  <c r="D29" i="1"/>
  <c r="H29" i="1" s="1"/>
  <c r="G29" i="1"/>
  <c r="B30" i="1"/>
  <c r="F30" i="1" s="1"/>
  <c r="C30" i="1"/>
  <c r="D30" i="1"/>
  <c r="H30" i="1" s="1"/>
  <c r="G30" i="1"/>
  <c r="B31" i="1"/>
  <c r="F31" i="1" s="1"/>
  <c r="C31" i="1"/>
  <c r="D31" i="1"/>
  <c r="H31" i="1" s="1"/>
  <c r="G31" i="1"/>
  <c r="B32" i="1"/>
  <c r="F32" i="1" s="1"/>
  <c r="C32" i="1"/>
  <c r="D32" i="1"/>
  <c r="H32" i="1" s="1"/>
  <c r="G32" i="1"/>
  <c r="B33" i="1"/>
  <c r="F33" i="1" s="1"/>
  <c r="C33" i="1"/>
  <c r="D33" i="1"/>
  <c r="H33" i="1" s="1"/>
  <c r="G33" i="1"/>
  <c r="B34" i="1"/>
  <c r="F34" i="1" s="1"/>
  <c r="C34" i="1"/>
  <c r="D34" i="1"/>
  <c r="H34" i="1" s="1"/>
  <c r="G34" i="1"/>
  <c r="B40" i="1"/>
  <c r="B41" i="1" s="1"/>
  <c r="H35" i="1" l="1"/>
  <c r="B43" i="1"/>
  <c r="B44" i="1"/>
  <c r="F35" i="1"/>
  <c r="B45" i="1" l="1"/>
  <c r="D65" i="1"/>
  <c r="F39" i="1"/>
</calcChain>
</file>

<file path=xl/sharedStrings.xml><?xml version="1.0" encoding="utf-8"?>
<sst xmlns="http://schemas.openxmlformats.org/spreadsheetml/2006/main" count="42" uniqueCount="31">
  <si>
    <t xml:space="preserve">Demand </t>
  </si>
  <si>
    <t xml:space="preserve">Price </t>
  </si>
  <si>
    <t xml:space="preserve">Two Way Data Table </t>
  </si>
  <si>
    <t xml:space="preserve">Profit </t>
  </si>
  <si>
    <t>Revenue :</t>
  </si>
  <si>
    <t>Cost :</t>
  </si>
  <si>
    <t>Actual Demand</t>
  </si>
  <si>
    <t xml:space="preserve">&lt;- from power model </t>
  </si>
  <si>
    <t>Demand (00s)</t>
  </si>
  <si>
    <t>&lt;-- multiple of 10</t>
  </si>
  <si>
    <t xml:space="preserve">Sale Price </t>
  </si>
  <si>
    <t xml:space="preserve">Unit Cost </t>
  </si>
  <si>
    <t xml:space="preserve">One Way Data Table </t>
  </si>
  <si>
    <t xml:space="preserve">Model the Business </t>
  </si>
  <si>
    <t xml:space="preserve">&lt;-- use the model with smallest error </t>
  </si>
  <si>
    <t xml:space="preserve">Average </t>
  </si>
  <si>
    <t xml:space="preserve">Exponential </t>
  </si>
  <si>
    <t xml:space="preserve">Power </t>
  </si>
  <si>
    <t xml:space="preserve">Linear </t>
  </si>
  <si>
    <t xml:space="preserve">Liner </t>
  </si>
  <si>
    <t>Price</t>
  </si>
  <si>
    <t xml:space="preserve">Absolute Percent Error </t>
  </si>
  <si>
    <t>Prediction based on Models</t>
  </si>
  <si>
    <t>Exponent (b)</t>
  </si>
  <si>
    <t>Slope (m)</t>
  </si>
  <si>
    <t>Constant (a)</t>
  </si>
  <si>
    <t>Intercept (b)</t>
  </si>
  <si>
    <t>Exponential y= ae^(bx)</t>
  </si>
  <si>
    <t>Power  y =ax^b</t>
  </si>
  <si>
    <t xml:space="preserve">Linear y =mx+b </t>
  </si>
  <si>
    <t>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</si>
</sst>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2" tint="-0.499984740745262"/>
      <name val="Calibri"/>
      <family val="2"/>
      <scheme val="minor"/>
    </font>
    <font>
      <sz val="11"/>
      <color theme="3"/>
      <name val="Var(--cds-font-family-source-sa"/>
    </font>
    <font>
      <b/>
      <sz val="11"/>
      <color theme="3"/>
      <name val="Var(--cds-font-family-source-sa"/>
    </font>
    <font>
      <sz val="10"/>
      <color rgb="FF000000"/>
      <name val="Calibri"/>
      <family val="2"/>
      <scheme val="minor"/>
    </font>
    <font>
      <sz val="11"/>
      <color theme="1"/>
      <name val="Var(--cds-font-family-source-sa"/>
    </font>
    <font>
      <b/>
      <sz val="11"/>
      <color theme="1"/>
      <name val="Var(--cds-font-family-source-sa"/>
    </font>
  </fonts>
  <fills count="7">
    <fill>
      <patternFill patternType="none"/>
    </fill>
    <fill>
      <patternFill patternType="gray125"/>
    </fill>
    <fill>
      <patternFill patternType="solid">
        <fgColor theme="5" tint="0.59999389629810485"/>
        <bgColor indexed="65"/>
      </patternFill>
    </fill>
    <fill>
      <patternFill patternType="solid">
        <fgColor theme="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FFFF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0" borderId="1" applyNumberFormat="0" applyFill="0" applyAlignment="0" applyProtection="0"/>
    <xf numFmtId="0" fontId="1" fillId="2" borderId="0" applyNumberFormat="0" applyBorder="0" applyAlignment="0" applyProtection="0"/>
  </cellStyleXfs>
  <cellXfs count="36">
    <xf numFmtId="0" fontId="0" fillId="0" borderId="0" xfId="0"/>
    <xf numFmtId="0" fontId="11" fillId="6" borderId="2" xfId="0" applyFont="1" applyFill="1" applyBorder="1" applyAlignment="1" applyProtection="1">
      <alignment horizontal="left" vertical="center" wrapText="1"/>
    </xf>
    <xf numFmtId="0" fontId="0" fillId="0" borderId="0" xfId="0" applyProtection="1"/>
    <xf numFmtId="0" fontId="10" fillId="6" borderId="2" xfId="0" applyFont="1" applyFill="1" applyBorder="1" applyAlignment="1" applyProtection="1">
      <alignment horizontal="left" vertical="center" wrapText="1"/>
    </xf>
    <xf numFmtId="0" fontId="9" fillId="0" borderId="0" xfId="0" applyFont="1" applyAlignment="1" applyProtection="1">
      <alignment horizontal="center" vertical="center" readingOrder="1"/>
    </xf>
    <xf numFmtId="0" fontId="2" fillId="0" borderId="2" xfId="1" applyBorder="1" applyAlignment="1" applyProtection="1">
      <alignment horizontal="center"/>
    </xf>
    <xf numFmtId="0" fontId="2" fillId="0" borderId="2" xfId="1" applyBorder="1" applyProtection="1"/>
    <xf numFmtId="0" fontId="1" fillId="0" borderId="2" xfId="0" applyFont="1" applyBorder="1" applyProtection="1"/>
    <xf numFmtId="0" fontId="0" fillId="0" borderId="2" xfId="0" applyBorder="1" applyProtection="1"/>
    <xf numFmtId="0" fontId="3" fillId="0" borderId="7" xfId="0" applyFont="1" applyBorder="1" applyAlignment="1" applyProtection="1">
      <alignment horizontal="center"/>
    </xf>
    <xf numFmtId="0" fontId="3" fillId="0" borderId="6" xfId="0" applyFont="1" applyBorder="1" applyAlignment="1" applyProtection="1">
      <alignment horizontal="center"/>
    </xf>
    <xf numFmtId="0" fontId="3" fillId="0" borderId="5" xfId="0" applyFont="1" applyBorder="1" applyAlignment="1" applyProtection="1">
      <alignment horizontal="center"/>
    </xf>
    <xf numFmtId="0" fontId="3" fillId="0" borderId="2" xfId="0" applyFont="1" applyBorder="1" applyAlignment="1" applyProtection="1">
      <alignment horizontal="center"/>
    </xf>
    <xf numFmtId="0" fontId="8" fillId="6" borderId="4" xfId="0" applyFont="1" applyFill="1" applyBorder="1" applyAlignment="1" applyProtection="1">
      <alignment horizontal="left" vertical="center" wrapText="1"/>
    </xf>
    <xf numFmtId="0" fontId="8" fillId="6" borderId="2" xfId="0" applyFont="1" applyFill="1" applyBorder="1" applyAlignment="1" applyProtection="1">
      <alignment horizontal="left" vertical="center" wrapText="1"/>
    </xf>
    <xf numFmtId="0" fontId="7" fillId="6" borderId="2" xfId="0" applyFont="1" applyFill="1" applyBorder="1" applyAlignment="1" applyProtection="1">
      <alignment horizontal="left" vertical="center" wrapText="1"/>
    </xf>
    <xf numFmtId="2" fontId="0" fillId="0" borderId="2" xfId="0" applyNumberFormat="1" applyBorder="1" applyProtection="1"/>
    <xf numFmtId="10" fontId="0" fillId="0" borderId="2" xfId="0" applyNumberFormat="1" applyBorder="1" applyProtection="1"/>
    <xf numFmtId="0" fontId="3" fillId="5" borderId="2" xfId="0" applyFont="1" applyFill="1" applyBorder="1" applyProtection="1"/>
    <xf numFmtId="0" fontId="1" fillId="0" borderId="3" xfId="0" applyFont="1" applyBorder="1" applyAlignment="1" applyProtection="1">
      <alignment horizontal="center"/>
    </xf>
    <xf numFmtId="0" fontId="1" fillId="0" borderId="0" xfId="0" applyFont="1" applyAlignment="1" applyProtection="1">
      <alignment horizontal="center"/>
    </xf>
    <xf numFmtId="0" fontId="3" fillId="0" borderId="0" xfId="0" applyFont="1" applyProtection="1"/>
    <xf numFmtId="0" fontId="3" fillId="3" borderId="2" xfId="0" applyFont="1" applyFill="1" applyBorder="1" applyAlignment="1" applyProtection="1">
      <alignment horizontal="center"/>
    </xf>
    <xf numFmtId="0" fontId="3" fillId="0" borderId="2" xfId="0" applyFont="1" applyBorder="1" applyProtection="1"/>
    <xf numFmtId="164" fontId="0" fillId="0" borderId="2" xfId="0" applyNumberFormat="1" applyBorder="1" applyProtection="1"/>
    <xf numFmtId="0" fontId="3" fillId="0" borderId="0" xfId="0" applyFont="1" applyBorder="1" applyProtection="1"/>
    <xf numFmtId="164" fontId="0" fillId="4" borderId="2" xfId="0" applyNumberFormat="1" applyFill="1" applyBorder="1" applyProtection="1"/>
    <xf numFmtId="0" fontId="1" fillId="0" borderId="0" xfId="0" applyFont="1" applyProtection="1"/>
    <xf numFmtId="164" fontId="6" fillId="0" borderId="2" xfId="0" applyNumberFormat="1" applyFont="1" applyBorder="1" applyProtection="1"/>
    <xf numFmtId="0" fontId="0" fillId="0" borderId="0" xfId="0" applyBorder="1" applyProtection="1"/>
    <xf numFmtId="164" fontId="6" fillId="0" borderId="0" xfId="0" applyNumberFormat="1" applyFont="1" applyBorder="1" applyProtection="1"/>
    <xf numFmtId="1" fontId="0" fillId="0" borderId="2" xfId="0" applyNumberFormat="1" applyBorder="1" applyProtection="1"/>
    <xf numFmtId="164" fontId="5" fillId="3" borderId="2" xfId="0" applyNumberFormat="1" applyFont="1" applyFill="1" applyBorder="1" applyProtection="1"/>
    <xf numFmtId="0" fontId="4" fillId="2" borderId="2" xfId="2" applyFont="1" applyBorder="1" applyAlignment="1" applyProtection="1">
      <alignment horizontal="center"/>
    </xf>
    <xf numFmtId="0" fontId="4" fillId="0" borderId="2" xfId="0" applyFont="1" applyBorder="1" applyAlignment="1" applyProtection="1">
      <alignment horizontal="center" vertical="center" textRotation="255"/>
    </xf>
    <xf numFmtId="0" fontId="4" fillId="0" borderId="2" xfId="0" applyFont="1" applyBorder="1" applyAlignment="1" applyProtection="1">
      <alignment horizontal="center"/>
    </xf>
  </cellXfs>
  <cellStyles count="3">
    <cellStyle name="40% - Accent2" xfId="2" builtinId="35"/>
    <cellStyle name="Heading 1" xfId="1" builtinId="16"/>
    <cellStyle name="Normal" xfId="0" builtinId="0"/>
  </cellStyles>
  <dxfs count="12">
    <dxf>
      <font>
        <b/>
        <i val="0"/>
      </font>
      <fill>
        <patternFill>
          <fgColor indexed="64"/>
          <bgColor rgb="FF92D050"/>
        </patternFill>
      </fill>
    </dxf>
    <dxf>
      <font>
        <b/>
        <i val="0"/>
      </font>
      <fill>
        <patternFill>
          <fgColor indexed="64"/>
          <bgColor rgb="FF92D050"/>
        </patternFill>
      </fill>
    </dxf>
    <dxf>
      <font>
        <b/>
        <i val="0"/>
      </font>
      <fill>
        <patternFill>
          <fgColor indexed="64"/>
          <bgColor rgb="FF92D050"/>
        </patternFill>
      </fill>
    </dxf>
    <dxf>
      <font>
        <b/>
        <i val="0"/>
      </font>
      <fill>
        <patternFill>
          <fgColor indexed="64"/>
          <bgColor rgb="FF92D050"/>
        </patternFill>
      </fill>
    </dxf>
    <dxf>
      <font>
        <b/>
        <i val="0"/>
      </font>
      <fill>
        <patternFill>
          <fgColor indexed="64"/>
          <bgColor rgb="FF92D050"/>
        </patternFill>
      </fill>
    </dxf>
    <dxf>
      <font>
        <b/>
        <i val="0"/>
      </font>
      <fill>
        <patternFill>
          <fgColor indexed="64"/>
          <bgColor rgb="FF92D050"/>
        </patternFill>
      </fill>
    </dxf>
    <dxf>
      <font>
        <b/>
        <i val="0"/>
      </font>
      <fill>
        <patternFill>
          <fgColor indexed="64"/>
          <bgColor rgb="FF92D050"/>
        </patternFill>
      </fill>
    </dxf>
    <dxf>
      <font>
        <b/>
        <i val="0"/>
      </font>
      <fill>
        <patternFill>
          <fgColor indexed="64"/>
          <bgColor rgb="FF92D050"/>
        </patternFill>
      </fill>
    </dxf>
    <dxf>
      <font>
        <b/>
        <i val="0"/>
      </font>
      <fill>
        <patternFill>
          <fgColor indexed="64"/>
          <bgColor rgb="FF92D05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theme="6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Price</a:t>
            </a:r>
            <a:r>
              <a:rPr lang="en-US" baseline="0"/>
              <a:t> VS Demand</a:t>
            </a:r>
            <a:endParaRPr lang="en-US"/>
          </a:p>
        </c:rich>
      </c:tx>
      <c:layout>
        <c:manualLayout>
          <c:xMode val="edge"/>
          <c:yMode val="edge"/>
          <c:x val="0.28138888888888891"/>
          <c:y val="2.7210884353741496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7.2182852143482065E-2"/>
          <c:y val="0.19536307961504812"/>
          <c:w val="0.50494138232720909"/>
          <c:h val="0.6955591265377542"/>
        </c:manualLayout>
      </c:layout>
      <c:scatterChart>
        <c:scatterStyle val="lineMarker"/>
        <c:varyColors val="0"/>
        <c:ser>
          <c:idx val="0"/>
          <c:order val="0"/>
          <c:tx>
            <c:strRef>
              <c:f>'The 19th Hole'!$C$1</c:f>
              <c:strCache>
                <c:ptCount val="1"/>
                <c:pt idx="0">
                  <c:v>Demand (00s)</c:v>
                </c:pt>
              </c:strCache>
            </c:strRef>
          </c:tx>
          <c:spPr>
            <a:ln w="28575">
              <a:noFill/>
            </a:ln>
          </c:spPr>
          <c:marker>
            <c:symbol val="circle"/>
            <c:size val="7"/>
            <c:spPr>
              <a:solidFill>
                <a:srgbClr val="FF0000"/>
              </a:solidFill>
            </c:spPr>
          </c:marker>
          <c:trendline>
            <c:trendlineType val="linear"/>
            <c:dispRSqr val="0"/>
            <c:dispEq val="1"/>
            <c:trendlineLbl>
              <c:layout>
                <c:manualLayout>
                  <c:x val="0.47554658792650917"/>
                  <c:y val="-0.51519131537129292"/>
                </c:manualLayout>
              </c:layout>
              <c:numFmt formatCode="General" sourceLinked="0"/>
            </c:trendlineLbl>
          </c:trendline>
          <c:trendline>
            <c:trendlineType val="power"/>
            <c:dispRSqr val="0"/>
            <c:dispEq val="1"/>
            <c:trendlineLbl>
              <c:layout>
                <c:manualLayout>
                  <c:x val="0.44385192475940505"/>
                  <c:y val="-0.38239220097487814"/>
                </c:manualLayout>
              </c:layout>
              <c:numFmt formatCode="#,##0" sourceLinked="0"/>
            </c:trendlineLbl>
          </c:trendline>
          <c:trendline>
            <c:trendlineType val="exp"/>
            <c:dispRSqr val="0"/>
            <c:dispEq val="1"/>
            <c:trendlineLbl>
              <c:layout>
                <c:manualLayout>
                  <c:x val="0.4194630358705162"/>
                  <c:y val="-0.29468280750620457"/>
                </c:manualLayout>
              </c:layout>
              <c:numFmt formatCode="#,##0" sourceLinked="0"/>
            </c:trendlineLbl>
          </c:trendline>
          <c:xVal>
            <c:numRef>
              <c:f>'The 19th Hole'!$B$2:$B$13</c:f>
              <c:numCache>
                <c:formatCode>General</c:formatCode>
                <c:ptCount val="12"/>
                <c:pt idx="0">
                  <c:v>450</c:v>
                </c:pt>
                <c:pt idx="1">
                  <c:v>300</c:v>
                </c:pt>
                <c:pt idx="2">
                  <c:v>440</c:v>
                </c:pt>
                <c:pt idx="3">
                  <c:v>360</c:v>
                </c:pt>
                <c:pt idx="4">
                  <c:v>290</c:v>
                </c:pt>
                <c:pt idx="5">
                  <c:v>450</c:v>
                </c:pt>
                <c:pt idx="6">
                  <c:v>340</c:v>
                </c:pt>
                <c:pt idx="7">
                  <c:v>370</c:v>
                </c:pt>
                <c:pt idx="8">
                  <c:v>500</c:v>
                </c:pt>
                <c:pt idx="9">
                  <c:v>490</c:v>
                </c:pt>
                <c:pt idx="10">
                  <c:v>430</c:v>
                </c:pt>
                <c:pt idx="11">
                  <c:v>390</c:v>
                </c:pt>
              </c:numCache>
            </c:numRef>
          </c:xVal>
          <c:yVal>
            <c:numRef>
              <c:f>'The 19th Hole'!$C$2:$C$13</c:f>
              <c:numCache>
                <c:formatCode>General</c:formatCode>
                <c:ptCount val="12"/>
                <c:pt idx="0">
                  <c:v>45</c:v>
                </c:pt>
                <c:pt idx="1">
                  <c:v>103</c:v>
                </c:pt>
                <c:pt idx="2">
                  <c:v>49</c:v>
                </c:pt>
                <c:pt idx="3">
                  <c:v>86</c:v>
                </c:pt>
                <c:pt idx="4">
                  <c:v>125</c:v>
                </c:pt>
                <c:pt idx="5">
                  <c:v>52</c:v>
                </c:pt>
                <c:pt idx="6">
                  <c:v>87</c:v>
                </c:pt>
                <c:pt idx="7">
                  <c:v>68</c:v>
                </c:pt>
                <c:pt idx="8">
                  <c:v>45</c:v>
                </c:pt>
                <c:pt idx="9">
                  <c:v>44</c:v>
                </c:pt>
                <c:pt idx="10">
                  <c:v>58</c:v>
                </c:pt>
                <c:pt idx="11">
                  <c:v>68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48935936"/>
        <c:axId val="248937472"/>
      </c:scatterChart>
      <c:valAx>
        <c:axId val="24893593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48937472"/>
        <c:crosses val="autoZero"/>
        <c:crossBetween val="midCat"/>
      </c:valAx>
      <c:valAx>
        <c:axId val="24893747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48935936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64269356955380574"/>
          <c:y val="0.56948595711250383"/>
          <c:w val="0.32123193101971731"/>
          <c:h val="0.33486876640419949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'The 19th Hole'!$B$61</c:f>
              <c:strCache>
                <c:ptCount val="1"/>
                <c:pt idx="0">
                  <c:v>Profit </c:v>
                </c:pt>
              </c:strCache>
            </c:strRef>
          </c:tx>
          <c:spPr>
            <a:ln w="28575">
              <a:noFill/>
            </a:ln>
          </c:spPr>
          <c:marker>
            <c:symbol val="circle"/>
            <c:size val="7"/>
            <c:spPr>
              <a:solidFill>
                <a:srgbClr val="FF0000"/>
              </a:solidFill>
            </c:spPr>
          </c:marker>
          <c:xVal>
            <c:numRef>
              <c:f>'The 19th Hole'!$A$62:$A$76</c:f>
              <c:numCache>
                <c:formatCode>General</c:formatCode>
                <c:ptCount val="15"/>
                <c:pt idx="0">
                  <c:v>300</c:v>
                </c:pt>
                <c:pt idx="1">
                  <c:v>350</c:v>
                </c:pt>
                <c:pt idx="2">
                  <c:v>400</c:v>
                </c:pt>
                <c:pt idx="3">
                  <c:v>450</c:v>
                </c:pt>
                <c:pt idx="4">
                  <c:v>500</c:v>
                </c:pt>
                <c:pt idx="5">
                  <c:v>550</c:v>
                </c:pt>
                <c:pt idx="6">
                  <c:v>600</c:v>
                </c:pt>
                <c:pt idx="7">
                  <c:v>650</c:v>
                </c:pt>
                <c:pt idx="8">
                  <c:v>700</c:v>
                </c:pt>
                <c:pt idx="9">
                  <c:v>750</c:v>
                </c:pt>
                <c:pt idx="10">
                  <c:v>800</c:v>
                </c:pt>
                <c:pt idx="11">
                  <c:v>850</c:v>
                </c:pt>
                <c:pt idx="12">
                  <c:v>900</c:v>
                </c:pt>
                <c:pt idx="13">
                  <c:v>950</c:v>
                </c:pt>
                <c:pt idx="14">
                  <c:v>1000</c:v>
                </c:pt>
              </c:numCache>
            </c:numRef>
          </c:xVal>
          <c:yVal>
            <c:numRef>
              <c:f>'The 19th Hole'!$B$62:$B$76</c:f>
              <c:numCache>
                <c:formatCode>General</c:formatCode>
                <c:ptCount val="15"/>
                <c:pt idx="0">
                  <c:v>551238.40185229108</c:v>
                </c:pt>
                <c:pt idx="1">
                  <c:v>821551.86522268457</c:v>
                </c:pt>
                <c:pt idx="2">
                  <c:v>955163.26238462282</c:v>
                </c:pt>
                <c:pt idx="3">
                  <c:v>1017225.7233983984</c:v>
                </c:pt>
                <c:pt idx="4">
                  <c:v>1039972.9779989794</c:v>
                </c:pt>
                <c:pt idx="5">
                  <c:v>1040461.6031350964</c:v>
                </c:pt>
                <c:pt idx="6">
                  <c:v>1028187.3899667513</c:v>
                </c:pt>
                <c:pt idx="7">
                  <c:v>1008644.4924491229</c:v>
                </c:pt>
                <c:pt idx="8">
                  <c:v>985104.42081539321</c:v>
                </c:pt>
                <c:pt idx="9">
                  <c:v>959555.12288789009</c:v>
                </c:pt>
                <c:pt idx="10">
                  <c:v>933219.50848926988</c:v>
                </c:pt>
                <c:pt idx="11">
                  <c:v>906852.70909909625</c:v>
                </c:pt>
                <c:pt idx="12">
                  <c:v>880917.95766693447</c:v>
                </c:pt>
                <c:pt idx="13">
                  <c:v>855693.46593807475</c:v>
                </c:pt>
                <c:pt idx="14">
                  <c:v>831338.85314930137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48953472"/>
        <c:axId val="248967936"/>
      </c:scatterChart>
      <c:valAx>
        <c:axId val="24895347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48967936"/>
        <c:crosses val="autoZero"/>
        <c:crossBetween val="midCat"/>
      </c:valAx>
      <c:valAx>
        <c:axId val="24896793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48953472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chart" Target="../charts/chart1.xml"/><Relationship Id="rId1" Type="http://schemas.openxmlformats.org/officeDocument/2006/relationships/image" Target="../media/image1.png"/><Relationship Id="rId4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209555</xdr:colOff>
      <xdr:row>7</xdr:row>
      <xdr:rowOff>114300</xdr:rowOff>
    </xdr:from>
    <xdr:to>
      <xdr:col>11</xdr:col>
      <xdr:colOff>457200</xdr:colOff>
      <xdr:row>14</xdr:row>
      <xdr:rowOff>171450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38355" y="1447800"/>
          <a:ext cx="5124445" cy="1390650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twoCellAnchor>
  <xdr:twoCellAnchor>
    <xdr:from>
      <xdr:col>8</xdr:col>
      <xdr:colOff>314325</xdr:colOff>
      <xdr:row>17</xdr:row>
      <xdr:rowOff>123825</xdr:rowOff>
    </xdr:from>
    <xdr:to>
      <xdr:col>14</xdr:col>
      <xdr:colOff>247651</xdr:colOff>
      <xdr:row>32</xdr:row>
      <xdr:rowOff>9525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152400</xdr:colOff>
      <xdr:row>46</xdr:row>
      <xdr:rowOff>38100</xdr:rowOff>
    </xdr:from>
    <xdr:to>
      <xdr:col>3</xdr:col>
      <xdr:colOff>142875</xdr:colOff>
      <xdr:row>59</xdr:row>
      <xdr:rowOff>38100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3</xdr:col>
      <xdr:colOff>228135</xdr:colOff>
      <xdr:row>0</xdr:row>
      <xdr:rowOff>180975</xdr:rowOff>
    </xdr:from>
    <xdr:to>
      <xdr:col>11</xdr:col>
      <xdr:colOff>422662</xdr:colOff>
      <xdr:row>6</xdr:row>
      <xdr:rowOff>152401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056935" y="180975"/>
          <a:ext cx="5071327" cy="1114426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6"/>
  <sheetViews>
    <sheetView tabSelected="1" workbookViewId="0">
      <selection activeCell="F61" sqref="F61:K62"/>
    </sheetView>
  </sheetViews>
  <sheetFormatPr defaultRowHeight="15"/>
  <cols>
    <col min="1" max="1" width="19" style="2" customWidth="1"/>
    <col min="2" max="2" width="15.42578125" style="2" bestFit="1" customWidth="1"/>
    <col min="3" max="3" width="19.85546875" style="2" bestFit="1" customWidth="1"/>
    <col min="4" max="4" width="13.85546875" style="2" bestFit="1" customWidth="1"/>
    <col min="5" max="5" width="21.7109375" style="2" customWidth="1"/>
    <col min="6" max="6" width="12.140625" style="2" bestFit="1" customWidth="1"/>
    <col min="7" max="7" width="11.28515625" style="2" bestFit="1" customWidth="1"/>
    <col min="8" max="15" width="12.28515625" style="2" bestFit="1" customWidth="1"/>
    <col min="16" max="16384" width="9.140625" style="2"/>
  </cols>
  <sheetData>
    <row r="1" spans="1:5">
      <c r="A1" s="1" t="s">
        <v>30</v>
      </c>
      <c r="B1" s="1" t="s">
        <v>20</v>
      </c>
      <c r="C1" s="1" t="s">
        <v>8</v>
      </c>
    </row>
    <row r="2" spans="1:5">
      <c r="A2" s="3">
        <v>1</v>
      </c>
      <c r="B2" s="3">
        <v>450</v>
      </c>
      <c r="C2" s="3">
        <v>45</v>
      </c>
    </row>
    <row r="3" spans="1:5">
      <c r="A3" s="3">
        <v>2</v>
      </c>
      <c r="B3" s="3">
        <v>300</v>
      </c>
      <c r="C3" s="3">
        <v>103</v>
      </c>
    </row>
    <row r="4" spans="1:5">
      <c r="A4" s="3">
        <v>3</v>
      </c>
      <c r="B4" s="3">
        <v>440</v>
      </c>
      <c r="C4" s="3">
        <v>49</v>
      </c>
    </row>
    <row r="5" spans="1:5">
      <c r="A5" s="3">
        <v>4</v>
      </c>
      <c r="B5" s="3">
        <v>360</v>
      </c>
      <c r="C5" s="3">
        <v>86</v>
      </c>
    </row>
    <row r="6" spans="1:5">
      <c r="A6" s="3">
        <v>5</v>
      </c>
      <c r="B6" s="3">
        <v>290</v>
      </c>
      <c r="C6" s="3">
        <v>125</v>
      </c>
    </row>
    <row r="7" spans="1:5">
      <c r="A7" s="3">
        <v>6</v>
      </c>
      <c r="B7" s="3">
        <v>450</v>
      </c>
      <c r="C7" s="3">
        <v>52</v>
      </c>
    </row>
    <row r="8" spans="1:5">
      <c r="A8" s="3">
        <v>7</v>
      </c>
      <c r="B8" s="3">
        <v>340</v>
      </c>
      <c r="C8" s="3">
        <v>87</v>
      </c>
    </row>
    <row r="9" spans="1:5">
      <c r="A9" s="3">
        <v>8</v>
      </c>
      <c r="B9" s="3">
        <v>370</v>
      </c>
      <c r="C9" s="3">
        <v>68</v>
      </c>
    </row>
    <row r="10" spans="1:5">
      <c r="A10" s="3">
        <v>9</v>
      </c>
      <c r="B10" s="3">
        <v>500</v>
      </c>
      <c r="C10" s="3">
        <v>45</v>
      </c>
    </row>
    <row r="11" spans="1:5">
      <c r="A11" s="3">
        <v>10</v>
      </c>
      <c r="B11" s="3">
        <v>490</v>
      </c>
      <c r="C11" s="3">
        <v>44</v>
      </c>
    </row>
    <row r="12" spans="1:5">
      <c r="A12" s="3">
        <v>11</v>
      </c>
      <c r="B12" s="3">
        <v>430</v>
      </c>
      <c r="C12" s="3">
        <v>58</v>
      </c>
    </row>
    <row r="13" spans="1:5">
      <c r="A13" s="3">
        <v>12</v>
      </c>
      <c r="B13" s="3">
        <v>390</v>
      </c>
      <c r="C13" s="3">
        <v>68</v>
      </c>
    </row>
    <row r="16" spans="1:5">
      <c r="E16" s="4"/>
    </row>
    <row r="17" spans="1:8" ht="19.5">
      <c r="A17" s="5" t="s">
        <v>29</v>
      </c>
      <c r="B17" s="5"/>
      <c r="C17" s="6" t="s">
        <v>28</v>
      </c>
      <c r="D17" s="6"/>
      <c r="E17" s="5" t="s">
        <v>27</v>
      </c>
      <c r="F17" s="5"/>
    </row>
    <row r="18" spans="1:8">
      <c r="A18" s="7" t="s">
        <v>26</v>
      </c>
      <c r="B18" s="8">
        <v>211.31</v>
      </c>
      <c r="C18" s="7" t="s">
        <v>25</v>
      </c>
      <c r="D18" s="7">
        <v>5871064</v>
      </c>
      <c r="E18" s="7" t="s">
        <v>25</v>
      </c>
      <c r="F18" s="8">
        <v>466.51</v>
      </c>
    </row>
    <row r="19" spans="1:8">
      <c r="A19" s="7" t="s">
        <v>24</v>
      </c>
      <c r="B19" s="8">
        <v>-0.35460000000000003</v>
      </c>
      <c r="C19" s="7" t="s">
        <v>23</v>
      </c>
      <c r="D19" s="8">
        <v>-1.9079999999999999</v>
      </c>
      <c r="E19" s="7" t="s">
        <v>23</v>
      </c>
      <c r="F19" s="8">
        <v>-5.0000000000000001E-3</v>
      </c>
    </row>
    <row r="21" spans="1:8">
      <c r="A21" s="9" t="s">
        <v>22</v>
      </c>
      <c r="B21" s="10"/>
      <c r="C21" s="11"/>
      <c r="F21" s="12" t="s">
        <v>21</v>
      </c>
      <c r="G21" s="12"/>
      <c r="H21" s="12"/>
    </row>
    <row r="22" spans="1:8">
      <c r="A22" s="13" t="s">
        <v>20</v>
      </c>
      <c r="B22" s="7" t="s">
        <v>19</v>
      </c>
      <c r="C22" s="7" t="s">
        <v>17</v>
      </c>
      <c r="D22" s="7" t="s">
        <v>16</v>
      </c>
      <c r="E22" s="14" t="s">
        <v>8</v>
      </c>
      <c r="F22" s="7" t="s">
        <v>18</v>
      </c>
      <c r="G22" s="7" t="s">
        <v>17</v>
      </c>
      <c r="H22" s="7" t="s">
        <v>16</v>
      </c>
    </row>
    <row r="23" spans="1:8">
      <c r="A23" s="15">
        <v>450</v>
      </c>
      <c r="B23" s="16">
        <f t="shared" ref="B23:B34" si="0">$B$19*A23+$B$18</f>
        <v>51.739999999999981</v>
      </c>
      <c r="C23" s="16">
        <f t="shared" ref="C23:C34" si="1">$D$18*A23^$D$19</f>
        <v>50.861286169919921</v>
      </c>
      <c r="D23" s="16">
        <f t="shared" ref="D23:D34" si="2">$F$18*EXP($F$19*A23)</f>
        <v>49.169792250355329</v>
      </c>
      <c r="E23" s="15">
        <v>45</v>
      </c>
      <c r="F23" s="17">
        <f t="shared" ref="F23:F34" si="3">ABS(B23-E23)/E23</f>
        <v>0.14977777777777734</v>
      </c>
      <c r="G23" s="17">
        <f t="shared" ref="G23:G34" si="4">ABS(C23-E23)/E23</f>
        <v>0.13025080377599826</v>
      </c>
      <c r="H23" s="17">
        <f t="shared" ref="H23:H34" si="5">ABS(D23-E23)/E23</f>
        <v>9.2662050007896193E-2</v>
      </c>
    </row>
    <row r="24" spans="1:8">
      <c r="A24" s="15">
        <v>300</v>
      </c>
      <c r="B24" s="16">
        <f t="shared" si="0"/>
        <v>104.92999999999999</v>
      </c>
      <c r="C24" s="16">
        <f t="shared" si="1"/>
        <v>110.2476803704582</v>
      </c>
      <c r="D24" s="16">
        <f t="shared" si="2"/>
        <v>104.09245101084399</v>
      </c>
      <c r="E24" s="15">
        <v>103</v>
      </c>
      <c r="F24" s="17">
        <f t="shared" si="3"/>
        <v>1.8737864077669832E-2</v>
      </c>
      <c r="G24" s="17">
        <f t="shared" si="4"/>
        <v>7.0365828839399985E-2</v>
      </c>
      <c r="H24" s="17">
        <f t="shared" si="5"/>
        <v>1.0606320493630948E-2</v>
      </c>
    </row>
    <row r="25" spans="1:8">
      <c r="A25" s="15">
        <v>440</v>
      </c>
      <c r="B25" s="16">
        <f t="shared" si="0"/>
        <v>55.286000000000001</v>
      </c>
      <c r="C25" s="16">
        <f t="shared" si="1"/>
        <v>53.089557787712614</v>
      </c>
      <c r="D25" s="16">
        <f t="shared" si="2"/>
        <v>51.69078140761237</v>
      </c>
      <c r="E25" s="15">
        <v>49</v>
      </c>
      <c r="F25" s="17">
        <f t="shared" si="3"/>
        <v>0.12828571428571431</v>
      </c>
      <c r="G25" s="17">
        <f t="shared" si="4"/>
        <v>8.3460363014543154E-2</v>
      </c>
      <c r="H25" s="17">
        <f t="shared" si="5"/>
        <v>5.4913906277803466E-2</v>
      </c>
    </row>
    <row r="26" spans="1:8">
      <c r="A26" s="15">
        <v>360</v>
      </c>
      <c r="B26" s="16">
        <f t="shared" si="0"/>
        <v>83.653999999999996</v>
      </c>
      <c r="C26" s="16">
        <f t="shared" si="1"/>
        <v>77.85592038588905</v>
      </c>
      <c r="D26" s="16">
        <f t="shared" si="2"/>
        <v>77.113584344252331</v>
      </c>
      <c r="E26" s="15">
        <v>86</v>
      </c>
      <c r="F26" s="17">
        <f t="shared" si="3"/>
        <v>2.7279069767441901E-2</v>
      </c>
      <c r="G26" s="17">
        <f t="shared" si="4"/>
        <v>9.4698600164080812E-2</v>
      </c>
      <c r="H26" s="17">
        <f t="shared" si="5"/>
        <v>0.10333041460171709</v>
      </c>
    </row>
    <row r="27" spans="1:8">
      <c r="A27" s="15">
        <v>290</v>
      </c>
      <c r="B27" s="16">
        <f t="shared" si="0"/>
        <v>108.476</v>
      </c>
      <c r="C27" s="16">
        <f t="shared" si="1"/>
        <v>117.61465381582187</v>
      </c>
      <c r="D27" s="16">
        <f t="shared" si="2"/>
        <v>109.42938509863754</v>
      </c>
      <c r="E27" s="15">
        <v>125</v>
      </c>
      <c r="F27" s="17">
        <f t="shared" si="3"/>
        <v>0.132192</v>
      </c>
      <c r="G27" s="17">
        <f t="shared" si="4"/>
        <v>5.9082769473425063E-2</v>
      </c>
      <c r="H27" s="17">
        <f t="shared" si="5"/>
        <v>0.12456491921089968</v>
      </c>
    </row>
    <row r="28" spans="1:8">
      <c r="A28" s="15">
        <v>450</v>
      </c>
      <c r="B28" s="16">
        <f t="shared" si="0"/>
        <v>51.739999999999981</v>
      </c>
      <c r="C28" s="16">
        <f t="shared" si="1"/>
        <v>50.861286169919921</v>
      </c>
      <c r="D28" s="16">
        <f t="shared" si="2"/>
        <v>49.169792250355329</v>
      </c>
      <c r="E28" s="15">
        <v>52</v>
      </c>
      <c r="F28" s="17">
        <f t="shared" si="3"/>
        <v>5.0000000000003713E-3</v>
      </c>
      <c r="G28" s="17">
        <f t="shared" si="4"/>
        <v>2.1898342886155355E-2</v>
      </c>
      <c r="H28" s="17">
        <f t="shared" si="5"/>
        <v>5.4427072108551369E-2</v>
      </c>
    </row>
    <row r="29" spans="1:8">
      <c r="A29" s="15">
        <v>340</v>
      </c>
      <c r="B29" s="16">
        <f t="shared" si="0"/>
        <v>90.745999999999995</v>
      </c>
      <c r="C29" s="16">
        <f t="shared" si="1"/>
        <v>86.827049006961417</v>
      </c>
      <c r="D29" s="16">
        <f t="shared" si="2"/>
        <v>85.223690805841244</v>
      </c>
      <c r="E29" s="15">
        <v>87</v>
      </c>
      <c r="F29" s="17">
        <f t="shared" si="3"/>
        <v>4.3057471264367757E-2</v>
      </c>
      <c r="G29" s="17">
        <f t="shared" si="4"/>
        <v>1.9879424487193459E-3</v>
      </c>
      <c r="H29" s="17">
        <f t="shared" si="5"/>
        <v>2.0417347059296046E-2</v>
      </c>
    </row>
    <row r="30" spans="1:8">
      <c r="A30" s="15">
        <v>370</v>
      </c>
      <c r="B30" s="16">
        <f t="shared" si="0"/>
        <v>80.108000000000004</v>
      </c>
      <c r="C30" s="16">
        <f t="shared" si="1"/>
        <v>73.890384263545585</v>
      </c>
      <c r="D30" s="16">
        <f t="shared" si="2"/>
        <v>73.352710456970414</v>
      </c>
      <c r="E30" s="15">
        <v>68</v>
      </c>
      <c r="F30" s="17">
        <f t="shared" si="3"/>
        <v>0.17805882352941182</v>
      </c>
      <c r="G30" s="17">
        <f t="shared" si="4"/>
        <v>8.6623297993317416E-2</v>
      </c>
      <c r="H30" s="17">
        <f t="shared" si="5"/>
        <v>7.8716330249564911E-2</v>
      </c>
    </row>
    <row r="31" spans="1:8">
      <c r="A31" s="15">
        <v>500</v>
      </c>
      <c r="B31" s="16">
        <f t="shared" si="0"/>
        <v>34.009999999999991</v>
      </c>
      <c r="C31" s="16">
        <f t="shared" si="1"/>
        <v>41.59891911995917</v>
      </c>
      <c r="D31" s="16">
        <f t="shared" si="2"/>
        <v>38.293472708035026</v>
      </c>
      <c r="E31" s="15">
        <v>45</v>
      </c>
      <c r="F31" s="17">
        <f t="shared" si="3"/>
        <v>0.24422222222222242</v>
      </c>
      <c r="G31" s="17">
        <f t="shared" si="4"/>
        <v>7.5579575112018446E-2</v>
      </c>
      <c r="H31" s="17">
        <f t="shared" si="5"/>
        <v>0.14903393982144386</v>
      </c>
    </row>
    <row r="32" spans="1:8">
      <c r="A32" s="15">
        <v>490</v>
      </c>
      <c r="B32" s="16">
        <f t="shared" si="0"/>
        <v>37.555999999999983</v>
      </c>
      <c r="C32" s="16">
        <f t="shared" si="1"/>
        <v>43.233728796663705</v>
      </c>
      <c r="D32" s="16">
        <f t="shared" si="2"/>
        <v>40.256821037821332</v>
      </c>
      <c r="E32" s="15">
        <v>44</v>
      </c>
      <c r="F32" s="17">
        <f t="shared" si="3"/>
        <v>0.14645454545454584</v>
      </c>
      <c r="G32" s="17">
        <f t="shared" si="4"/>
        <v>1.7415254621279432E-2</v>
      </c>
      <c r="H32" s="17">
        <f t="shared" si="5"/>
        <v>8.5072249140424272E-2</v>
      </c>
    </row>
    <row r="33" spans="1:12">
      <c r="A33" s="15">
        <v>430</v>
      </c>
      <c r="B33" s="16">
        <f t="shared" si="0"/>
        <v>58.831999999999994</v>
      </c>
      <c r="C33" s="16">
        <f t="shared" si="1"/>
        <v>55.470106712335337</v>
      </c>
      <c r="D33" s="16">
        <f t="shared" si="2"/>
        <v>54.341024442914069</v>
      </c>
      <c r="E33" s="15">
        <v>58</v>
      </c>
      <c r="F33" s="17">
        <f t="shared" si="3"/>
        <v>1.4344827586206787E-2</v>
      </c>
      <c r="G33" s="17">
        <f t="shared" si="4"/>
        <v>4.3618849787321778E-2</v>
      </c>
      <c r="H33" s="17">
        <f t="shared" si="5"/>
        <v>6.3085785466998806E-2</v>
      </c>
    </row>
    <row r="34" spans="1:12">
      <c r="A34" s="15">
        <v>390</v>
      </c>
      <c r="B34" s="16">
        <f t="shared" si="0"/>
        <v>73.015999999999991</v>
      </c>
      <c r="C34" s="16">
        <f t="shared" si="1"/>
        <v>66.829089531318985</v>
      </c>
      <c r="D34" s="16">
        <f t="shared" si="2"/>
        <v>66.372277135824447</v>
      </c>
      <c r="E34" s="15">
        <v>68</v>
      </c>
      <c r="F34" s="17">
        <f t="shared" si="3"/>
        <v>7.3764705882352816E-2</v>
      </c>
      <c r="G34" s="17">
        <f t="shared" si="4"/>
        <v>1.7219271598250221E-2</v>
      </c>
      <c r="H34" s="17">
        <f t="shared" si="5"/>
        <v>2.393710094375813E-2</v>
      </c>
    </row>
    <row r="35" spans="1:12">
      <c r="E35" s="18" t="s">
        <v>15</v>
      </c>
      <c r="F35" s="17">
        <f>AVERAGE(F23:F34)</f>
        <v>9.6764585153975916E-2</v>
      </c>
      <c r="G35" s="17">
        <f>AVERAGE(G23:G34)</f>
        <v>5.8516741642875771E-2</v>
      </c>
      <c r="H35" s="17">
        <f>AVERAGE(H23:H34)</f>
        <v>7.17306196151654E-2</v>
      </c>
      <c r="I35" s="19" t="s">
        <v>14</v>
      </c>
      <c r="J35" s="20"/>
      <c r="K35" s="20"/>
      <c r="L35" s="20"/>
    </row>
    <row r="37" spans="1:12">
      <c r="A37" s="21" t="s">
        <v>13</v>
      </c>
      <c r="E37" s="22" t="s">
        <v>12</v>
      </c>
      <c r="F37" s="22"/>
    </row>
    <row r="38" spans="1:12">
      <c r="A38" s="23" t="s">
        <v>11</v>
      </c>
      <c r="B38" s="24">
        <v>250</v>
      </c>
      <c r="E38" s="23" t="s">
        <v>1</v>
      </c>
      <c r="F38" s="23" t="s">
        <v>3</v>
      </c>
      <c r="H38" s="25"/>
      <c r="I38" s="25"/>
    </row>
    <row r="39" spans="1:12">
      <c r="A39" s="23" t="s">
        <v>10</v>
      </c>
      <c r="B39" s="26">
        <v>500</v>
      </c>
      <c r="C39" s="27" t="s">
        <v>9</v>
      </c>
      <c r="E39" s="8"/>
      <c r="F39" s="28">
        <f>B45</f>
        <v>1039972.9779989794</v>
      </c>
      <c r="H39" s="29"/>
      <c r="I39" s="30"/>
    </row>
    <row r="40" spans="1:12">
      <c r="A40" s="23" t="s">
        <v>8</v>
      </c>
      <c r="B40" s="31">
        <f>D18*B39^D19</f>
        <v>41.59891911995917</v>
      </c>
      <c r="C40" s="27" t="s">
        <v>7</v>
      </c>
      <c r="E40" s="8">
        <v>300</v>
      </c>
      <c r="F40" s="8">
        <f t="dataTable" ref="F40:F54" dt2D="0" dtr="0" r1="B39"/>
        <v>551238.40185229108</v>
      </c>
      <c r="H40" s="29"/>
      <c r="I40" s="29"/>
    </row>
    <row r="41" spans="1:12">
      <c r="A41" s="21" t="s">
        <v>6</v>
      </c>
      <c r="B41" s="2">
        <f>B40*100</f>
        <v>4159.8919119959173</v>
      </c>
      <c r="E41" s="8">
        <v>350</v>
      </c>
      <c r="F41" s="8">
        <v>821551.86522268457</v>
      </c>
      <c r="H41" s="29"/>
      <c r="I41" s="29"/>
    </row>
    <row r="42" spans="1:12">
      <c r="E42" s="8">
        <v>400</v>
      </c>
      <c r="F42" s="8">
        <v>955163.26238462282</v>
      </c>
      <c r="H42" s="29"/>
      <c r="I42" s="29"/>
    </row>
    <row r="43" spans="1:12">
      <c r="A43" s="23" t="s">
        <v>5</v>
      </c>
      <c r="B43" s="24">
        <f>B41*B38</f>
        <v>1039972.9779989794</v>
      </c>
      <c r="E43" s="8">
        <v>450</v>
      </c>
      <c r="F43" s="8">
        <v>1017225.7233983984</v>
      </c>
      <c r="H43" s="29"/>
      <c r="I43" s="29"/>
    </row>
    <row r="44" spans="1:12">
      <c r="A44" s="23" t="s">
        <v>4</v>
      </c>
      <c r="B44" s="24">
        <f>B39*B41</f>
        <v>2079945.9559979588</v>
      </c>
      <c r="E44" s="8">
        <v>500</v>
      </c>
      <c r="F44" s="8">
        <v>1039972.9779989794</v>
      </c>
      <c r="H44" s="29"/>
      <c r="I44" s="29"/>
    </row>
    <row r="45" spans="1:12" ht="21">
      <c r="A45" s="23" t="s">
        <v>3</v>
      </c>
      <c r="B45" s="32">
        <f>B44-B43</f>
        <v>1039972.9779989794</v>
      </c>
      <c r="E45" s="8">
        <v>550</v>
      </c>
      <c r="F45" s="8">
        <v>1040461.6031350964</v>
      </c>
      <c r="H45" s="29"/>
      <c r="I45" s="29"/>
    </row>
    <row r="46" spans="1:12">
      <c r="E46" s="8">
        <v>600</v>
      </c>
      <c r="F46" s="8">
        <v>1028187.3899667513</v>
      </c>
      <c r="H46" s="29"/>
      <c r="I46" s="29"/>
    </row>
    <row r="47" spans="1:12">
      <c r="E47" s="8">
        <v>650</v>
      </c>
      <c r="F47" s="8">
        <v>1008644.4924491229</v>
      </c>
      <c r="H47" s="29"/>
      <c r="I47" s="29"/>
    </row>
    <row r="48" spans="1:12">
      <c r="E48" s="8">
        <v>700</v>
      </c>
      <c r="F48" s="8">
        <v>985104.42081539321</v>
      </c>
      <c r="H48" s="29"/>
      <c r="I48" s="29"/>
    </row>
    <row r="49" spans="1:15">
      <c r="E49" s="8">
        <v>750</v>
      </c>
      <c r="F49" s="8">
        <v>959555.12288789009</v>
      </c>
      <c r="H49" s="29"/>
      <c r="I49" s="29"/>
    </row>
    <row r="50" spans="1:15">
      <c r="E50" s="8">
        <v>800</v>
      </c>
      <c r="F50" s="8">
        <v>933219.50848926988</v>
      </c>
      <c r="H50" s="29"/>
      <c r="I50" s="29"/>
    </row>
    <row r="51" spans="1:15">
      <c r="E51" s="8">
        <v>850</v>
      </c>
      <c r="F51" s="8">
        <v>906852.70909909625</v>
      </c>
      <c r="H51" s="29"/>
      <c r="I51" s="29"/>
    </row>
    <row r="52" spans="1:15">
      <c r="E52" s="8">
        <v>900</v>
      </c>
      <c r="F52" s="8">
        <v>880917.95766693447</v>
      </c>
      <c r="H52" s="29"/>
      <c r="I52" s="29"/>
    </row>
    <row r="53" spans="1:15">
      <c r="E53" s="8">
        <v>950</v>
      </c>
      <c r="F53" s="8">
        <v>855693.46593807475</v>
      </c>
      <c r="H53" s="29"/>
      <c r="I53" s="29"/>
    </row>
    <row r="54" spans="1:15">
      <c r="E54" s="8">
        <v>1000</v>
      </c>
      <c r="F54" s="8">
        <v>831338.85314930137</v>
      </c>
      <c r="H54" s="29"/>
      <c r="I54" s="29"/>
    </row>
    <row r="61" spans="1:15">
      <c r="A61" s="23" t="s">
        <v>1</v>
      </c>
      <c r="B61" s="23" t="s">
        <v>3</v>
      </c>
      <c r="F61" s="33" t="s">
        <v>2</v>
      </c>
      <c r="G61" s="33"/>
      <c r="H61" s="33"/>
      <c r="I61" s="33"/>
      <c r="J61" s="33"/>
      <c r="K61" s="33"/>
    </row>
    <row r="62" spans="1:15">
      <c r="A62" s="8">
        <v>300</v>
      </c>
      <c r="B62" s="8">
        <v>551238.40185229108</v>
      </c>
      <c r="F62" s="33"/>
      <c r="G62" s="33"/>
      <c r="H62" s="33"/>
      <c r="I62" s="33"/>
      <c r="J62" s="33"/>
      <c r="K62" s="33"/>
    </row>
    <row r="63" spans="1:15">
      <c r="A63" s="8">
        <v>350</v>
      </c>
      <c r="B63" s="8">
        <v>821551.86522268457</v>
      </c>
    </row>
    <row r="64" spans="1:15" ht="26.25">
      <c r="A64" s="8">
        <v>400</v>
      </c>
      <c r="B64" s="8">
        <v>955163.26238462282</v>
      </c>
      <c r="C64" s="34" t="s">
        <v>1</v>
      </c>
      <c r="D64" s="7"/>
      <c r="E64" s="35" t="s">
        <v>0</v>
      </c>
      <c r="F64" s="35"/>
      <c r="G64" s="35"/>
      <c r="H64" s="35"/>
      <c r="I64" s="35"/>
      <c r="J64" s="35"/>
      <c r="K64" s="35"/>
      <c r="L64" s="35"/>
      <c r="M64" s="35"/>
      <c r="N64" s="35"/>
      <c r="O64" s="35"/>
    </row>
    <row r="65" spans="1:15">
      <c r="A65" s="8">
        <v>450</v>
      </c>
      <c r="B65" s="8">
        <v>1017225.7233983984</v>
      </c>
      <c r="C65" s="34"/>
      <c r="D65" s="24">
        <f>B45</f>
        <v>1039972.9779989794</v>
      </c>
      <c r="E65" s="23">
        <v>250</v>
      </c>
      <c r="F65" s="23">
        <v>300</v>
      </c>
      <c r="G65" s="23">
        <v>350</v>
      </c>
      <c r="H65" s="23">
        <v>400</v>
      </c>
      <c r="I65" s="23">
        <v>450</v>
      </c>
      <c r="J65" s="23">
        <v>500</v>
      </c>
      <c r="K65" s="23">
        <v>550</v>
      </c>
      <c r="L65" s="23">
        <v>600</v>
      </c>
      <c r="M65" s="23">
        <v>650</v>
      </c>
      <c r="N65" s="23">
        <v>700</v>
      </c>
      <c r="O65" s="23">
        <v>750</v>
      </c>
    </row>
    <row r="66" spans="1:15">
      <c r="A66" s="8">
        <v>500</v>
      </c>
      <c r="B66" s="8">
        <v>1039972.9779989794</v>
      </c>
      <c r="C66" s="34"/>
      <c r="D66" s="23">
        <v>300</v>
      </c>
      <c r="E66" s="16">
        <f t="dataTable" ref="E66:O76" dt2D="1" dtr="1" r1="B38" r2="B39" ca="1"/>
        <v>551238.40185229108</v>
      </c>
      <c r="F66" s="16">
        <v>0</v>
      </c>
      <c r="G66" s="16">
        <v>-551238.40185229108</v>
      </c>
      <c r="H66" s="16">
        <v>-1102476.8037045817</v>
      </c>
      <c r="I66" s="16">
        <v>-1653715.2055568728</v>
      </c>
      <c r="J66" s="16">
        <v>-2204953.6074091638</v>
      </c>
      <c r="K66" s="16">
        <v>-2756192.0092614549</v>
      </c>
      <c r="L66" s="16">
        <v>-3307430.411113746</v>
      </c>
      <c r="M66" s="16">
        <v>-3858668.8129660371</v>
      </c>
      <c r="N66" s="16">
        <v>-4409907.2148183286</v>
      </c>
      <c r="O66" s="16">
        <v>-4961145.6166706197</v>
      </c>
    </row>
    <row r="67" spans="1:15">
      <c r="A67" s="8">
        <v>550</v>
      </c>
      <c r="B67" s="8">
        <v>1040461.6031350964</v>
      </c>
      <c r="C67" s="34"/>
      <c r="D67" s="23">
        <v>350</v>
      </c>
      <c r="E67" s="16">
        <v>821551.86522268457</v>
      </c>
      <c r="F67" s="16">
        <v>410775.93261134205</v>
      </c>
      <c r="G67" s="16">
        <v>0</v>
      </c>
      <c r="H67" s="16">
        <v>-410775.93261134205</v>
      </c>
      <c r="I67" s="16">
        <v>-821551.86522268457</v>
      </c>
      <c r="J67" s="16">
        <v>-1232327.7978340266</v>
      </c>
      <c r="K67" s="16">
        <v>-1643103.7304453691</v>
      </c>
      <c r="L67" s="16">
        <v>-2053879.6630567117</v>
      </c>
      <c r="M67" s="16">
        <v>-2464655.5956680533</v>
      </c>
      <c r="N67" s="16">
        <v>-2875431.5282793958</v>
      </c>
      <c r="O67" s="16">
        <v>-3286207.4608907383</v>
      </c>
    </row>
    <row r="68" spans="1:15">
      <c r="A68" s="8">
        <v>600</v>
      </c>
      <c r="B68" s="8">
        <v>1028187.3899667513</v>
      </c>
      <c r="C68" s="34"/>
      <c r="D68" s="23">
        <v>400</v>
      </c>
      <c r="E68" s="16">
        <v>955163.26238462282</v>
      </c>
      <c r="F68" s="16">
        <v>636775.50825641514</v>
      </c>
      <c r="G68" s="16">
        <v>318387.75412820745</v>
      </c>
      <c r="H68" s="16">
        <v>0</v>
      </c>
      <c r="I68" s="16">
        <v>-318387.75412820745</v>
      </c>
      <c r="J68" s="16">
        <v>-636775.50825641491</v>
      </c>
      <c r="K68" s="16">
        <v>-955163.26238462236</v>
      </c>
      <c r="L68" s="16">
        <v>-1273551.0165128303</v>
      </c>
      <c r="M68" s="16">
        <v>-1591938.7706410377</v>
      </c>
      <c r="N68" s="16">
        <v>-1910326.5247692456</v>
      </c>
      <c r="O68" s="16">
        <v>-2228714.2788974531</v>
      </c>
    </row>
    <row r="69" spans="1:15">
      <c r="A69" s="8">
        <v>650</v>
      </c>
      <c r="B69" s="8">
        <v>1008644.4924491229</v>
      </c>
      <c r="C69" s="34"/>
      <c r="D69" s="23">
        <v>450</v>
      </c>
      <c r="E69" s="16">
        <v>1017225.7233983984</v>
      </c>
      <c r="F69" s="16">
        <v>762919.29254879872</v>
      </c>
      <c r="G69" s="16">
        <v>508612.86169919907</v>
      </c>
      <c r="H69" s="16">
        <v>254306.43084959942</v>
      </c>
      <c r="I69" s="16">
        <v>0</v>
      </c>
      <c r="J69" s="16">
        <v>-254306.43084959965</v>
      </c>
      <c r="K69" s="16">
        <v>-508612.8616991993</v>
      </c>
      <c r="L69" s="16">
        <v>-762919.29254879896</v>
      </c>
      <c r="M69" s="16">
        <v>-1017225.7233983986</v>
      </c>
      <c r="N69" s="16">
        <v>-1271532.1542479983</v>
      </c>
      <c r="O69" s="16">
        <v>-1525838.5850975979</v>
      </c>
    </row>
    <row r="70" spans="1:15">
      <c r="A70" s="8">
        <v>700</v>
      </c>
      <c r="B70" s="8">
        <v>985104.42081539321</v>
      </c>
      <c r="C70" s="34"/>
      <c r="D70" s="23">
        <v>500</v>
      </c>
      <c r="E70" s="16">
        <v>1039972.9779989794</v>
      </c>
      <c r="F70" s="16">
        <v>831978.3823991837</v>
      </c>
      <c r="G70" s="16">
        <v>623983.78679938777</v>
      </c>
      <c r="H70" s="16">
        <v>415989.19119959185</v>
      </c>
      <c r="I70" s="16">
        <v>207994.59559979592</v>
      </c>
      <c r="J70" s="16">
        <v>0</v>
      </c>
      <c r="K70" s="16">
        <v>-207994.59559979569</v>
      </c>
      <c r="L70" s="16">
        <v>-415989.19119959138</v>
      </c>
      <c r="M70" s="16">
        <v>-623983.78679938754</v>
      </c>
      <c r="N70" s="16">
        <v>-831978.38239918323</v>
      </c>
      <c r="O70" s="16">
        <v>-1039972.9779989794</v>
      </c>
    </row>
    <row r="71" spans="1:15">
      <c r="A71" s="8">
        <v>750</v>
      </c>
      <c r="B71" s="8">
        <v>959555.12288789009</v>
      </c>
      <c r="C71" s="34"/>
      <c r="D71" s="23">
        <v>550</v>
      </c>
      <c r="E71" s="16">
        <v>1040461.6031350964</v>
      </c>
      <c r="F71" s="16">
        <v>867051.33594591368</v>
      </c>
      <c r="G71" s="16">
        <v>693641.06875673099</v>
      </c>
      <c r="H71" s="16">
        <v>520230.80156754819</v>
      </c>
      <c r="I71" s="16">
        <v>346820.53437836538</v>
      </c>
      <c r="J71" s="16">
        <v>173410.26718918281</v>
      </c>
      <c r="K71" s="16">
        <v>0</v>
      </c>
      <c r="L71" s="16">
        <v>-173410.26718918257</v>
      </c>
      <c r="M71" s="16">
        <v>-346820.53437836561</v>
      </c>
      <c r="N71" s="16">
        <v>-520230.80156754795</v>
      </c>
      <c r="O71" s="16">
        <v>-693641.06875673076</v>
      </c>
    </row>
    <row r="72" spans="1:15">
      <c r="A72" s="8">
        <v>800</v>
      </c>
      <c r="B72" s="8">
        <v>933219.50848926988</v>
      </c>
      <c r="C72" s="34"/>
      <c r="D72" s="23">
        <v>600</v>
      </c>
      <c r="E72" s="16">
        <v>1028187.3899667513</v>
      </c>
      <c r="F72" s="16">
        <v>881303.47711435833</v>
      </c>
      <c r="G72" s="16">
        <v>734419.56426196522</v>
      </c>
      <c r="H72" s="16">
        <v>587535.65140957222</v>
      </c>
      <c r="I72" s="16">
        <v>440651.73855717899</v>
      </c>
      <c r="J72" s="16">
        <v>293767.825704786</v>
      </c>
      <c r="K72" s="16">
        <v>146883.912852393</v>
      </c>
      <c r="L72" s="16">
        <v>0</v>
      </c>
      <c r="M72" s="16">
        <v>-146883.91285239323</v>
      </c>
      <c r="N72" s="16">
        <v>-293767.82570478623</v>
      </c>
      <c r="O72" s="16">
        <v>-440651.73855717923</v>
      </c>
    </row>
    <row r="73" spans="1:15">
      <c r="A73" s="8">
        <v>850</v>
      </c>
      <c r="B73" s="8">
        <v>906852.70909909625</v>
      </c>
      <c r="C73" s="34"/>
      <c r="D73" s="23">
        <v>650</v>
      </c>
      <c r="E73" s="16">
        <v>1008644.4924491229</v>
      </c>
      <c r="F73" s="16">
        <v>882563.93089298252</v>
      </c>
      <c r="G73" s="16">
        <v>756483.36933684221</v>
      </c>
      <c r="H73" s="16">
        <v>630402.80778070178</v>
      </c>
      <c r="I73" s="16">
        <v>504322.24622456147</v>
      </c>
      <c r="J73" s="16">
        <v>378241.68466842105</v>
      </c>
      <c r="K73" s="16">
        <v>252161.12311228062</v>
      </c>
      <c r="L73" s="16">
        <v>126080.56155614019</v>
      </c>
      <c r="M73" s="16">
        <v>0</v>
      </c>
      <c r="N73" s="16">
        <v>-126080.56155614043</v>
      </c>
      <c r="O73" s="16">
        <v>-252161.12311228085</v>
      </c>
    </row>
    <row r="74" spans="1:15">
      <c r="A74" s="8">
        <v>900</v>
      </c>
      <c r="B74" s="8">
        <v>880917.95766693447</v>
      </c>
      <c r="C74" s="34"/>
      <c r="D74" s="23">
        <v>700</v>
      </c>
      <c r="E74" s="16">
        <v>985104.42081539321</v>
      </c>
      <c r="F74" s="16">
        <v>875648.37405812729</v>
      </c>
      <c r="G74" s="16">
        <v>766192.32730086136</v>
      </c>
      <c r="H74" s="16">
        <v>656736.28054359555</v>
      </c>
      <c r="I74" s="16">
        <v>547280.23378632963</v>
      </c>
      <c r="J74" s="16">
        <v>437824.1870290637</v>
      </c>
      <c r="K74" s="16">
        <v>328368.14027179778</v>
      </c>
      <c r="L74" s="16">
        <v>218912.09351453185</v>
      </c>
      <c r="M74" s="16">
        <v>109456.04675726593</v>
      </c>
      <c r="N74" s="16">
        <v>0</v>
      </c>
      <c r="O74" s="16">
        <v>-109456.04675726593</v>
      </c>
    </row>
    <row r="75" spans="1:15">
      <c r="A75" s="8">
        <v>950</v>
      </c>
      <c r="B75" s="8">
        <v>855693.46593807475</v>
      </c>
      <c r="C75" s="34"/>
      <c r="D75" s="23">
        <v>750</v>
      </c>
      <c r="E75" s="16">
        <v>959555.12288789009</v>
      </c>
      <c r="F75" s="16">
        <v>863599.61059910117</v>
      </c>
      <c r="G75" s="16">
        <v>767644.09831031214</v>
      </c>
      <c r="H75" s="16">
        <v>671688.58602152311</v>
      </c>
      <c r="I75" s="16">
        <v>575733.07373273408</v>
      </c>
      <c r="J75" s="16">
        <v>479777.56144394504</v>
      </c>
      <c r="K75" s="16">
        <v>383822.04915515613</v>
      </c>
      <c r="L75" s="16">
        <v>287866.5368663671</v>
      </c>
      <c r="M75" s="16">
        <v>191911.02457757806</v>
      </c>
      <c r="N75" s="16">
        <v>95955.512288789032</v>
      </c>
      <c r="O75" s="16">
        <v>0</v>
      </c>
    </row>
    <row r="76" spans="1:15">
      <c r="A76" s="8">
        <v>1000</v>
      </c>
      <c r="B76" s="8">
        <v>831338.85314930137</v>
      </c>
      <c r="C76" s="34"/>
      <c r="D76" s="23">
        <v>800</v>
      </c>
      <c r="E76" s="16">
        <v>933219.50848926988</v>
      </c>
      <c r="F76" s="16">
        <v>848381.37135388167</v>
      </c>
      <c r="G76" s="16">
        <v>763543.23421849345</v>
      </c>
      <c r="H76" s="16">
        <v>678705.09708310536</v>
      </c>
      <c r="I76" s="16">
        <v>593866.95994771714</v>
      </c>
      <c r="J76" s="16">
        <v>509028.82281232905</v>
      </c>
      <c r="K76" s="16">
        <v>424190.68567694083</v>
      </c>
      <c r="L76" s="16">
        <v>339352.54854155262</v>
      </c>
      <c r="M76" s="16">
        <v>254514.41140616452</v>
      </c>
      <c r="N76" s="16">
        <v>169676.27427077619</v>
      </c>
      <c r="O76" s="16">
        <v>84838.137135388097</v>
      </c>
    </row>
  </sheetData>
  <sheetProtection password="BC1E" sheet="1" objects="1" scenarios="1"/>
  <mergeCells count="9">
    <mergeCell ref="E64:O64"/>
    <mergeCell ref="C64:C76"/>
    <mergeCell ref="F61:K62"/>
    <mergeCell ref="E17:F17"/>
    <mergeCell ref="A17:B17"/>
    <mergeCell ref="A21:C21"/>
    <mergeCell ref="F21:H21"/>
    <mergeCell ref="I35:L35"/>
    <mergeCell ref="E37:F37"/>
  </mergeCells>
  <conditionalFormatting sqref="F39:F54">
    <cfRule type="top10" dxfId="11" priority="12" rank="1"/>
  </conditionalFormatting>
  <conditionalFormatting sqref="E66:E76">
    <cfRule type="top10" dxfId="10" priority="11" rank="1"/>
  </conditionalFormatting>
  <conditionalFormatting sqref="F66:F76">
    <cfRule type="top10" dxfId="9" priority="10" rank="1"/>
  </conditionalFormatting>
  <conditionalFormatting sqref="G66:G76">
    <cfRule type="top10" dxfId="8" priority="9" rank="1"/>
  </conditionalFormatting>
  <conditionalFormatting sqref="H66:H76">
    <cfRule type="top10" dxfId="7" priority="8" rank="1"/>
  </conditionalFormatting>
  <conditionalFormatting sqref="I66:I76">
    <cfRule type="top10" dxfId="6" priority="7" rank="1"/>
  </conditionalFormatting>
  <conditionalFormatting sqref="J66:J76">
    <cfRule type="top10" dxfId="5" priority="6" rank="1"/>
  </conditionalFormatting>
  <conditionalFormatting sqref="K66:K76">
    <cfRule type="top10" dxfId="4" priority="5" rank="1"/>
  </conditionalFormatting>
  <conditionalFormatting sqref="L66:L76">
    <cfRule type="top10" dxfId="3" priority="4" rank="1"/>
  </conditionalFormatting>
  <conditionalFormatting sqref="M66:M76">
    <cfRule type="top10" dxfId="2" priority="3" rank="1"/>
  </conditionalFormatting>
  <conditionalFormatting sqref="N66:N76">
    <cfRule type="top10" dxfId="1" priority="2" rank="1"/>
  </conditionalFormatting>
  <conditionalFormatting sqref="O66:O76">
    <cfRule type="top10" dxfId="0" priority="1" rank="1"/>
  </conditionalFormatting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The 19th Hole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2023-10-01T17:17:13Z</dcterms:created>
  <dcterms:modified xsi:type="dcterms:W3CDTF">2023-10-01T18:25:15Z</dcterms:modified>
</cp:coreProperties>
</file>