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e\Dropbox\journal\papers_2020\Ellie's\data\"/>
    </mc:Choice>
  </mc:AlternateContent>
  <xr:revisionPtr revIDLastSave="0" documentId="13_ncr:40009_{D8457494-259A-4138-AB5D-7397BD2A21E7}" xr6:coauthVersionLast="45" xr6:coauthVersionMax="45" xr10:uidLastSave="{00000000-0000-0000-0000-000000000000}"/>
  <bookViews>
    <workbookView xWindow="-293" yWindow="150" windowWidth="19936" windowHeight="20737"/>
  </bookViews>
  <sheets>
    <sheet name="ep" sheetId="1" r:id="rId1"/>
  </sheets>
  <calcPr calcId="0"/>
</workbook>
</file>

<file path=xl/calcChain.xml><?xml version="1.0" encoding="utf-8"?>
<calcChain xmlns="http://schemas.openxmlformats.org/spreadsheetml/2006/main">
  <c r="R10" i="1" l="1"/>
  <c r="S10" i="1"/>
  <c r="T10" i="1"/>
  <c r="U10" i="1"/>
  <c r="V10" i="1"/>
  <c r="W10" i="1"/>
  <c r="X10" i="1"/>
  <c r="Y10" i="1"/>
  <c r="Z10" i="1"/>
  <c r="AA10" i="1"/>
  <c r="AB10" i="1"/>
  <c r="Q10" i="1"/>
  <c r="R9" i="1"/>
  <c r="S9" i="1"/>
  <c r="T9" i="1"/>
  <c r="U9" i="1"/>
  <c r="V9" i="1"/>
  <c r="W9" i="1"/>
  <c r="X9" i="1"/>
  <c r="Y9" i="1"/>
  <c r="Z9" i="1"/>
  <c r="AA9" i="1"/>
  <c r="AB9" i="1"/>
  <c r="Q9" i="1"/>
  <c r="N59" i="1"/>
  <c r="N60" i="1"/>
  <c r="N61" i="1"/>
  <c r="N62" i="1"/>
  <c r="N63" i="1"/>
  <c r="N64" i="1"/>
  <c r="N65" i="1"/>
  <c r="N66" i="1"/>
  <c r="N67" i="1"/>
  <c r="N68" i="1"/>
  <c r="N69" i="1"/>
  <c r="N58" i="1"/>
  <c r="N21" i="1"/>
  <c r="H59" i="1"/>
  <c r="H60" i="1"/>
  <c r="H61" i="1"/>
  <c r="H62" i="1"/>
  <c r="H63" i="1"/>
  <c r="H64" i="1"/>
  <c r="H65" i="1"/>
  <c r="H66" i="1"/>
  <c r="H67" i="1"/>
  <c r="H68" i="1"/>
  <c r="H69" i="1"/>
  <c r="H58" i="1"/>
  <c r="I33" i="1"/>
  <c r="I34" i="1" s="1"/>
  <c r="K33" i="1"/>
  <c r="K34" i="1" s="1"/>
  <c r="O22" i="1"/>
  <c r="O23" i="1"/>
  <c r="O24" i="1"/>
  <c r="O25" i="1"/>
  <c r="O26" i="1"/>
  <c r="O27" i="1"/>
  <c r="O28" i="1"/>
  <c r="O29" i="1"/>
  <c r="O30" i="1"/>
  <c r="O31" i="1"/>
  <c r="O32" i="1"/>
  <c r="O21" i="1"/>
  <c r="N22" i="1"/>
  <c r="N23" i="1"/>
  <c r="N24" i="1"/>
  <c r="N25" i="1"/>
  <c r="N26" i="1"/>
  <c r="N27" i="1"/>
  <c r="N28" i="1"/>
  <c r="N29" i="1"/>
  <c r="N30" i="1"/>
  <c r="N31" i="1"/>
  <c r="N32" i="1"/>
  <c r="C10" i="1"/>
  <c r="D10" i="1"/>
  <c r="E10" i="1"/>
  <c r="F10" i="1"/>
  <c r="G10" i="1"/>
  <c r="H10" i="1"/>
  <c r="I10" i="1"/>
  <c r="J10" i="1"/>
  <c r="K10" i="1"/>
  <c r="L10" i="1"/>
  <c r="M10" i="1"/>
  <c r="B10" i="1"/>
  <c r="C9" i="1"/>
  <c r="D9" i="1"/>
  <c r="E9" i="1"/>
  <c r="F9" i="1"/>
  <c r="G9" i="1"/>
  <c r="H9" i="1"/>
  <c r="I9" i="1"/>
  <c r="J9" i="1"/>
  <c r="K9" i="1"/>
  <c r="L9" i="1"/>
  <c r="M9" i="1"/>
  <c r="B9" i="1"/>
  <c r="H22" i="1"/>
  <c r="M22" i="1" s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H29" i="1"/>
  <c r="M29" i="1" s="1"/>
  <c r="H30" i="1"/>
  <c r="M30" i="1" s="1"/>
  <c r="H31" i="1"/>
  <c r="M31" i="1" s="1"/>
  <c r="H32" i="1"/>
  <c r="M32" i="1" s="1"/>
  <c r="H21" i="1"/>
  <c r="M21" i="1" s="1"/>
  <c r="H33" i="1" l="1"/>
  <c r="H34" i="1" l="1"/>
  <c r="M34" i="1" s="1"/>
  <c r="M33" i="1"/>
</calcChain>
</file>

<file path=xl/sharedStrings.xml><?xml version="1.0" encoding="utf-8"?>
<sst xmlns="http://schemas.openxmlformats.org/spreadsheetml/2006/main" count="121" uniqueCount="27">
  <si>
    <t>kWh</t>
  </si>
  <si>
    <t>MMBtu</t>
  </si>
  <si>
    <t>Electricity</t>
  </si>
  <si>
    <t>Steam</t>
  </si>
  <si>
    <t>Ton-Days</t>
  </si>
  <si>
    <t>Chilled_water</t>
  </si>
  <si>
    <t>Room Electricity (kWh)</t>
  </si>
  <si>
    <t>Lighting (kWh)</t>
  </si>
  <si>
    <t>Auxiliary Energy (kWh)</t>
  </si>
  <si>
    <t>Heating (Gas) (kWh)</t>
  </si>
  <si>
    <t>Cooling (Electricity) (kWh)</t>
  </si>
  <si>
    <t>DHW (Gas) (kWh)</t>
  </si>
  <si>
    <t>Gund_Electricity</t>
  </si>
  <si>
    <t>Gund_Steam</t>
  </si>
  <si>
    <t>Gund_ChilledWater</t>
  </si>
  <si>
    <t>CE1 603B - Gund</t>
  </si>
  <si>
    <t>CE1 604B - Gund</t>
  </si>
  <si>
    <t>EP_RNN</t>
  </si>
  <si>
    <t>EP_EPW</t>
  </si>
  <si>
    <t>Electricity_2019_RNN</t>
  </si>
  <si>
    <t>Gas_2019_RNN</t>
  </si>
  <si>
    <t>Electricity_2019_EPW</t>
  </si>
  <si>
    <t>Gas_2019_EPW</t>
  </si>
  <si>
    <t>Electricity_2007_EPW</t>
  </si>
  <si>
    <t>Gas_2007_EPW</t>
  </si>
  <si>
    <t>Electricity_2019_TMYX</t>
  </si>
  <si>
    <t>Gas_2019_TMYX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</si>
</sst>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EFB4"/>
        <bgColor indexed="64"/>
      </patternFill>
    </fill>
    <fill>
      <patternFill patternType="solid">
        <fgColor rgb="FFCAD87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D620C"/>
      </left>
      <right style="medium">
        <color rgb="FFCD620C"/>
      </right>
      <top style="medium">
        <color rgb="FFCD620C"/>
      </top>
      <bottom style="medium">
        <color rgb="FFCD620C"/>
      </bottom>
      <diagonal/>
    </border>
    <border>
      <left style="medium">
        <color rgb="FFCD620C"/>
      </left>
      <right style="thin">
        <color rgb="FFD2E4B0"/>
      </right>
      <top style="medium">
        <color rgb="FFCD620C"/>
      </top>
      <bottom style="medium">
        <color rgb="FFCD620C"/>
      </bottom>
      <diagonal/>
    </border>
    <border>
      <left style="thin">
        <color rgb="FFD2E4B0"/>
      </left>
      <right style="medium">
        <color rgb="FFCD620C"/>
      </right>
      <top style="medium">
        <color rgb="FFCD620C"/>
      </top>
      <bottom style="medium">
        <color rgb="FFCD620C"/>
      </bottom>
      <diagonal/>
    </border>
    <border>
      <left style="medium">
        <color rgb="FFCD620C"/>
      </left>
      <right style="thin">
        <color rgb="FFCAD871"/>
      </right>
      <top style="medium">
        <color rgb="FFCD620C"/>
      </top>
      <bottom style="medium">
        <color rgb="FFCD620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" fontId="18" fillId="33" borderId="10" xfId="0" applyNumberFormat="1" applyFont="1" applyFill="1" applyBorder="1" applyAlignment="1">
      <alignment horizontal="right" vertical="center" wrapText="1" readingOrder="1"/>
    </xf>
    <xf numFmtId="0" fontId="18" fillId="34" borderId="11" xfId="0" applyFont="1" applyFill="1" applyBorder="1" applyAlignment="1">
      <alignment horizontal="right" vertical="center" wrapText="1" readingOrder="1"/>
    </xf>
    <xf numFmtId="0" fontId="18" fillId="34" borderId="12" xfId="0" applyFont="1" applyFill="1" applyBorder="1" applyAlignment="1">
      <alignment horizontal="left" vertical="center" wrapText="1" readingOrder="1"/>
    </xf>
    <xf numFmtId="3" fontId="0" fillId="0" borderId="0" xfId="0" applyNumberFormat="1"/>
    <xf numFmtId="3" fontId="18" fillId="34" borderId="11" xfId="0" applyNumberFormat="1" applyFont="1" applyFill="1" applyBorder="1" applyAlignment="1">
      <alignment horizontal="right" vertical="center" wrapText="1" readingOrder="1"/>
    </xf>
    <xf numFmtId="17" fontId="18" fillId="33" borderId="10" xfId="0" applyNumberFormat="1" applyFont="1" applyFill="1" applyBorder="1" applyAlignment="1">
      <alignment horizontal="right" vertical="center" wrapText="1" readingOrder="1"/>
    </xf>
    <xf numFmtId="3" fontId="0" fillId="0" borderId="0" xfId="0" applyNumberFormat="1" applyFill="1" applyBorder="1"/>
    <xf numFmtId="0" fontId="0" fillId="0" borderId="0" xfId="0" applyFill="1" applyBorder="1"/>
    <xf numFmtId="0" fontId="19" fillId="0" borderId="0" xfId="0" applyFont="1"/>
    <xf numFmtId="0" fontId="20" fillId="0" borderId="0" xfId="0" applyFont="1"/>
    <xf numFmtId="16" fontId="19" fillId="33" borderId="10" xfId="0" applyNumberFormat="1" applyFont="1" applyFill="1" applyBorder="1" applyAlignment="1">
      <alignment horizontal="right" vertical="center" wrapText="1" readingOrder="1"/>
    </xf>
    <xf numFmtId="3" fontId="19" fillId="34" borderId="13" xfId="0" applyNumberFormat="1" applyFont="1" applyFill="1" applyBorder="1" applyAlignment="1">
      <alignment horizontal="right" vertical="center" wrapText="1" readingOrder="1"/>
    </xf>
    <xf numFmtId="0" fontId="19" fillId="34" borderId="12" xfId="0" applyFont="1" applyFill="1" applyBorder="1" applyAlignment="1">
      <alignment horizontal="left" vertical="center" wrapText="1" readingOrder="1"/>
    </xf>
    <xf numFmtId="0" fontId="21" fillId="0" borderId="0" xfId="0" applyFont="1" applyAlignment="1">
      <alignment vertical="center" wrapText="1"/>
    </xf>
    <xf numFmtId="0" fontId="19" fillId="34" borderId="13" xfId="0" applyFont="1" applyFill="1" applyBorder="1" applyAlignment="1">
      <alignment horizontal="right" vertical="center" wrapText="1" readingOrder="1"/>
    </xf>
    <xf numFmtId="40" fontId="19" fillId="34" borderId="10" xfId="0" applyNumberFormat="1" applyFont="1" applyFill="1" applyBorder="1" applyAlignment="1">
      <alignment horizontal="right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ep!$A$9</c:f>
              <c:strCache>
                <c:ptCount val="1"/>
                <c:pt idx="0">
                  <c:v>Electricity_2019_EPW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ep!$C$21:$C$32</c:f>
              <c:numCache>
                <c:formatCode>mmm\-yy</c:formatCode>
                <c:ptCount val="12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  <c:pt idx="3">
                  <c:v>43574</c:v>
                </c:pt>
                <c:pt idx="4">
                  <c:v>43604</c:v>
                </c:pt>
                <c:pt idx="5">
                  <c:v>43635</c:v>
                </c:pt>
                <c:pt idx="6">
                  <c:v>43665</c:v>
                </c:pt>
                <c:pt idx="7">
                  <c:v>43696</c:v>
                </c:pt>
                <c:pt idx="8">
                  <c:v>43727</c:v>
                </c:pt>
                <c:pt idx="9">
                  <c:v>43757</c:v>
                </c:pt>
                <c:pt idx="10">
                  <c:v>43788</c:v>
                </c:pt>
                <c:pt idx="11">
                  <c:v>43818</c:v>
                </c:pt>
              </c:numCache>
            </c:numRef>
          </c:cat>
          <c:val>
            <c:numRef>
              <c:f>ep!$B$9:$M$9</c:f>
              <c:numCache>
                <c:formatCode>General</c:formatCode>
                <c:ptCount val="12"/>
                <c:pt idx="0">
                  <c:v>160392.20000000001</c:v>
                </c:pt>
                <c:pt idx="1">
                  <c:v>190959.28000000003</c:v>
                </c:pt>
                <c:pt idx="2">
                  <c:v>220867.27000000002</c:v>
                </c:pt>
                <c:pt idx="3">
                  <c:v>267292.28000000003</c:v>
                </c:pt>
                <c:pt idx="4">
                  <c:v>362978.12</c:v>
                </c:pt>
                <c:pt idx="5">
                  <c:v>232682.22999999998</c:v>
                </c:pt>
                <c:pt idx="6">
                  <c:v>406780.93000000005</c:v>
                </c:pt>
                <c:pt idx="7">
                  <c:v>364780.43000000005</c:v>
                </c:pt>
                <c:pt idx="8">
                  <c:v>284066.73</c:v>
                </c:pt>
                <c:pt idx="9">
                  <c:v>248362.03</c:v>
                </c:pt>
                <c:pt idx="10">
                  <c:v>215673.75</c:v>
                </c:pt>
                <c:pt idx="11">
                  <c:v>189908.52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5-40FF-B7EA-1989E8D18678}"/>
            </c:ext>
          </c:extLst>
        </c:ser>
        <c:ser>
          <c:idx val="1"/>
          <c:order val="1"/>
          <c:tx>
            <c:strRef>
              <c:f>ep!$A$15</c:f>
              <c:strCache>
                <c:ptCount val="1"/>
                <c:pt idx="0">
                  <c:v>Gund_Electricity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ep!$C$21:$C$32</c:f>
              <c:numCache>
                <c:formatCode>mmm\-yy</c:formatCode>
                <c:ptCount val="12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  <c:pt idx="3">
                  <c:v>43574</c:v>
                </c:pt>
                <c:pt idx="4">
                  <c:v>43604</c:v>
                </c:pt>
                <c:pt idx="5">
                  <c:v>43635</c:v>
                </c:pt>
                <c:pt idx="6">
                  <c:v>43665</c:v>
                </c:pt>
                <c:pt idx="7">
                  <c:v>43696</c:v>
                </c:pt>
                <c:pt idx="8">
                  <c:v>43727</c:v>
                </c:pt>
                <c:pt idx="9">
                  <c:v>43757</c:v>
                </c:pt>
                <c:pt idx="10">
                  <c:v>43788</c:v>
                </c:pt>
                <c:pt idx="11">
                  <c:v>43818</c:v>
                </c:pt>
              </c:numCache>
            </c:numRef>
          </c:cat>
          <c:val>
            <c:numRef>
              <c:f>ep!$B$15:$M$15</c:f>
              <c:numCache>
                <c:formatCode>General</c:formatCode>
                <c:ptCount val="12"/>
                <c:pt idx="0">
                  <c:v>132911</c:v>
                </c:pt>
                <c:pt idx="1">
                  <c:v>207721</c:v>
                </c:pt>
                <c:pt idx="2">
                  <c:v>262984</c:v>
                </c:pt>
                <c:pt idx="3">
                  <c:v>159663</c:v>
                </c:pt>
                <c:pt idx="4">
                  <c:v>134703</c:v>
                </c:pt>
                <c:pt idx="5">
                  <c:v>104262</c:v>
                </c:pt>
                <c:pt idx="6">
                  <c:v>116605</c:v>
                </c:pt>
                <c:pt idx="7">
                  <c:v>119633</c:v>
                </c:pt>
                <c:pt idx="8">
                  <c:v>130427</c:v>
                </c:pt>
                <c:pt idx="9">
                  <c:v>143061</c:v>
                </c:pt>
                <c:pt idx="10">
                  <c:v>145465</c:v>
                </c:pt>
                <c:pt idx="11">
                  <c:v>131048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5-40FF-B7EA-1989E8D18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172911"/>
        <c:axId val="1479619247"/>
      </c:lineChart>
      <c:dateAx>
        <c:axId val="211917291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247"/>
        <c:crosses val="autoZero"/>
        <c:auto val="1"/>
        <c:lblOffset val="100"/>
        <c:baseTimeUnit val="months"/>
      </c:dateAx>
      <c:valAx>
        <c:axId val="14796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7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ep!$A$10</c:f>
              <c:strCache>
                <c:ptCount val="1"/>
                <c:pt idx="0">
                  <c:v>Gas_2019_EPW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ep!$C$21:$C$32</c15:sqref>
                  </c15:fullRef>
                </c:ext>
              </c:extLst>
              <c:f>ep!$C$21:$C$32</c:f>
              <c:numCache>
                <c:formatCode>mmm\-yy</c:formatCode>
                <c:ptCount val="12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  <c:pt idx="3">
                  <c:v>43574</c:v>
                </c:pt>
                <c:pt idx="4">
                  <c:v>43604</c:v>
                </c:pt>
                <c:pt idx="5">
                  <c:v>43635</c:v>
                </c:pt>
                <c:pt idx="6">
                  <c:v>43665</c:v>
                </c:pt>
                <c:pt idx="7">
                  <c:v>43696</c:v>
                </c:pt>
                <c:pt idx="8">
                  <c:v>43727</c:v>
                </c:pt>
                <c:pt idx="9">
                  <c:v>43757</c:v>
                </c:pt>
                <c:pt idx="10">
                  <c:v>43788</c:v>
                </c:pt>
                <c:pt idx="11">
                  <c:v>43818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ep!$B$10:$N$10</c15:sqref>
                  </c15:fullRef>
                </c:ext>
              </c:extLst>
              <c:f>ep!$B$10:$M$10</c:f>
              <c:numCache>
                <c:formatCode>General</c:formatCode>
                <c:ptCount val="12"/>
                <c:pt idx="0">
                  <c:v>282186.90000000002</c:v>
                </c:pt>
                <c:pt idx="1">
                  <c:v>258102.34000000003</c:v>
                </c:pt>
                <c:pt idx="2">
                  <c:v>126838.7</c:v>
                </c:pt>
                <c:pt idx="3">
                  <c:v>56192.6</c:v>
                </c:pt>
                <c:pt idx="4">
                  <c:v>12441.38</c:v>
                </c:pt>
                <c:pt idx="5">
                  <c:v>3759.3900000000003</c:v>
                </c:pt>
                <c:pt idx="6">
                  <c:v>3188.47</c:v>
                </c:pt>
                <c:pt idx="7">
                  <c:v>2693.7200000000003</c:v>
                </c:pt>
                <c:pt idx="8">
                  <c:v>10133.98</c:v>
                </c:pt>
                <c:pt idx="9">
                  <c:v>71984.819999999992</c:v>
                </c:pt>
                <c:pt idx="10">
                  <c:v>98285.150000000009</c:v>
                </c:pt>
                <c:pt idx="11">
                  <c:v>237746.79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2-45C3-93E9-19B587C4A311}"/>
            </c:ext>
          </c:extLst>
        </c:ser>
        <c:ser>
          <c:idx val="1"/>
          <c:order val="1"/>
          <c:tx>
            <c:strRef>
              <c:f>ep!$A$16</c:f>
              <c:strCache>
                <c:ptCount val="1"/>
                <c:pt idx="0">
                  <c:v>Gund_Steam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ep!$C$21:$C$32</c15:sqref>
                  </c15:fullRef>
                </c:ext>
              </c:extLst>
              <c:f>ep!$C$21:$C$32</c:f>
              <c:numCache>
                <c:formatCode>mmm\-yy</c:formatCode>
                <c:ptCount val="12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  <c:pt idx="3">
                  <c:v>43574</c:v>
                </c:pt>
                <c:pt idx="4">
                  <c:v>43604</c:v>
                </c:pt>
                <c:pt idx="5">
                  <c:v>43635</c:v>
                </c:pt>
                <c:pt idx="6">
                  <c:v>43665</c:v>
                </c:pt>
                <c:pt idx="7">
                  <c:v>43696</c:v>
                </c:pt>
                <c:pt idx="8">
                  <c:v>43727</c:v>
                </c:pt>
                <c:pt idx="9">
                  <c:v>43757</c:v>
                </c:pt>
                <c:pt idx="10">
                  <c:v>43788</c:v>
                </c:pt>
                <c:pt idx="11">
                  <c:v>43818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ep!$B$16:$M$16</c15:sqref>
                  </c15:fullRef>
                </c:ext>
              </c:extLst>
              <c:f>ep!$B$16:$M$16</c:f>
              <c:numCache>
                <c:formatCode>General</c:formatCode>
                <c:ptCount val="12"/>
                <c:pt idx="0">
                  <c:v>405317.19300000003</c:v>
                </c:pt>
                <c:pt idx="1">
                  <c:v>383629.93899999995</c:v>
                </c:pt>
                <c:pt idx="2">
                  <c:v>354029.76800000004</c:v>
                </c:pt>
                <c:pt idx="3">
                  <c:v>227423.09599999999</c:v>
                </c:pt>
                <c:pt idx="4">
                  <c:v>126020.53</c:v>
                </c:pt>
                <c:pt idx="5">
                  <c:v>9378.2720000000008</c:v>
                </c:pt>
                <c:pt idx="6">
                  <c:v>0</c:v>
                </c:pt>
                <c:pt idx="7">
                  <c:v>12308.982</c:v>
                </c:pt>
                <c:pt idx="8">
                  <c:v>53925.063999999998</c:v>
                </c:pt>
                <c:pt idx="9">
                  <c:v>153862.27499999999</c:v>
                </c:pt>
                <c:pt idx="10">
                  <c:v>296294.78100000002</c:v>
                </c:pt>
                <c:pt idx="11">
                  <c:v>393301.28199999995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2-45C3-93E9-19B587C4A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62607"/>
        <c:axId val="2111767087"/>
      </c:lineChart>
      <c:dateAx>
        <c:axId val="31266260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67087"/>
        <c:crosses val="autoZero"/>
        <c:auto val="1"/>
        <c:lblOffset val="100"/>
        <c:baseTimeUnit val="months"/>
      </c:dateAx>
      <c:valAx>
        <c:axId val="21117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6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Electricity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ep!$A$9</c:f>
              <c:strCache>
                <c:ptCount val="1"/>
                <c:pt idx="0">
                  <c:v>Electricity_2019_EPW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ep!$B$1:$M$1</c:f>
              <c:numCache>
                <c:formatCode>d\-mmm</c:formatCode>
                <c:ptCount val="12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  <c:pt idx="3">
                  <c:v>43574</c:v>
                </c:pt>
                <c:pt idx="4">
                  <c:v>43604</c:v>
                </c:pt>
                <c:pt idx="5">
                  <c:v>43635</c:v>
                </c:pt>
                <c:pt idx="6">
                  <c:v>43665</c:v>
                </c:pt>
                <c:pt idx="7">
                  <c:v>43696</c:v>
                </c:pt>
                <c:pt idx="8">
                  <c:v>43727</c:v>
                </c:pt>
                <c:pt idx="9">
                  <c:v>43757</c:v>
                </c:pt>
                <c:pt idx="10">
                  <c:v>43788</c:v>
                </c:pt>
                <c:pt idx="11">
                  <c:v>43818</c:v>
                </c:pt>
              </c:numCache>
            </c:numRef>
          </c:cat>
          <c:val>
            <c:numRef>
              <c:f>ep!$B$9:$M$9</c:f>
              <c:numCache>
                <c:formatCode>General</c:formatCode>
                <c:ptCount val="12"/>
                <c:pt idx="0">
                  <c:v>160392.20000000001</c:v>
                </c:pt>
                <c:pt idx="1">
                  <c:v>190959.28000000003</c:v>
                </c:pt>
                <c:pt idx="2">
                  <c:v>220867.27000000002</c:v>
                </c:pt>
                <c:pt idx="3">
                  <c:v>267292.28000000003</c:v>
                </c:pt>
                <c:pt idx="4">
                  <c:v>362978.12</c:v>
                </c:pt>
                <c:pt idx="5">
                  <c:v>232682.22999999998</c:v>
                </c:pt>
                <c:pt idx="6">
                  <c:v>406780.93000000005</c:v>
                </c:pt>
                <c:pt idx="7">
                  <c:v>364780.43000000005</c:v>
                </c:pt>
                <c:pt idx="8">
                  <c:v>284066.73</c:v>
                </c:pt>
                <c:pt idx="9">
                  <c:v>248362.03</c:v>
                </c:pt>
                <c:pt idx="10">
                  <c:v>215673.75</c:v>
                </c:pt>
                <c:pt idx="11">
                  <c:v>189908.52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0-42CE-AABC-44DE8F53BE7D}"/>
            </c:ext>
          </c:extLst>
        </c:ser>
        <c:ser>
          <c:idx val="1"/>
          <c:order val="1"/>
          <c:tx>
            <c:strRef>
              <c:f>ep!$P$9</c:f>
              <c:strCache>
                <c:ptCount val="1"/>
                <c:pt idx="0">
                  <c:v>Electricity_2019_RNN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ep!$B$1:$M$1</c:f>
              <c:numCache>
                <c:formatCode>d\-mmm</c:formatCode>
                <c:ptCount val="12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  <c:pt idx="3">
                  <c:v>43574</c:v>
                </c:pt>
                <c:pt idx="4">
                  <c:v>43604</c:v>
                </c:pt>
                <c:pt idx="5">
                  <c:v>43635</c:v>
                </c:pt>
                <c:pt idx="6">
                  <c:v>43665</c:v>
                </c:pt>
                <c:pt idx="7">
                  <c:v>43696</c:v>
                </c:pt>
                <c:pt idx="8">
                  <c:v>43727</c:v>
                </c:pt>
                <c:pt idx="9">
                  <c:v>43757</c:v>
                </c:pt>
                <c:pt idx="10">
                  <c:v>43788</c:v>
                </c:pt>
                <c:pt idx="11">
                  <c:v>43818</c:v>
                </c:pt>
              </c:numCache>
            </c:numRef>
          </c:cat>
          <c:val>
            <c:numRef>
              <c:f>ep!$Q$9:$AB$9</c:f>
              <c:numCache>
                <c:formatCode>General</c:formatCode>
                <c:ptCount val="12"/>
                <c:pt idx="0">
                  <c:v>155745.97</c:v>
                </c:pt>
                <c:pt idx="1">
                  <c:v>186660.80000000002</c:v>
                </c:pt>
                <c:pt idx="2">
                  <c:v>202221.9</c:v>
                </c:pt>
                <c:pt idx="3">
                  <c:v>226463.99</c:v>
                </c:pt>
                <c:pt idx="4">
                  <c:v>226295.01</c:v>
                </c:pt>
                <c:pt idx="5">
                  <c:v>203729.1</c:v>
                </c:pt>
                <c:pt idx="6">
                  <c:v>458287.16000000003</c:v>
                </c:pt>
                <c:pt idx="7">
                  <c:v>339353.33999999997</c:v>
                </c:pt>
                <c:pt idx="8">
                  <c:v>276707.83</c:v>
                </c:pt>
                <c:pt idx="9">
                  <c:v>238838.92</c:v>
                </c:pt>
                <c:pt idx="10">
                  <c:v>202691.16</c:v>
                </c:pt>
                <c:pt idx="11">
                  <c:v>179144.81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0-42CE-AABC-44DE8F53BE7D}"/>
            </c:ext>
          </c:extLst>
        </c:ser>
        <c:ser>
          <c:idx val="2"/>
          <c:order val="2"/>
          <c:tx>
            <c:strRef>
              <c:f>ep!$A$12</c:f>
              <c:strCache>
                <c:ptCount val="1"/>
                <c:pt idx="0">
                  <c:v>Electricity_2007_EPW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ep!$B$1:$M$1</c:f>
              <c:numCache>
                <c:formatCode>d\-mmm</c:formatCode>
                <c:ptCount val="12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  <c:pt idx="3">
                  <c:v>43574</c:v>
                </c:pt>
                <c:pt idx="4">
                  <c:v>43604</c:v>
                </c:pt>
                <c:pt idx="5">
                  <c:v>43635</c:v>
                </c:pt>
                <c:pt idx="6">
                  <c:v>43665</c:v>
                </c:pt>
                <c:pt idx="7">
                  <c:v>43696</c:v>
                </c:pt>
                <c:pt idx="8">
                  <c:v>43727</c:v>
                </c:pt>
                <c:pt idx="9">
                  <c:v>43757</c:v>
                </c:pt>
                <c:pt idx="10">
                  <c:v>43788</c:v>
                </c:pt>
                <c:pt idx="11">
                  <c:v>43818</c:v>
                </c:pt>
              </c:numCache>
            </c:numRef>
          </c:cat>
          <c:val>
            <c:numRef>
              <c:f>ep!$B$12:$M$12</c:f>
              <c:numCache>
                <c:formatCode>General</c:formatCode>
                <c:ptCount val="12"/>
                <c:pt idx="0">
                  <c:v>123559</c:v>
                </c:pt>
                <c:pt idx="1">
                  <c:v>149391</c:v>
                </c:pt>
                <c:pt idx="2">
                  <c:v>169822</c:v>
                </c:pt>
                <c:pt idx="3">
                  <c:v>147622</c:v>
                </c:pt>
                <c:pt idx="4">
                  <c:v>132748</c:v>
                </c:pt>
                <c:pt idx="5">
                  <c:v>122241</c:v>
                </c:pt>
                <c:pt idx="6">
                  <c:v>176138</c:v>
                </c:pt>
                <c:pt idx="7">
                  <c:v>155697</c:v>
                </c:pt>
                <c:pt idx="8">
                  <c:v>174889</c:v>
                </c:pt>
                <c:pt idx="9">
                  <c:v>212032</c:v>
                </c:pt>
                <c:pt idx="10">
                  <c:v>211042</c:v>
                </c:pt>
                <c:pt idx="11">
                  <c:v>192985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0-42CE-AABC-44DE8F53BE7D}"/>
            </c:ext>
          </c:extLst>
        </c:ser>
        <c:ser>
          <c:idx val="3"/>
          <c:order val="3"/>
          <c:tx>
            <c:strRef>
              <c:f>ep!$A$15</c:f>
              <c:strCache>
                <c:ptCount val="1"/>
                <c:pt idx="0">
                  <c:v>Gund_Electricity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ep!$B$1:$M$1</c:f>
              <c:numCache>
                <c:formatCode>d\-mmm</c:formatCode>
                <c:ptCount val="12"/>
                <c:pt idx="0">
                  <c:v>43484</c:v>
                </c:pt>
                <c:pt idx="1">
                  <c:v>43515</c:v>
                </c:pt>
                <c:pt idx="2">
                  <c:v>43543</c:v>
                </c:pt>
                <c:pt idx="3">
                  <c:v>43574</c:v>
                </c:pt>
                <c:pt idx="4">
                  <c:v>43604</c:v>
                </c:pt>
                <c:pt idx="5">
                  <c:v>43635</c:v>
                </c:pt>
                <c:pt idx="6">
                  <c:v>43665</c:v>
                </c:pt>
                <c:pt idx="7">
                  <c:v>43696</c:v>
                </c:pt>
                <c:pt idx="8">
                  <c:v>43727</c:v>
                </c:pt>
                <c:pt idx="9">
                  <c:v>43757</c:v>
                </c:pt>
                <c:pt idx="10">
                  <c:v>43788</c:v>
                </c:pt>
                <c:pt idx="11">
                  <c:v>43818</c:v>
                </c:pt>
              </c:numCache>
            </c:numRef>
          </c:cat>
          <c:val>
            <c:numRef>
              <c:f>ep!$B$15:$M$15</c:f>
              <c:numCache>
                <c:formatCode>General</c:formatCode>
                <c:ptCount val="12"/>
                <c:pt idx="0">
                  <c:v>132911</c:v>
                </c:pt>
                <c:pt idx="1">
                  <c:v>207721</c:v>
                </c:pt>
                <c:pt idx="2">
                  <c:v>262984</c:v>
                </c:pt>
                <c:pt idx="3">
                  <c:v>159663</c:v>
                </c:pt>
                <c:pt idx="4">
                  <c:v>134703</c:v>
                </c:pt>
                <c:pt idx="5">
                  <c:v>104262</c:v>
                </c:pt>
                <c:pt idx="6">
                  <c:v>116605</c:v>
                </c:pt>
                <c:pt idx="7">
                  <c:v>119633</c:v>
                </c:pt>
                <c:pt idx="8">
                  <c:v>130427</c:v>
                </c:pt>
                <c:pt idx="9">
                  <c:v>143061</c:v>
                </c:pt>
                <c:pt idx="10">
                  <c:v>145465</c:v>
                </c:pt>
                <c:pt idx="11">
                  <c:v>131048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0-42CE-AABC-44DE8F53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316527"/>
        <c:axId val="2111806575"/>
      </c:lineChart>
      <c:dateAx>
        <c:axId val="648316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06575"/>
        <c:crosses val="autoZero"/>
        <c:auto val="1"/>
        <c:lblOffset val="100"/>
        <c:baseTimeUnit val="months"/>
      </c:dateAx>
      <c:valAx>
        <c:axId val="211180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ep!$A$10</c:f>
              <c:strCache>
                <c:ptCount val="1"/>
                <c:pt idx="0">
                  <c:v>Gas_2019_EPW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ep!$B$10:$M$10</c:f>
              <c:numCache>
                <c:formatCode>General</c:formatCode>
                <c:ptCount val="12"/>
                <c:pt idx="0">
                  <c:v>282186.90000000002</c:v>
                </c:pt>
                <c:pt idx="1">
                  <c:v>258102.34000000003</c:v>
                </c:pt>
                <c:pt idx="2">
                  <c:v>126838.7</c:v>
                </c:pt>
                <c:pt idx="3">
                  <c:v>56192.6</c:v>
                </c:pt>
                <c:pt idx="4">
                  <c:v>12441.38</c:v>
                </c:pt>
                <c:pt idx="5">
                  <c:v>3759.3900000000003</c:v>
                </c:pt>
                <c:pt idx="6">
                  <c:v>3188.47</c:v>
                </c:pt>
                <c:pt idx="7">
                  <c:v>2693.7200000000003</c:v>
                </c:pt>
                <c:pt idx="8">
                  <c:v>10133.98</c:v>
                </c:pt>
                <c:pt idx="9">
                  <c:v>71984.819999999992</c:v>
                </c:pt>
                <c:pt idx="10">
                  <c:v>98285.150000000009</c:v>
                </c:pt>
                <c:pt idx="11">
                  <c:v>237746.79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4-476D-A006-8AB8F55BEBF4}"/>
            </c:ext>
          </c:extLst>
        </c:ser>
        <c:ser>
          <c:idx val="1"/>
          <c:order val="1"/>
          <c:tx>
            <c:strRef>
              <c:f>ep!$P$10</c:f>
              <c:strCache>
                <c:ptCount val="1"/>
                <c:pt idx="0">
                  <c:v>Gas_2019_RNN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ep!$Q$10:$AB$10</c:f>
              <c:numCache>
                <c:formatCode>General</c:formatCode>
                <c:ptCount val="12"/>
                <c:pt idx="0">
                  <c:v>341292.93</c:v>
                </c:pt>
                <c:pt idx="1">
                  <c:v>299735.32999999996</c:v>
                </c:pt>
                <c:pt idx="2">
                  <c:v>236710.84</c:v>
                </c:pt>
                <c:pt idx="3">
                  <c:v>83431.820000000007</c:v>
                </c:pt>
                <c:pt idx="4">
                  <c:v>45278.57</c:v>
                </c:pt>
                <c:pt idx="5">
                  <c:v>3816.31</c:v>
                </c:pt>
                <c:pt idx="6">
                  <c:v>2960.93</c:v>
                </c:pt>
                <c:pt idx="7">
                  <c:v>2213.2800000000002</c:v>
                </c:pt>
                <c:pt idx="8">
                  <c:v>8413.869999999999</c:v>
                </c:pt>
                <c:pt idx="9">
                  <c:v>46035.93</c:v>
                </c:pt>
                <c:pt idx="10">
                  <c:v>198506.97</c:v>
                </c:pt>
                <c:pt idx="11">
                  <c:v>275200.59999999998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4-476D-A006-8AB8F55BEBF4}"/>
            </c:ext>
          </c:extLst>
        </c:ser>
        <c:ser>
          <c:idx val="2"/>
          <c:order val="2"/>
          <c:tx>
            <c:strRef>
              <c:f>ep!$A$13</c:f>
              <c:strCache>
                <c:ptCount val="1"/>
                <c:pt idx="0">
                  <c:v>Gas_2007_EPW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ep!$B$13:$M$13</c:f>
              <c:numCache>
                <c:formatCode>General</c:formatCode>
                <c:ptCount val="12"/>
                <c:pt idx="0">
                  <c:v>436675.79</c:v>
                </c:pt>
                <c:pt idx="1">
                  <c:v>501151.41</c:v>
                </c:pt>
                <c:pt idx="2">
                  <c:v>390077.50099999999</c:v>
                </c:pt>
                <c:pt idx="3">
                  <c:v>252920.27299999999</c:v>
                </c:pt>
                <c:pt idx="4">
                  <c:v>139208.72500000001</c:v>
                </c:pt>
                <c:pt idx="5">
                  <c:v>79715.311999999991</c:v>
                </c:pt>
                <c:pt idx="6">
                  <c:v>18463.473000000002</c:v>
                </c:pt>
                <c:pt idx="7">
                  <c:v>18463.473000000002</c:v>
                </c:pt>
                <c:pt idx="8">
                  <c:v>17877.330999999998</c:v>
                </c:pt>
                <c:pt idx="9">
                  <c:v>110780.838</c:v>
                </c:pt>
                <c:pt idx="10">
                  <c:v>314172.11200000002</c:v>
                </c:pt>
                <c:pt idx="11">
                  <c:v>409420.18699999998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4-476D-A006-8AB8F55BEBF4}"/>
            </c:ext>
          </c:extLst>
        </c:ser>
        <c:ser>
          <c:idx val="3"/>
          <c:order val="3"/>
          <c:tx>
            <c:strRef>
              <c:f>ep!$A$16</c:f>
              <c:strCache>
                <c:ptCount val="1"/>
                <c:pt idx="0">
                  <c:v>Gund_Steam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ep!$B$16:$M$16</c:f>
              <c:numCache>
                <c:formatCode>General</c:formatCode>
                <c:ptCount val="12"/>
                <c:pt idx="0">
                  <c:v>405317.19300000003</c:v>
                </c:pt>
                <c:pt idx="1">
                  <c:v>383629.93899999995</c:v>
                </c:pt>
                <c:pt idx="2">
                  <c:v>354029.76800000004</c:v>
                </c:pt>
                <c:pt idx="3">
                  <c:v>227423.09599999999</c:v>
                </c:pt>
                <c:pt idx="4">
                  <c:v>126020.53</c:v>
                </c:pt>
                <c:pt idx="5">
                  <c:v>9378.2720000000008</c:v>
                </c:pt>
                <c:pt idx="6">
                  <c:v>0</c:v>
                </c:pt>
                <c:pt idx="7">
                  <c:v>12308.982</c:v>
                </c:pt>
                <c:pt idx="8">
                  <c:v>53925.063999999998</c:v>
                </c:pt>
                <c:pt idx="9">
                  <c:v>153862.27499999999</c:v>
                </c:pt>
                <c:pt idx="10">
                  <c:v>296294.78100000002</c:v>
                </c:pt>
                <c:pt idx="11">
                  <c:v>393301.28199999995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54-476D-A006-8AB8F55B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46863"/>
        <c:axId val="1811761407"/>
      </c:lineChart>
      <c:catAx>
        <c:axId val="206264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61407"/>
        <c:crosses val="autoZero"/>
        <c:auto val="1"/>
        <c:lblAlgn val="ctr"/>
        <c:lblOffset val="100"/>
        <c:noMultiLvlLbl val="0"/>
      </c:catAx>
      <c:valAx>
        <c:axId val="18117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4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ep!$A$9</c:f>
              <c:strCache>
                <c:ptCount val="1"/>
                <c:pt idx="0">
                  <c:v>Electricity_2019_EPW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ep!$B$9:$M$9</c:f>
              <c:numCache>
                <c:formatCode>General</c:formatCode>
                <c:ptCount val="12"/>
                <c:pt idx="0">
                  <c:v>160392.20000000001</c:v>
                </c:pt>
                <c:pt idx="1">
                  <c:v>190959.28000000003</c:v>
                </c:pt>
                <c:pt idx="2">
                  <c:v>220867.27000000002</c:v>
                </c:pt>
                <c:pt idx="3">
                  <c:v>267292.28000000003</c:v>
                </c:pt>
                <c:pt idx="4">
                  <c:v>362978.12</c:v>
                </c:pt>
                <c:pt idx="5">
                  <c:v>232682.22999999998</c:v>
                </c:pt>
                <c:pt idx="6">
                  <c:v>406780.93000000005</c:v>
                </c:pt>
                <c:pt idx="7">
                  <c:v>364780.43000000005</c:v>
                </c:pt>
                <c:pt idx="8">
                  <c:v>284066.73</c:v>
                </c:pt>
                <c:pt idx="9">
                  <c:v>248362.03</c:v>
                </c:pt>
                <c:pt idx="10">
                  <c:v>215673.75</c:v>
                </c:pt>
                <c:pt idx="11">
                  <c:v>189908.52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5-4D5C-8587-7E7EC36F00FA}"/>
            </c:ext>
          </c:extLst>
        </c:ser>
        <c:ser>
          <c:idx val="1"/>
          <c:order val="1"/>
          <c:tx>
            <c:strRef>
              <c:f>ep!$P$9</c:f>
              <c:strCache>
                <c:ptCount val="1"/>
                <c:pt idx="0">
                  <c:v>Electricity_2019_RNN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ep!$Q$9:$AB$9</c:f>
              <c:numCache>
                <c:formatCode>General</c:formatCode>
                <c:ptCount val="12"/>
                <c:pt idx="0">
                  <c:v>155745.97</c:v>
                </c:pt>
                <c:pt idx="1">
                  <c:v>186660.80000000002</c:v>
                </c:pt>
                <c:pt idx="2">
                  <c:v>202221.9</c:v>
                </c:pt>
                <c:pt idx="3">
                  <c:v>226463.99</c:v>
                </c:pt>
                <c:pt idx="4">
                  <c:v>226295.01</c:v>
                </c:pt>
                <c:pt idx="5">
                  <c:v>203729.1</c:v>
                </c:pt>
                <c:pt idx="6">
                  <c:v>458287.16000000003</c:v>
                </c:pt>
                <c:pt idx="7">
                  <c:v>339353.33999999997</c:v>
                </c:pt>
                <c:pt idx="8">
                  <c:v>276707.83</c:v>
                </c:pt>
                <c:pt idx="9">
                  <c:v>238838.92</c:v>
                </c:pt>
                <c:pt idx="10">
                  <c:v>202691.16</c:v>
                </c:pt>
                <c:pt idx="11">
                  <c:v>179144.81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5-4D5C-8587-7E7EC36F00FA}"/>
            </c:ext>
          </c:extLst>
        </c:ser>
        <c:ser>
          <c:idx val="2"/>
          <c:order val="2"/>
          <c:tx>
            <c:strRef>
              <c:f>ep!$A$12</c:f>
              <c:strCache>
                <c:ptCount val="1"/>
                <c:pt idx="0">
                  <c:v>Electricity_2007_EPW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ep!$B$12:$M$12</c:f>
              <c:numCache>
                <c:formatCode>General</c:formatCode>
                <c:ptCount val="12"/>
                <c:pt idx="0">
                  <c:v>123559</c:v>
                </c:pt>
                <c:pt idx="1">
                  <c:v>149391</c:v>
                </c:pt>
                <c:pt idx="2">
                  <c:v>169822</c:v>
                </c:pt>
                <c:pt idx="3">
                  <c:v>147622</c:v>
                </c:pt>
                <c:pt idx="4">
                  <c:v>132748</c:v>
                </c:pt>
                <c:pt idx="5">
                  <c:v>122241</c:v>
                </c:pt>
                <c:pt idx="6">
                  <c:v>176138</c:v>
                </c:pt>
                <c:pt idx="7">
                  <c:v>155697</c:v>
                </c:pt>
                <c:pt idx="8">
                  <c:v>174889</c:v>
                </c:pt>
                <c:pt idx="9">
                  <c:v>212032</c:v>
                </c:pt>
                <c:pt idx="10">
                  <c:v>211042</c:v>
                </c:pt>
                <c:pt idx="11">
                  <c:v>192985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5-4D5C-8587-7E7EC36F00FA}"/>
            </c:ext>
          </c:extLst>
        </c:ser>
        <c:ser>
          <c:idx val="3"/>
          <c:order val="3"/>
          <c:tx>
            <c:strRef>
              <c:f>ep!$P$12</c:f>
              <c:strCache>
                <c:ptCount val="1"/>
                <c:pt idx="0">
                  <c:v>Electricity_2019_TMYX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ep!$Q$12:$AB$12</c:f>
              <c:numCache>
                <c:formatCode>General</c:formatCode>
                <c:ptCount val="12"/>
                <c:pt idx="0">
                  <c:v>155731.56</c:v>
                </c:pt>
                <c:pt idx="1">
                  <c:v>185686.32</c:v>
                </c:pt>
                <c:pt idx="2">
                  <c:v>199184.25999999998</c:v>
                </c:pt>
                <c:pt idx="3">
                  <c:v>211844.72999999998</c:v>
                </c:pt>
                <c:pt idx="4">
                  <c:v>236250.13</c:v>
                </c:pt>
                <c:pt idx="5">
                  <c:v>206353.94</c:v>
                </c:pt>
                <c:pt idx="6">
                  <c:v>337885.55</c:v>
                </c:pt>
                <c:pt idx="7">
                  <c:v>284776.23</c:v>
                </c:pt>
                <c:pt idx="8">
                  <c:v>257165.83000000002</c:v>
                </c:pt>
                <c:pt idx="9">
                  <c:v>233504.98</c:v>
                </c:pt>
                <c:pt idx="10">
                  <c:v>203132.82</c:v>
                </c:pt>
                <c:pt idx="11">
                  <c:v>178992.21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5-4D5C-8587-7E7EC36F00FA}"/>
            </c:ext>
          </c:extLst>
        </c:ser>
        <c:ser>
          <c:idx val="4"/>
          <c:order val="4"/>
          <c:tx>
            <c:strRef>
              <c:f>ep!$A$15</c:f>
              <c:strCache>
                <c:ptCount val="1"/>
                <c:pt idx="0">
                  <c:v>Gund_Electricity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ep!$B$15:$M$15</c:f>
              <c:numCache>
                <c:formatCode>General</c:formatCode>
                <c:ptCount val="12"/>
                <c:pt idx="0">
                  <c:v>132911</c:v>
                </c:pt>
                <c:pt idx="1">
                  <c:v>207721</c:v>
                </c:pt>
                <c:pt idx="2">
                  <c:v>262984</c:v>
                </c:pt>
                <c:pt idx="3">
                  <c:v>159663</c:v>
                </c:pt>
                <c:pt idx="4">
                  <c:v>134703</c:v>
                </c:pt>
                <c:pt idx="5">
                  <c:v>104262</c:v>
                </c:pt>
                <c:pt idx="6">
                  <c:v>116605</c:v>
                </c:pt>
                <c:pt idx="7">
                  <c:v>119633</c:v>
                </c:pt>
                <c:pt idx="8">
                  <c:v>130427</c:v>
                </c:pt>
                <c:pt idx="9">
                  <c:v>143061</c:v>
                </c:pt>
                <c:pt idx="10">
                  <c:v>145465</c:v>
                </c:pt>
                <c:pt idx="11">
                  <c:v>131048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55-4D5C-8587-7E7EC36F0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81919"/>
        <c:axId val="2062224399"/>
      </c:lineChart>
      <c:catAx>
        <c:axId val="35228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24399"/>
        <c:crosses val="autoZero"/>
        <c:auto val="1"/>
        <c:lblAlgn val="ctr"/>
        <c:lblOffset val="100"/>
        <c:noMultiLvlLbl val="0"/>
      </c:catAx>
      <c:valAx>
        <c:axId val="20622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ep!$A$10</c:f>
              <c:strCache>
                <c:ptCount val="1"/>
                <c:pt idx="0">
                  <c:v>Gas_2019_EPW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ep!$B$10:$M$10</c:f>
              <c:numCache>
                <c:formatCode>General</c:formatCode>
                <c:ptCount val="12"/>
                <c:pt idx="0">
                  <c:v>282186.90000000002</c:v>
                </c:pt>
                <c:pt idx="1">
                  <c:v>258102.34000000003</c:v>
                </c:pt>
                <c:pt idx="2">
                  <c:v>126838.7</c:v>
                </c:pt>
                <c:pt idx="3">
                  <c:v>56192.6</c:v>
                </c:pt>
                <c:pt idx="4">
                  <c:v>12441.38</c:v>
                </c:pt>
                <c:pt idx="5">
                  <c:v>3759.3900000000003</c:v>
                </c:pt>
                <c:pt idx="6">
                  <c:v>3188.47</c:v>
                </c:pt>
                <c:pt idx="7">
                  <c:v>2693.7200000000003</c:v>
                </c:pt>
                <c:pt idx="8">
                  <c:v>10133.98</c:v>
                </c:pt>
                <c:pt idx="9">
                  <c:v>71984.819999999992</c:v>
                </c:pt>
                <c:pt idx="10">
                  <c:v>98285.150000000009</c:v>
                </c:pt>
                <c:pt idx="11">
                  <c:v>237746.79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4-40E5-A2C0-13BB3F73F3A3}"/>
            </c:ext>
          </c:extLst>
        </c:ser>
        <c:ser>
          <c:idx val="1"/>
          <c:order val="1"/>
          <c:tx>
            <c:strRef>
              <c:f>ep!$P$10</c:f>
              <c:strCache>
                <c:ptCount val="1"/>
                <c:pt idx="0">
                  <c:v>Gas_2019_RNN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ep!$Q$10:$AB$10</c:f>
              <c:numCache>
                <c:formatCode>General</c:formatCode>
                <c:ptCount val="12"/>
                <c:pt idx="0">
                  <c:v>341292.93</c:v>
                </c:pt>
                <c:pt idx="1">
                  <c:v>299735.32999999996</c:v>
                </c:pt>
                <c:pt idx="2">
                  <c:v>236710.84</c:v>
                </c:pt>
                <c:pt idx="3">
                  <c:v>83431.820000000007</c:v>
                </c:pt>
                <c:pt idx="4">
                  <c:v>45278.57</c:v>
                </c:pt>
                <c:pt idx="5">
                  <c:v>3816.31</c:v>
                </c:pt>
                <c:pt idx="6">
                  <c:v>2960.93</c:v>
                </c:pt>
                <c:pt idx="7">
                  <c:v>2213.2800000000002</c:v>
                </c:pt>
                <c:pt idx="8">
                  <c:v>8413.869999999999</c:v>
                </c:pt>
                <c:pt idx="9">
                  <c:v>46035.93</c:v>
                </c:pt>
                <c:pt idx="10">
                  <c:v>198506.97</c:v>
                </c:pt>
                <c:pt idx="11">
                  <c:v>275200.59999999998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4-40E5-A2C0-13BB3F73F3A3}"/>
            </c:ext>
          </c:extLst>
        </c:ser>
        <c:ser>
          <c:idx val="2"/>
          <c:order val="2"/>
          <c:tx>
            <c:strRef>
              <c:f>ep!$A$13</c:f>
              <c:strCache>
                <c:ptCount val="1"/>
                <c:pt idx="0">
                  <c:v>Gas_2007_EPW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ep!$B$13:$M$13</c:f>
              <c:numCache>
                <c:formatCode>General</c:formatCode>
                <c:ptCount val="12"/>
                <c:pt idx="0">
                  <c:v>436675.79</c:v>
                </c:pt>
                <c:pt idx="1">
                  <c:v>501151.41</c:v>
                </c:pt>
                <c:pt idx="2">
                  <c:v>390077.50099999999</c:v>
                </c:pt>
                <c:pt idx="3">
                  <c:v>252920.27299999999</c:v>
                </c:pt>
                <c:pt idx="4">
                  <c:v>139208.72500000001</c:v>
                </c:pt>
                <c:pt idx="5">
                  <c:v>79715.311999999991</c:v>
                </c:pt>
                <c:pt idx="6">
                  <c:v>18463.473000000002</c:v>
                </c:pt>
                <c:pt idx="7">
                  <c:v>18463.473000000002</c:v>
                </c:pt>
                <c:pt idx="8">
                  <c:v>17877.330999999998</c:v>
                </c:pt>
                <c:pt idx="9">
                  <c:v>110780.838</c:v>
                </c:pt>
                <c:pt idx="10">
                  <c:v>314172.11200000002</c:v>
                </c:pt>
                <c:pt idx="11">
                  <c:v>409420.18699999998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4-40E5-A2C0-13BB3F73F3A3}"/>
            </c:ext>
          </c:extLst>
        </c:ser>
        <c:ser>
          <c:idx val="3"/>
          <c:order val="3"/>
          <c:tx>
            <c:strRef>
              <c:f>ep!$P$13</c:f>
              <c:strCache>
                <c:ptCount val="1"/>
                <c:pt idx="0">
                  <c:v>Gas_2019_TMYX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ep!$Q$13:$AB$13</c:f>
              <c:numCache>
                <c:formatCode>General</c:formatCode>
                <c:ptCount val="12"/>
                <c:pt idx="0">
                  <c:v>326115.33</c:v>
                </c:pt>
                <c:pt idx="1">
                  <c:v>352684.55</c:v>
                </c:pt>
                <c:pt idx="2">
                  <c:v>221502.35</c:v>
                </c:pt>
                <c:pt idx="3">
                  <c:v>112744.92</c:v>
                </c:pt>
                <c:pt idx="4">
                  <c:v>45705.53</c:v>
                </c:pt>
                <c:pt idx="5">
                  <c:v>3397.2</c:v>
                </c:pt>
                <c:pt idx="6">
                  <c:v>3021.3</c:v>
                </c:pt>
                <c:pt idx="7">
                  <c:v>2926.86</c:v>
                </c:pt>
                <c:pt idx="8">
                  <c:v>13024.259999999998</c:v>
                </c:pt>
                <c:pt idx="9">
                  <c:v>61497.93</c:v>
                </c:pt>
                <c:pt idx="10">
                  <c:v>173861.86</c:v>
                </c:pt>
                <c:pt idx="11">
                  <c:v>269348.34999999998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4-40E5-A2C0-13BB3F73F3A3}"/>
            </c:ext>
          </c:extLst>
        </c:ser>
        <c:ser>
          <c:idx val="4"/>
          <c:order val="4"/>
          <c:tx>
            <c:strRef>
              <c:f>ep!$A$16</c:f>
              <c:strCache>
                <c:ptCount val="1"/>
                <c:pt idx="0">
                  <c:v>Gund_Steam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ep!$B$16:$M$16</c:f>
              <c:numCache>
                <c:formatCode>General</c:formatCode>
                <c:ptCount val="12"/>
                <c:pt idx="0">
                  <c:v>405317.19300000003</c:v>
                </c:pt>
                <c:pt idx="1">
                  <c:v>383629.93899999995</c:v>
                </c:pt>
                <c:pt idx="2">
                  <c:v>354029.76800000004</c:v>
                </c:pt>
                <c:pt idx="3">
                  <c:v>227423.09599999999</c:v>
                </c:pt>
                <c:pt idx="4">
                  <c:v>126020.53</c:v>
                </c:pt>
                <c:pt idx="5">
                  <c:v>9378.2720000000008</c:v>
                </c:pt>
                <c:pt idx="6">
                  <c:v>0</c:v>
                </c:pt>
                <c:pt idx="7">
                  <c:v>12308.982</c:v>
                </c:pt>
                <c:pt idx="8">
                  <c:v>53925.063999999998</c:v>
                </c:pt>
                <c:pt idx="9">
                  <c:v>153862.27499999999</c:v>
                </c:pt>
                <c:pt idx="10">
                  <c:v>296294.78100000002</c:v>
                </c:pt>
                <c:pt idx="11">
                  <c:v>393301.28199999995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4-40E5-A2C0-13BB3F73F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07999"/>
        <c:axId val="1473525855"/>
      </c:lineChart>
      <c:catAx>
        <c:axId val="41330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25855"/>
        <c:crosses val="autoZero"/>
        <c:auto val="1"/>
        <c:lblAlgn val="ctr"/>
        <c:lblOffset val="100"/>
        <c:noMultiLvlLbl val="0"/>
      </c:catAx>
      <c:valAx>
        <c:axId val="14735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0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490339</xdr:colOff>
      <xdr:row>36</xdr:row>
      <xdr:rowOff>40875</xdr:rowOff>
    </xdr:from>
    <xdr:to>
      <xdr:col>5</xdr:col>
      <xdr:colOff>412949</xdr:colOff>
      <xdr:row>53</xdr:row>
      <xdr:rowOff>69454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4941F-8A37-495A-9AB8-9430B760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558205</xdr:colOff>
      <xdr:row>36</xdr:row>
      <xdr:rowOff>50402</xdr:rowOff>
    </xdr:from>
    <xdr:to>
      <xdr:col>14</xdr:col>
      <xdr:colOff>532805</xdr:colOff>
      <xdr:row>53</xdr:row>
      <xdr:rowOff>50403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05080-7B02-45CB-A849-A4365746D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16006</xdr:colOff>
      <xdr:row>70</xdr:row>
      <xdr:rowOff>2444</xdr:rowOff>
    </xdr:from>
    <xdr:to>
      <xdr:col>10</xdr:col>
      <xdr:colOff>426907</xdr:colOff>
      <xdr:row>89</xdr:row>
      <xdr:rowOff>154592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82C707-8F0F-4FAE-85FF-EAE069AF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22444</xdr:colOff>
      <xdr:row>90</xdr:row>
      <xdr:rowOff>111986</xdr:rowOff>
    </xdr:from>
    <xdr:to>
      <xdr:col>10</xdr:col>
      <xdr:colOff>452652</xdr:colOff>
      <xdr:row>109</xdr:row>
      <xdr:rowOff>46791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6581A3-EADF-4F8B-9EB9-BA1DC9BA7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1285873</xdr:colOff>
      <xdr:row>14</xdr:row>
      <xdr:rowOff>2578</xdr:rowOff>
    </xdr:from>
    <xdr:to>
      <xdr:col>26</xdr:col>
      <xdr:colOff>491131</xdr:colOff>
      <xdr:row>37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D21A84-2F58-4D8E-9EC4-297579ADB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1280912</xdr:colOff>
      <xdr:row>37</xdr:row>
      <xdr:rowOff>171249</xdr:rowOff>
    </xdr:from>
    <xdr:to>
      <xdr:col>26</xdr:col>
      <xdr:colOff>506016</xdr:colOff>
      <xdr:row>59</xdr:row>
      <xdr:rowOff>153786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036002-4645-4FC8-8598-079993CA0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abSelected="1" topLeftCell="A13" zoomScale="96" zoomScaleNormal="96" workbookViewId="0">
      <selection activeCell="AB50" sqref="AB50"/>
    </sheetView>
  </sheetViews>
  <sheetFormatPr defaultRowHeight="14.25" x14ac:dyDescent="0.45"/>
  <cols>
    <col min="1" max="1" width="28.6640625" customWidth="1"/>
    <col min="2" max="2" width="15.265625" customWidth="1"/>
    <col min="3" max="3" width="12.265625" bestFit="1" customWidth="1"/>
    <col min="4" max="7" width="9.1328125" bestFit="1" customWidth="1"/>
    <col min="8" max="8" width="9.9296875" bestFit="1" customWidth="1"/>
    <col min="9" max="10" width="9.1328125" bestFit="1" customWidth="1"/>
    <col min="11" max="11" width="12.53125" customWidth="1"/>
    <col min="12" max="13" width="9.19921875" bestFit="1" customWidth="1"/>
    <col min="16" max="16" width="21.1328125" customWidth="1"/>
  </cols>
  <sheetData>
    <row r="1" spans="1:28" ht="14.65" thickBot="1" x14ac:dyDescent="0.5">
      <c r="A1" t="s">
        <v>18</v>
      </c>
      <c r="B1" s="1">
        <v>43484</v>
      </c>
      <c r="C1" s="1">
        <v>43515</v>
      </c>
      <c r="D1" s="1">
        <v>43543</v>
      </c>
      <c r="E1" s="1">
        <v>43574</v>
      </c>
      <c r="F1" s="1">
        <v>43604</v>
      </c>
      <c r="G1" s="1">
        <v>43635</v>
      </c>
      <c r="H1" s="1">
        <v>43665</v>
      </c>
      <c r="I1" s="1">
        <v>43696</v>
      </c>
      <c r="J1" s="1">
        <v>43727</v>
      </c>
      <c r="K1" s="1">
        <v>43757</v>
      </c>
      <c r="L1" s="1">
        <v>43788</v>
      </c>
      <c r="M1" s="1">
        <v>43818</v>
      </c>
      <c r="P1" t="s">
        <v>17</v>
      </c>
      <c r="Q1" s="1">
        <v>43484</v>
      </c>
      <c r="R1" s="1">
        <v>43515</v>
      </c>
      <c r="S1" s="1">
        <v>43543</v>
      </c>
      <c r="T1" s="1">
        <v>43574</v>
      </c>
      <c r="U1" s="1">
        <v>43604</v>
      </c>
      <c r="V1" s="1">
        <v>43635</v>
      </c>
      <c r="W1" s="1">
        <v>43665</v>
      </c>
      <c r="X1" s="1">
        <v>43696</v>
      </c>
      <c r="Y1" s="1">
        <v>43727</v>
      </c>
      <c r="Z1" s="1">
        <v>43757</v>
      </c>
      <c r="AA1" s="1">
        <v>43788</v>
      </c>
      <c r="AB1" s="1">
        <v>43818</v>
      </c>
    </row>
    <row r="2" spans="1:28" x14ac:dyDescent="0.45">
      <c r="A2" t="s">
        <v>6</v>
      </c>
      <c r="B2">
        <v>31211.759999999998</v>
      </c>
      <c r="C2">
        <v>58222.33</v>
      </c>
      <c r="D2">
        <v>57802.36</v>
      </c>
      <c r="E2">
        <v>62636.160000000003</v>
      </c>
      <c r="F2">
        <v>50978.6</v>
      </c>
      <c r="G2">
        <v>21616.42</v>
      </c>
      <c r="H2">
        <v>38979.43</v>
      </c>
      <c r="I2">
        <v>30671.49</v>
      </c>
      <c r="J2">
        <v>42126.29</v>
      </c>
      <c r="K2">
        <v>64843.08</v>
      </c>
      <c r="L2">
        <v>62189.75</v>
      </c>
      <c r="M2">
        <v>52639.24</v>
      </c>
      <c r="P2" t="s">
        <v>6</v>
      </c>
      <c r="Q2">
        <v>31104.67</v>
      </c>
      <c r="R2">
        <v>58222.33</v>
      </c>
      <c r="S2">
        <v>58695.19</v>
      </c>
      <c r="T2">
        <v>61743.34</v>
      </c>
      <c r="U2">
        <v>50978.6</v>
      </c>
      <c r="V2">
        <v>21775.99</v>
      </c>
      <c r="W2">
        <v>38547.43</v>
      </c>
      <c r="X2">
        <v>30751.279999999999</v>
      </c>
      <c r="Y2">
        <v>41759.660000000003</v>
      </c>
      <c r="Z2">
        <v>64396.67</v>
      </c>
      <c r="AA2">
        <v>62636.160000000003</v>
      </c>
      <c r="AB2">
        <v>52639.24</v>
      </c>
    </row>
    <row r="3" spans="1:28" x14ac:dyDescent="0.45">
      <c r="A3" t="s">
        <v>7</v>
      </c>
      <c r="B3">
        <v>82271.460000000006</v>
      </c>
      <c r="C3">
        <v>87148.3</v>
      </c>
      <c r="D3">
        <v>92034.67</v>
      </c>
      <c r="E3">
        <v>94177.84</v>
      </c>
      <c r="F3">
        <v>88255.2</v>
      </c>
      <c r="G3">
        <v>66386.710000000006</v>
      </c>
      <c r="H3">
        <v>80101.55</v>
      </c>
      <c r="I3">
        <v>74446.210000000006</v>
      </c>
      <c r="J3">
        <v>80282.27</v>
      </c>
      <c r="K3">
        <v>97692.6</v>
      </c>
      <c r="L3">
        <v>92769.68</v>
      </c>
      <c r="M3">
        <v>83286.320000000007</v>
      </c>
      <c r="P3" t="s">
        <v>7</v>
      </c>
      <c r="Q3">
        <v>81110.509999999995</v>
      </c>
      <c r="R3">
        <v>87148.3</v>
      </c>
      <c r="S3">
        <v>94850.98</v>
      </c>
      <c r="T3">
        <v>91361.53</v>
      </c>
      <c r="U3">
        <v>88255.2</v>
      </c>
      <c r="V3">
        <v>67534.31</v>
      </c>
      <c r="W3">
        <v>78866.81</v>
      </c>
      <c r="X3">
        <v>75020.02</v>
      </c>
      <c r="Y3">
        <v>79447.92</v>
      </c>
      <c r="Z3">
        <v>96284.45</v>
      </c>
      <c r="AA3">
        <v>94177.84</v>
      </c>
      <c r="AB3">
        <v>83286.320000000007</v>
      </c>
    </row>
    <row r="4" spans="1:28" x14ac:dyDescent="0.45">
      <c r="A4" t="s">
        <v>8</v>
      </c>
      <c r="B4">
        <v>40287.980000000003</v>
      </c>
      <c r="C4">
        <v>36389.14</v>
      </c>
      <c r="D4">
        <v>40287.980000000003</v>
      </c>
      <c r="E4">
        <v>38988.370000000003</v>
      </c>
      <c r="F4">
        <v>40287.980000000003</v>
      </c>
      <c r="G4">
        <v>38988.370000000003</v>
      </c>
      <c r="H4">
        <v>40287.980000000003</v>
      </c>
      <c r="I4">
        <v>40287.980000000003</v>
      </c>
      <c r="J4">
        <v>38988.370000000003</v>
      </c>
      <c r="K4">
        <v>40287.980000000003</v>
      </c>
      <c r="L4">
        <v>38988.370000000003</v>
      </c>
      <c r="M4">
        <v>38988.370000000003</v>
      </c>
      <c r="P4" t="s">
        <v>8</v>
      </c>
      <c r="Q4">
        <v>40287.980000000003</v>
      </c>
      <c r="R4">
        <v>36389.14</v>
      </c>
      <c r="S4">
        <v>40287.980000000003</v>
      </c>
      <c r="T4">
        <v>38988.370000000003</v>
      </c>
      <c r="U4">
        <v>40287.980000000003</v>
      </c>
      <c r="V4">
        <v>38988.370000000003</v>
      </c>
      <c r="W4">
        <v>40287.980000000003</v>
      </c>
      <c r="X4">
        <v>40287.980000000003</v>
      </c>
      <c r="Y4">
        <v>38988.370000000003</v>
      </c>
      <c r="Z4">
        <v>40287.980000000003</v>
      </c>
      <c r="AA4">
        <v>38988.370000000003</v>
      </c>
      <c r="AB4">
        <v>38988.370000000003</v>
      </c>
    </row>
    <row r="5" spans="1:28" x14ac:dyDescent="0.45">
      <c r="A5" t="s">
        <v>9</v>
      </c>
      <c r="B5">
        <v>280327</v>
      </c>
      <c r="C5">
        <v>254393.17</v>
      </c>
      <c r="D5">
        <v>122986.05</v>
      </c>
      <c r="E5">
        <v>52170.52</v>
      </c>
      <c r="F5">
        <v>9223.57</v>
      </c>
      <c r="G5">
        <v>2563.5700000000002</v>
      </c>
      <c r="H5">
        <v>142.47</v>
      </c>
      <c r="I5">
        <v>543.24</v>
      </c>
      <c r="J5">
        <v>7530</v>
      </c>
      <c r="K5">
        <v>67806.28</v>
      </c>
      <c r="L5">
        <v>94342.05</v>
      </c>
      <c r="M5">
        <v>234651.88</v>
      </c>
      <c r="P5" t="s">
        <v>9</v>
      </c>
      <c r="Q5">
        <v>339473.41</v>
      </c>
      <c r="R5">
        <v>296026.15999999997</v>
      </c>
      <c r="S5">
        <v>232690.27</v>
      </c>
      <c r="T5">
        <v>79577.66</v>
      </c>
      <c r="U5">
        <v>42060.76</v>
      </c>
      <c r="V5">
        <v>2564.5</v>
      </c>
      <c r="W5">
        <v>0.16</v>
      </c>
      <c r="X5">
        <v>39.78</v>
      </c>
      <c r="Y5">
        <v>5855.91</v>
      </c>
      <c r="Z5">
        <v>41946.32</v>
      </c>
      <c r="AA5">
        <v>194484.89</v>
      </c>
      <c r="AB5">
        <v>272106.81</v>
      </c>
    </row>
    <row r="6" spans="1:28" x14ac:dyDescent="0.45">
      <c r="A6" t="s">
        <v>10</v>
      </c>
      <c r="B6">
        <v>6621</v>
      </c>
      <c r="C6">
        <v>9199.51</v>
      </c>
      <c r="D6">
        <v>30742.26</v>
      </c>
      <c r="E6">
        <v>71489.91</v>
      </c>
      <c r="F6">
        <v>183456.34</v>
      </c>
      <c r="G6">
        <v>105690.73</v>
      </c>
      <c r="H6">
        <v>247411.97</v>
      </c>
      <c r="I6">
        <v>219374.75</v>
      </c>
      <c r="J6">
        <v>122669.8</v>
      </c>
      <c r="K6">
        <v>45538.37</v>
      </c>
      <c r="L6">
        <v>21725.95</v>
      </c>
      <c r="M6">
        <v>14994.59</v>
      </c>
      <c r="P6" t="s">
        <v>10</v>
      </c>
      <c r="Q6">
        <v>3242.81</v>
      </c>
      <c r="R6">
        <v>4901.03</v>
      </c>
      <c r="S6">
        <v>8387.75</v>
      </c>
      <c r="T6">
        <v>34370.75</v>
      </c>
      <c r="U6">
        <v>46773.23</v>
      </c>
      <c r="V6">
        <v>75430.429999999993</v>
      </c>
      <c r="W6">
        <v>300584.94</v>
      </c>
      <c r="X6">
        <v>193294.06</v>
      </c>
      <c r="Y6">
        <v>116511.88</v>
      </c>
      <c r="Z6">
        <v>37869.82</v>
      </c>
      <c r="AA6">
        <v>6888.79</v>
      </c>
      <c r="AB6">
        <v>4230.88</v>
      </c>
    </row>
    <row r="7" spans="1:28" x14ac:dyDescent="0.45">
      <c r="A7" t="s">
        <v>11</v>
      </c>
      <c r="B7">
        <v>1859.9</v>
      </c>
      <c r="C7">
        <v>3709.17</v>
      </c>
      <c r="D7">
        <v>3852.65</v>
      </c>
      <c r="E7">
        <v>4022.08</v>
      </c>
      <c r="F7">
        <v>3217.81</v>
      </c>
      <c r="G7">
        <v>1195.82</v>
      </c>
      <c r="H7">
        <v>3046</v>
      </c>
      <c r="I7">
        <v>2150.48</v>
      </c>
      <c r="J7">
        <v>2603.98</v>
      </c>
      <c r="K7">
        <v>4178.54</v>
      </c>
      <c r="L7">
        <v>3943.1</v>
      </c>
      <c r="M7">
        <v>3094.91</v>
      </c>
      <c r="P7" t="s">
        <v>11</v>
      </c>
      <c r="Q7">
        <v>1819.52</v>
      </c>
      <c r="R7">
        <v>3709.17</v>
      </c>
      <c r="S7">
        <v>4020.57</v>
      </c>
      <c r="T7">
        <v>3854.16</v>
      </c>
      <c r="U7">
        <v>3217.81</v>
      </c>
      <c r="V7">
        <v>1251.81</v>
      </c>
      <c r="W7">
        <v>2960.77</v>
      </c>
      <c r="X7">
        <v>2173.5</v>
      </c>
      <c r="Y7">
        <v>2557.96</v>
      </c>
      <c r="Z7">
        <v>4089.61</v>
      </c>
      <c r="AA7">
        <v>4022.08</v>
      </c>
      <c r="AB7">
        <v>3093.79</v>
      </c>
    </row>
    <row r="9" spans="1:28" x14ac:dyDescent="0.45">
      <c r="A9" t="s">
        <v>21</v>
      </c>
      <c r="B9">
        <f>B2+B3+B4+B6</f>
        <v>160392.20000000001</v>
      </c>
      <c r="C9">
        <f t="shared" ref="C9:M9" si="0">C2+C3+C4+C6</f>
        <v>190959.28000000003</v>
      </c>
      <c r="D9">
        <f t="shared" si="0"/>
        <v>220867.27000000002</v>
      </c>
      <c r="E9">
        <f t="shared" si="0"/>
        <v>267292.28000000003</v>
      </c>
      <c r="F9">
        <f t="shared" si="0"/>
        <v>362978.12</v>
      </c>
      <c r="G9">
        <f t="shared" si="0"/>
        <v>232682.22999999998</v>
      </c>
      <c r="H9">
        <f t="shared" si="0"/>
        <v>406780.93000000005</v>
      </c>
      <c r="I9">
        <f t="shared" si="0"/>
        <v>364780.43000000005</v>
      </c>
      <c r="J9">
        <f t="shared" si="0"/>
        <v>284066.73</v>
      </c>
      <c r="K9">
        <f t="shared" si="0"/>
        <v>248362.03</v>
      </c>
      <c r="L9">
        <f t="shared" si="0"/>
        <v>215673.75</v>
      </c>
      <c r="M9">
        <f t="shared" si="0"/>
        <v>189908.52</v>
      </c>
      <c r="P9" t="s">
        <v>19</v>
      </c>
      <c r="Q9">
        <f>Q2+Q3+Q4+Q6</f>
        <v>155745.97</v>
      </c>
      <c r="R9">
        <f t="shared" ref="R9:AB9" si="1">R2+R3+R4+R6</f>
        <v>186660.80000000002</v>
      </c>
      <c r="S9">
        <f t="shared" si="1"/>
        <v>202221.9</v>
      </c>
      <c r="T9">
        <f t="shared" si="1"/>
        <v>226463.99</v>
      </c>
      <c r="U9">
        <f t="shared" si="1"/>
        <v>226295.01</v>
      </c>
      <c r="V9">
        <f t="shared" si="1"/>
        <v>203729.1</v>
      </c>
      <c r="W9">
        <f t="shared" si="1"/>
        <v>458287.16000000003</v>
      </c>
      <c r="X9">
        <f t="shared" si="1"/>
        <v>339353.33999999997</v>
      </c>
      <c r="Y9">
        <f t="shared" si="1"/>
        <v>276707.83</v>
      </c>
      <c r="Z9">
        <f t="shared" si="1"/>
        <v>238838.92</v>
      </c>
      <c r="AA9">
        <f t="shared" si="1"/>
        <v>202691.16</v>
      </c>
      <c r="AB9">
        <f t="shared" si="1"/>
        <v>179144.81</v>
      </c>
    </row>
    <row r="10" spans="1:28" x14ac:dyDescent="0.45">
      <c r="A10" t="s">
        <v>22</v>
      </c>
      <c r="B10">
        <f>B5+B7</f>
        <v>282186.90000000002</v>
      </c>
      <c r="C10">
        <f t="shared" ref="C10:M10" si="2">C5+C7</f>
        <v>258102.34000000003</v>
      </c>
      <c r="D10">
        <f t="shared" si="2"/>
        <v>126838.7</v>
      </c>
      <c r="E10">
        <f t="shared" si="2"/>
        <v>56192.6</v>
      </c>
      <c r="F10">
        <f t="shared" si="2"/>
        <v>12441.38</v>
      </c>
      <c r="G10">
        <f t="shared" si="2"/>
        <v>3759.3900000000003</v>
      </c>
      <c r="H10">
        <f t="shared" si="2"/>
        <v>3188.47</v>
      </c>
      <c r="I10">
        <f t="shared" si="2"/>
        <v>2693.7200000000003</v>
      </c>
      <c r="J10">
        <f t="shared" si="2"/>
        <v>10133.98</v>
      </c>
      <c r="K10">
        <f t="shared" si="2"/>
        <v>71984.819999999992</v>
      </c>
      <c r="L10">
        <f t="shared" si="2"/>
        <v>98285.150000000009</v>
      </c>
      <c r="M10">
        <f t="shared" si="2"/>
        <v>237746.79</v>
      </c>
      <c r="P10" t="s">
        <v>20</v>
      </c>
      <c r="Q10">
        <f>Q5+Q7</f>
        <v>341292.93</v>
      </c>
      <c r="R10">
        <f t="shared" ref="R10:AB10" si="3">R5+R7</f>
        <v>299735.32999999996</v>
      </c>
      <c r="S10">
        <f t="shared" si="3"/>
        <v>236710.84</v>
      </c>
      <c r="T10">
        <f t="shared" si="3"/>
        <v>83431.820000000007</v>
      </c>
      <c r="U10">
        <f t="shared" si="3"/>
        <v>45278.57</v>
      </c>
      <c r="V10">
        <f t="shared" si="3"/>
        <v>3816.31</v>
      </c>
      <c r="W10">
        <f t="shared" si="3"/>
        <v>2960.93</v>
      </c>
      <c r="X10">
        <f t="shared" si="3"/>
        <v>2213.2800000000002</v>
      </c>
      <c r="Y10">
        <f t="shared" si="3"/>
        <v>8413.869999999999</v>
      </c>
      <c r="Z10">
        <f t="shared" si="3"/>
        <v>46035.93</v>
      </c>
      <c r="AA10">
        <f t="shared" si="3"/>
        <v>198506.97</v>
      </c>
      <c r="AB10">
        <f t="shared" si="3"/>
        <v>275200.59999999998</v>
      </c>
    </row>
    <row r="12" spans="1:28" x14ac:dyDescent="0.45">
      <c r="A12" t="s">
        <v>23</v>
      </c>
      <c r="B12">
        <v>123559</v>
      </c>
      <c r="C12">
        <v>149391</v>
      </c>
      <c r="D12">
        <v>169822</v>
      </c>
      <c r="E12">
        <v>147622</v>
      </c>
      <c r="F12">
        <v>132748</v>
      </c>
      <c r="G12">
        <v>122241</v>
      </c>
      <c r="H12">
        <v>176138</v>
      </c>
      <c r="I12">
        <v>155697</v>
      </c>
      <c r="J12">
        <v>174889</v>
      </c>
      <c r="K12">
        <v>212032</v>
      </c>
      <c r="L12">
        <v>211042</v>
      </c>
      <c r="M12">
        <v>192985</v>
      </c>
      <c r="P12" t="s">
        <v>25</v>
      </c>
      <c r="Q12">
        <v>155731.56</v>
      </c>
      <c r="R12">
        <v>185686.32</v>
      </c>
      <c r="S12">
        <v>199184.25999999998</v>
      </c>
      <c r="T12">
        <v>211844.72999999998</v>
      </c>
      <c r="U12">
        <v>236250.13</v>
      </c>
      <c r="V12">
        <v>206353.94</v>
      </c>
      <c r="W12">
        <v>337885.55</v>
      </c>
      <c r="X12">
        <v>284776.23</v>
      </c>
      <c r="Y12">
        <v>257165.83000000002</v>
      </c>
      <c r="Z12">
        <v>233504.98</v>
      </c>
      <c r="AA12">
        <v>203132.82</v>
      </c>
      <c r="AB12">
        <v>178992.21</v>
      </c>
    </row>
    <row r="13" spans="1:28" x14ac:dyDescent="0.45">
      <c r="A13" t="s">
        <v>24</v>
      </c>
      <c r="B13">
        <v>436675.79</v>
      </c>
      <c r="C13">
        <v>501151.41</v>
      </c>
      <c r="D13">
        <v>390077.50099999999</v>
      </c>
      <c r="E13">
        <v>252920.27299999999</v>
      </c>
      <c r="F13">
        <v>139208.72500000001</v>
      </c>
      <c r="G13">
        <v>79715.311999999991</v>
      </c>
      <c r="H13">
        <v>18463.473000000002</v>
      </c>
      <c r="I13">
        <v>18463.473000000002</v>
      </c>
      <c r="J13">
        <v>17877.330999999998</v>
      </c>
      <c r="K13">
        <v>110780.838</v>
      </c>
      <c r="L13">
        <v>314172.11200000002</v>
      </c>
      <c r="M13">
        <v>409420.18699999998</v>
      </c>
      <c r="P13" t="s">
        <v>26</v>
      </c>
      <c r="Q13">
        <v>326115.33</v>
      </c>
      <c r="R13">
        <v>352684.55</v>
      </c>
      <c r="S13">
        <v>221502.35</v>
      </c>
      <c r="T13">
        <v>112744.92</v>
      </c>
      <c r="U13">
        <v>45705.53</v>
      </c>
      <c r="V13">
        <v>3397.2</v>
      </c>
      <c r="W13">
        <v>3021.3</v>
      </c>
      <c r="X13">
        <v>2926.86</v>
      </c>
      <c r="Y13">
        <v>13024.259999999998</v>
      </c>
      <c r="Z13">
        <v>61497.93</v>
      </c>
      <c r="AA13">
        <v>173861.86</v>
      </c>
      <c r="AB13">
        <v>269348.34999999998</v>
      </c>
    </row>
    <row r="15" spans="1:28" x14ac:dyDescent="0.45">
      <c r="A15" t="s">
        <v>12</v>
      </c>
      <c r="B15">
        <v>132911</v>
      </c>
      <c r="C15">
        <v>207721</v>
      </c>
      <c r="D15">
        <v>262984</v>
      </c>
      <c r="E15">
        <v>159663</v>
      </c>
      <c r="F15">
        <v>134703</v>
      </c>
      <c r="G15">
        <v>104262</v>
      </c>
      <c r="H15">
        <v>116605</v>
      </c>
      <c r="I15">
        <v>119633</v>
      </c>
      <c r="J15">
        <v>130427</v>
      </c>
      <c r="K15">
        <v>143061</v>
      </c>
      <c r="L15">
        <v>145465</v>
      </c>
      <c r="M15">
        <v>131048</v>
      </c>
    </row>
    <row r="16" spans="1:28" x14ac:dyDescent="0.45">
      <c r="A16" t="s">
        <v>13</v>
      </c>
      <c r="B16">
        <v>405317.19300000003</v>
      </c>
      <c r="C16">
        <v>383629.93899999995</v>
      </c>
      <c r="D16">
        <v>354029.76800000004</v>
      </c>
      <c r="E16">
        <v>227423.09599999999</v>
      </c>
      <c r="F16">
        <v>126020.53</v>
      </c>
      <c r="G16">
        <v>9378.2720000000008</v>
      </c>
      <c r="H16">
        <v>0</v>
      </c>
      <c r="I16">
        <v>12308.982</v>
      </c>
      <c r="J16">
        <v>53925.063999999998</v>
      </c>
      <c r="K16">
        <v>153862.27499999999</v>
      </c>
      <c r="L16">
        <v>296294.78100000002</v>
      </c>
      <c r="M16">
        <v>393301.28199999995</v>
      </c>
    </row>
    <row r="17" spans="1:15" x14ac:dyDescent="0.45">
      <c r="A17" t="s">
        <v>14</v>
      </c>
      <c r="B17">
        <v>122033.1</v>
      </c>
      <c r="C17">
        <v>116222</v>
      </c>
      <c r="D17">
        <v>168521.9</v>
      </c>
      <c r="E17">
        <v>560190.04</v>
      </c>
      <c r="F17">
        <v>1152922.24</v>
      </c>
      <c r="G17">
        <v>2150107</v>
      </c>
      <c r="H17">
        <v>3375086.88</v>
      </c>
      <c r="I17">
        <v>3111262.94</v>
      </c>
      <c r="J17">
        <v>2089671.56</v>
      </c>
      <c r="K17">
        <v>989049.22</v>
      </c>
      <c r="L17">
        <v>313799.40000000002</v>
      </c>
      <c r="M17">
        <v>156899.70000000001</v>
      </c>
    </row>
    <row r="20" spans="1:15" ht="14.65" thickBot="1" x14ac:dyDescent="0.5">
      <c r="D20" s="9" t="s">
        <v>15</v>
      </c>
      <c r="E20" s="10"/>
      <c r="F20" s="9" t="s">
        <v>16</v>
      </c>
      <c r="G20" s="10"/>
      <c r="H20" t="s">
        <v>2</v>
      </c>
      <c r="I20" t="s">
        <v>3</v>
      </c>
      <c r="K20" t="s">
        <v>5</v>
      </c>
      <c r="N20" t="s">
        <v>13</v>
      </c>
      <c r="O20" t="s">
        <v>14</v>
      </c>
    </row>
    <row r="21" spans="1:15" ht="14.65" thickBot="1" x14ac:dyDescent="0.5">
      <c r="C21" s="6">
        <v>43484</v>
      </c>
      <c r="D21" s="2">
        <v>0</v>
      </c>
      <c r="E21" s="3" t="s">
        <v>0</v>
      </c>
      <c r="F21" s="5">
        <v>132911</v>
      </c>
      <c r="G21" s="3" t="s">
        <v>0</v>
      </c>
      <c r="H21" s="4">
        <f>D21+F21</f>
        <v>132911</v>
      </c>
      <c r="I21" s="5">
        <v>1383</v>
      </c>
      <c r="J21" s="3" t="s">
        <v>1</v>
      </c>
      <c r="K21" s="2">
        <v>105</v>
      </c>
      <c r="L21" s="3" t="s">
        <v>4</v>
      </c>
      <c r="M21">
        <f>H21*0.001</f>
        <v>132.911</v>
      </c>
      <c r="N21">
        <f>I21*0.000293071*1000000</f>
        <v>405317.19300000003</v>
      </c>
      <c r="O21">
        <f>K21*1162.22</f>
        <v>122033.1</v>
      </c>
    </row>
    <row r="22" spans="1:15" ht="14.65" thickBot="1" x14ac:dyDescent="0.5">
      <c r="C22" s="6">
        <v>43515</v>
      </c>
      <c r="D22" s="5">
        <v>68052</v>
      </c>
      <c r="E22" s="3" t="s">
        <v>0</v>
      </c>
      <c r="F22" s="5">
        <v>139669</v>
      </c>
      <c r="G22" s="3" t="s">
        <v>0</v>
      </c>
      <c r="H22" s="4">
        <f t="shared" ref="H22:H32" si="4">D22+F22</f>
        <v>207721</v>
      </c>
      <c r="I22" s="5">
        <v>1309</v>
      </c>
      <c r="J22" s="3" t="s">
        <v>1</v>
      </c>
      <c r="K22" s="2">
        <v>100</v>
      </c>
      <c r="L22" s="3" t="s">
        <v>4</v>
      </c>
      <c r="M22">
        <f t="shared" ref="M22:M34" si="5">H22*0.001</f>
        <v>207.721</v>
      </c>
      <c r="N22">
        <f t="shared" ref="N22:N32" si="6">I22*0.000293071*1000000</f>
        <v>383629.93899999995</v>
      </c>
      <c r="O22">
        <f t="shared" ref="O22:O32" si="7">K22*1162.22</f>
        <v>116222</v>
      </c>
    </row>
    <row r="23" spans="1:15" ht="14.65" thickBot="1" x14ac:dyDescent="0.5">
      <c r="C23" s="6">
        <v>43543</v>
      </c>
      <c r="D23" s="5">
        <v>163523</v>
      </c>
      <c r="E23" s="3" t="s">
        <v>0</v>
      </c>
      <c r="F23" s="5">
        <v>99461</v>
      </c>
      <c r="G23" s="3" t="s">
        <v>0</v>
      </c>
      <c r="H23" s="4">
        <f t="shared" si="4"/>
        <v>262984</v>
      </c>
      <c r="I23" s="5">
        <v>1208</v>
      </c>
      <c r="J23" s="3" t="s">
        <v>1</v>
      </c>
      <c r="K23" s="2">
        <v>145</v>
      </c>
      <c r="L23" s="3" t="s">
        <v>4</v>
      </c>
      <c r="M23">
        <f t="shared" si="5"/>
        <v>262.98399999999998</v>
      </c>
      <c r="N23">
        <f t="shared" si="6"/>
        <v>354029.76800000004</v>
      </c>
      <c r="O23">
        <f t="shared" si="7"/>
        <v>168521.9</v>
      </c>
    </row>
    <row r="24" spans="1:15" ht="14.65" thickBot="1" x14ac:dyDescent="0.5">
      <c r="C24" s="6">
        <v>43574</v>
      </c>
      <c r="D24" s="5">
        <v>159663</v>
      </c>
      <c r="E24" s="3" t="s">
        <v>0</v>
      </c>
      <c r="H24" s="4">
        <f t="shared" si="4"/>
        <v>159663</v>
      </c>
      <c r="I24" s="2">
        <v>776</v>
      </c>
      <c r="J24" s="3" t="s">
        <v>1</v>
      </c>
      <c r="K24" s="2">
        <v>482</v>
      </c>
      <c r="L24" s="3" t="s">
        <v>4</v>
      </c>
      <c r="M24">
        <f t="shared" si="5"/>
        <v>159.66300000000001</v>
      </c>
      <c r="N24">
        <f t="shared" si="6"/>
        <v>227423.09599999999</v>
      </c>
      <c r="O24">
        <f t="shared" si="7"/>
        <v>560190.04</v>
      </c>
    </row>
    <row r="25" spans="1:15" ht="14.65" thickBot="1" x14ac:dyDescent="0.5">
      <c r="C25" s="6">
        <v>43604</v>
      </c>
      <c r="D25" s="5">
        <v>134703</v>
      </c>
      <c r="E25" s="3" t="s">
        <v>0</v>
      </c>
      <c r="H25" s="4">
        <f t="shared" si="4"/>
        <v>134703</v>
      </c>
      <c r="I25" s="2">
        <v>430</v>
      </c>
      <c r="J25" s="3" t="s">
        <v>1</v>
      </c>
      <c r="K25" s="2">
        <v>992</v>
      </c>
      <c r="L25" s="3" t="s">
        <v>4</v>
      </c>
      <c r="M25">
        <f t="shared" si="5"/>
        <v>134.703</v>
      </c>
      <c r="N25">
        <f t="shared" si="6"/>
        <v>126020.53</v>
      </c>
      <c r="O25">
        <f t="shared" si="7"/>
        <v>1152922.24</v>
      </c>
    </row>
    <row r="26" spans="1:15" ht="14.65" thickBot="1" x14ac:dyDescent="0.5">
      <c r="C26" s="6">
        <v>43635</v>
      </c>
      <c r="D26" s="5">
        <v>104262</v>
      </c>
      <c r="E26" s="3" t="s">
        <v>0</v>
      </c>
      <c r="H26" s="4">
        <f t="shared" si="4"/>
        <v>104262</v>
      </c>
      <c r="I26" s="2">
        <v>32</v>
      </c>
      <c r="J26" s="3" t="s">
        <v>1</v>
      </c>
      <c r="K26" s="5">
        <v>1850</v>
      </c>
      <c r="L26" s="3" t="s">
        <v>4</v>
      </c>
      <c r="M26">
        <f t="shared" si="5"/>
        <v>104.262</v>
      </c>
      <c r="N26">
        <f t="shared" si="6"/>
        <v>9378.2720000000008</v>
      </c>
      <c r="O26">
        <f t="shared" si="7"/>
        <v>2150107</v>
      </c>
    </row>
    <row r="27" spans="1:15" ht="14.65" thickBot="1" x14ac:dyDescent="0.5">
      <c r="C27" s="6">
        <v>43665</v>
      </c>
      <c r="D27" s="5">
        <v>116605</v>
      </c>
      <c r="E27" s="3" t="s">
        <v>0</v>
      </c>
      <c r="H27" s="4">
        <f t="shared" si="4"/>
        <v>116605</v>
      </c>
      <c r="I27" s="2">
        <v>0</v>
      </c>
      <c r="J27" s="3" t="s">
        <v>1</v>
      </c>
      <c r="K27" s="5">
        <v>2904</v>
      </c>
      <c r="L27" s="3" t="s">
        <v>4</v>
      </c>
      <c r="M27">
        <f t="shared" si="5"/>
        <v>116.605</v>
      </c>
      <c r="N27">
        <f t="shared" si="6"/>
        <v>0</v>
      </c>
      <c r="O27">
        <f t="shared" si="7"/>
        <v>3375086.88</v>
      </c>
    </row>
    <row r="28" spans="1:15" ht="14.65" thickBot="1" x14ac:dyDescent="0.5">
      <c r="C28" s="6">
        <v>43696</v>
      </c>
      <c r="D28" s="5">
        <v>119633</v>
      </c>
      <c r="E28" s="3" t="s">
        <v>0</v>
      </c>
      <c r="H28" s="4">
        <f t="shared" si="4"/>
        <v>119633</v>
      </c>
      <c r="I28" s="2">
        <v>42</v>
      </c>
      <c r="J28" s="3" t="s">
        <v>1</v>
      </c>
      <c r="K28" s="5">
        <v>2677</v>
      </c>
      <c r="L28" s="3" t="s">
        <v>4</v>
      </c>
      <c r="M28">
        <f t="shared" si="5"/>
        <v>119.633</v>
      </c>
      <c r="N28">
        <f t="shared" si="6"/>
        <v>12308.982</v>
      </c>
      <c r="O28">
        <f t="shared" si="7"/>
        <v>3111262.94</v>
      </c>
    </row>
    <row r="29" spans="1:15" ht="14.65" thickBot="1" x14ac:dyDescent="0.5">
      <c r="C29" s="6">
        <v>43727</v>
      </c>
      <c r="D29" s="5">
        <v>130427</v>
      </c>
      <c r="E29" s="3" t="s">
        <v>0</v>
      </c>
      <c r="H29" s="4">
        <f t="shared" si="4"/>
        <v>130427</v>
      </c>
      <c r="I29" s="2">
        <v>184</v>
      </c>
      <c r="J29" s="3" t="s">
        <v>1</v>
      </c>
      <c r="K29" s="5">
        <v>1798</v>
      </c>
      <c r="L29" s="3" t="s">
        <v>4</v>
      </c>
      <c r="M29">
        <f t="shared" si="5"/>
        <v>130.42699999999999</v>
      </c>
      <c r="N29">
        <f t="shared" si="6"/>
        <v>53925.063999999998</v>
      </c>
      <c r="O29">
        <f t="shared" si="7"/>
        <v>2089671.56</v>
      </c>
    </row>
    <row r="30" spans="1:15" ht="14.65" thickBot="1" x14ac:dyDescent="0.5">
      <c r="C30" s="6">
        <v>43757</v>
      </c>
      <c r="D30" s="5">
        <v>143061</v>
      </c>
      <c r="E30" s="3" t="s">
        <v>0</v>
      </c>
      <c r="H30" s="4">
        <f t="shared" si="4"/>
        <v>143061</v>
      </c>
      <c r="I30" s="2">
        <v>525</v>
      </c>
      <c r="J30" s="3" t="s">
        <v>1</v>
      </c>
      <c r="K30" s="2">
        <v>851</v>
      </c>
      <c r="L30" s="3" t="s">
        <v>4</v>
      </c>
      <c r="M30">
        <f t="shared" si="5"/>
        <v>143.06100000000001</v>
      </c>
      <c r="N30">
        <f t="shared" si="6"/>
        <v>153862.27499999999</v>
      </c>
      <c r="O30">
        <f t="shared" si="7"/>
        <v>989049.22</v>
      </c>
    </row>
    <row r="31" spans="1:15" ht="14.65" thickBot="1" x14ac:dyDescent="0.5">
      <c r="C31" s="6">
        <v>43788</v>
      </c>
      <c r="D31" s="5">
        <v>145465</v>
      </c>
      <c r="E31" s="3" t="s">
        <v>0</v>
      </c>
      <c r="H31" s="4">
        <f t="shared" si="4"/>
        <v>145465</v>
      </c>
      <c r="I31" s="5">
        <v>1011</v>
      </c>
      <c r="J31" s="3" t="s">
        <v>1</v>
      </c>
      <c r="K31" s="2">
        <v>270</v>
      </c>
      <c r="L31" s="3" t="s">
        <v>4</v>
      </c>
      <c r="M31">
        <f t="shared" si="5"/>
        <v>145.465</v>
      </c>
      <c r="N31">
        <f t="shared" si="6"/>
        <v>296294.78100000002</v>
      </c>
      <c r="O31">
        <f t="shared" si="7"/>
        <v>313799.40000000002</v>
      </c>
    </row>
    <row r="32" spans="1:15" ht="14.65" thickBot="1" x14ac:dyDescent="0.5">
      <c r="C32" s="6">
        <v>43818</v>
      </c>
      <c r="D32" s="5">
        <v>131048</v>
      </c>
      <c r="E32" s="3" t="s">
        <v>0</v>
      </c>
      <c r="H32" s="4">
        <f t="shared" si="4"/>
        <v>131048</v>
      </c>
      <c r="I32" s="5">
        <v>1342</v>
      </c>
      <c r="J32" s="3" t="s">
        <v>1</v>
      </c>
      <c r="K32" s="2">
        <v>135</v>
      </c>
      <c r="L32" s="3" t="s">
        <v>4</v>
      </c>
      <c r="M32">
        <f t="shared" si="5"/>
        <v>131.048</v>
      </c>
      <c r="N32">
        <f t="shared" si="6"/>
        <v>393301.28199999995</v>
      </c>
      <c r="O32">
        <f t="shared" si="7"/>
        <v>156899.70000000001</v>
      </c>
    </row>
    <row r="33" spans="8:13" x14ac:dyDescent="0.45">
      <c r="H33" s="4">
        <f>SUM(H21:H32)</f>
        <v>1788483</v>
      </c>
      <c r="I33" s="4">
        <f t="shared" ref="I33:K33" si="8">SUM(I21:I32)</f>
        <v>8242</v>
      </c>
      <c r="J33" s="4"/>
      <c r="K33" s="4">
        <f t="shared" si="8"/>
        <v>12309</v>
      </c>
      <c r="M33">
        <f t="shared" si="5"/>
        <v>1788.4829999999999</v>
      </c>
    </row>
    <row r="34" spans="8:13" x14ac:dyDescent="0.45">
      <c r="H34" s="7">
        <f>H33*3</f>
        <v>5365449</v>
      </c>
      <c r="I34" s="7">
        <f t="shared" ref="I34:K34" si="9">I33*3</f>
        <v>24726</v>
      </c>
      <c r="J34" s="7"/>
      <c r="K34" s="7">
        <f t="shared" si="9"/>
        <v>36927</v>
      </c>
      <c r="M34" s="8">
        <f t="shared" si="5"/>
        <v>5365.4490000000005</v>
      </c>
    </row>
    <row r="57" spans="2:14" ht="14.65" thickBot="1" x14ac:dyDescent="0.5">
      <c r="D57" s="9" t="s">
        <v>15</v>
      </c>
      <c r="E57" s="10"/>
      <c r="F57" s="9" t="s">
        <v>16</v>
      </c>
    </row>
    <row r="58" spans="2:14" ht="14.65" thickBot="1" x14ac:dyDescent="0.5">
      <c r="B58" s="11"/>
      <c r="C58" s="11">
        <v>39089</v>
      </c>
      <c r="D58" s="12">
        <v>122069</v>
      </c>
      <c r="E58" s="13" t="s">
        <v>0</v>
      </c>
      <c r="F58" s="12">
        <v>1490</v>
      </c>
      <c r="G58" s="13" t="s">
        <v>1</v>
      </c>
      <c r="H58" s="16">
        <f>D58+F58</f>
        <v>123559</v>
      </c>
      <c r="I58" s="12">
        <v>1490</v>
      </c>
      <c r="J58" s="13" t="s">
        <v>1</v>
      </c>
      <c r="K58" s="15">
        <v>189</v>
      </c>
      <c r="L58" s="13" t="s">
        <v>4</v>
      </c>
      <c r="N58">
        <f>I58*0.000293071*1000000</f>
        <v>436675.79</v>
      </c>
    </row>
    <row r="59" spans="2:14" ht="14.65" thickBot="1" x14ac:dyDescent="0.5">
      <c r="B59" s="14"/>
      <c r="C59" s="11">
        <v>43868</v>
      </c>
      <c r="D59" s="12">
        <v>147681</v>
      </c>
      <c r="E59" s="13" t="s">
        <v>0</v>
      </c>
      <c r="F59" s="12">
        <v>1710</v>
      </c>
      <c r="G59" s="13" t="s">
        <v>1</v>
      </c>
      <c r="H59" s="16">
        <f t="shared" ref="H59:H69" si="10">D59+F59</f>
        <v>149391</v>
      </c>
      <c r="I59" s="12">
        <v>1710</v>
      </c>
      <c r="J59" s="13" t="s">
        <v>1</v>
      </c>
      <c r="K59" s="15">
        <v>131</v>
      </c>
      <c r="L59" s="13" t="s">
        <v>4</v>
      </c>
      <c r="N59">
        <f t="shared" ref="N59:N69" si="11">I59*0.000293071*1000000</f>
        <v>501151.41</v>
      </c>
    </row>
    <row r="60" spans="2:14" ht="14.65" thickBot="1" x14ac:dyDescent="0.5">
      <c r="B60" s="14"/>
      <c r="C60" s="11">
        <v>43897</v>
      </c>
      <c r="D60" s="12">
        <v>168491</v>
      </c>
      <c r="E60" s="13" t="s">
        <v>0</v>
      </c>
      <c r="F60" s="12">
        <v>1331</v>
      </c>
      <c r="G60" s="13" t="s">
        <v>1</v>
      </c>
      <c r="H60" s="16">
        <f t="shared" si="10"/>
        <v>169822</v>
      </c>
      <c r="I60" s="12">
        <v>1331</v>
      </c>
      <c r="J60" s="13" t="s">
        <v>1</v>
      </c>
      <c r="K60" s="15">
        <v>171</v>
      </c>
      <c r="L60" s="13" t="s">
        <v>4</v>
      </c>
      <c r="N60">
        <f t="shared" si="11"/>
        <v>390077.50099999999</v>
      </c>
    </row>
    <row r="61" spans="2:14" ht="14.65" thickBot="1" x14ac:dyDescent="0.5">
      <c r="B61" s="14"/>
      <c r="C61" s="11">
        <v>43928</v>
      </c>
      <c r="D61" s="12">
        <v>146759</v>
      </c>
      <c r="E61" s="13" t="s">
        <v>0</v>
      </c>
      <c r="F61" s="15">
        <v>863</v>
      </c>
      <c r="G61" s="13" t="s">
        <v>1</v>
      </c>
      <c r="H61" s="16">
        <f t="shared" si="10"/>
        <v>147622</v>
      </c>
      <c r="I61" s="15">
        <v>863</v>
      </c>
      <c r="J61" s="13" t="s">
        <v>1</v>
      </c>
      <c r="K61" s="12">
        <v>1592</v>
      </c>
      <c r="L61" s="13" t="s">
        <v>4</v>
      </c>
      <c r="N61">
        <f t="shared" si="11"/>
        <v>252920.27299999999</v>
      </c>
    </row>
    <row r="62" spans="2:14" ht="14.65" thickBot="1" x14ac:dyDescent="0.5">
      <c r="B62" s="14"/>
      <c r="C62" s="11">
        <v>43958</v>
      </c>
      <c r="D62" s="12">
        <v>132273</v>
      </c>
      <c r="E62" s="13" t="s">
        <v>0</v>
      </c>
      <c r="F62" s="15">
        <v>475</v>
      </c>
      <c r="G62" s="13" t="s">
        <v>1</v>
      </c>
      <c r="H62" s="16">
        <f t="shared" si="10"/>
        <v>132748</v>
      </c>
      <c r="I62" s="15">
        <v>475</v>
      </c>
      <c r="J62" s="13" t="s">
        <v>1</v>
      </c>
      <c r="K62" s="12">
        <v>2786</v>
      </c>
      <c r="L62" s="13" t="s">
        <v>4</v>
      </c>
      <c r="N62">
        <f t="shared" si="11"/>
        <v>139208.72500000001</v>
      </c>
    </row>
    <row r="63" spans="2:14" ht="14.65" thickBot="1" x14ac:dyDescent="0.5">
      <c r="B63" s="14"/>
      <c r="C63" s="11">
        <v>43989</v>
      </c>
      <c r="D63" s="12">
        <v>121969</v>
      </c>
      <c r="E63" s="13" t="s">
        <v>0</v>
      </c>
      <c r="F63" s="15">
        <v>272</v>
      </c>
      <c r="G63" s="13" t="s">
        <v>1</v>
      </c>
      <c r="H63" s="16">
        <f t="shared" si="10"/>
        <v>122241</v>
      </c>
      <c r="I63" s="15">
        <v>272</v>
      </c>
      <c r="J63" s="13" t="s">
        <v>1</v>
      </c>
      <c r="K63" s="12">
        <v>3267</v>
      </c>
      <c r="L63" s="13" t="s">
        <v>4</v>
      </c>
      <c r="N63">
        <f t="shared" si="11"/>
        <v>79715.311999999991</v>
      </c>
    </row>
    <row r="64" spans="2:14" ht="14.65" thickBot="1" x14ac:dyDescent="0.5">
      <c r="C64" s="11">
        <v>44019</v>
      </c>
      <c r="D64" s="12">
        <v>53448</v>
      </c>
      <c r="E64" s="13" t="s">
        <v>0</v>
      </c>
      <c r="F64" s="12">
        <v>122690</v>
      </c>
      <c r="G64" s="13" t="s">
        <v>0</v>
      </c>
      <c r="H64" s="16">
        <f t="shared" si="10"/>
        <v>176138</v>
      </c>
      <c r="I64" s="15">
        <v>63</v>
      </c>
      <c r="J64" s="13" t="s">
        <v>1</v>
      </c>
      <c r="K64" s="12">
        <v>3702</v>
      </c>
      <c r="L64" s="13" t="s">
        <v>4</v>
      </c>
      <c r="N64">
        <f t="shared" si="11"/>
        <v>18463.473000000002</v>
      </c>
    </row>
    <row r="65" spans="3:14" ht="14.65" thickBot="1" x14ac:dyDescent="0.5">
      <c r="C65" s="11">
        <v>44050</v>
      </c>
      <c r="D65" s="12">
        <v>48517</v>
      </c>
      <c r="E65" s="13" t="s">
        <v>0</v>
      </c>
      <c r="F65" s="12">
        <v>107180</v>
      </c>
      <c r="G65" s="13" t="s">
        <v>0</v>
      </c>
      <c r="H65" s="16">
        <f t="shared" si="10"/>
        <v>155697</v>
      </c>
      <c r="I65" s="15">
        <v>63</v>
      </c>
      <c r="J65" s="13" t="s">
        <v>1</v>
      </c>
      <c r="K65" s="12">
        <v>3205</v>
      </c>
      <c r="L65" s="13" t="s">
        <v>4</v>
      </c>
      <c r="N65">
        <f t="shared" si="11"/>
        <v>18463.473000000002</v>
      </c>
    </row>
    <row r="66" spans="3:14" ht="14.65" thickBot="1" x14ac:dyDescent="0.5">
      <c r="C66" s="11">
        <v>44081</v>
      </c>
      <c r="D66" s="12">
        <v>56500</v>
      </c>
      <c r="E66" s="13" t="s">
        <v>0</v>
      </c>
      <c r="F66" s="12">
        <v>118389</v>
      </c>
      <c r="G66" s="13" t="s">
        <v>0</v>
      </c>
      <c r="H66" s="16">
        <f t="shared" si="10"/>
        <v>174889</v>
      </c>
      <c r="I66" s="15">
        <v>61</v>
      </c>
      <c r="J66" s="13" t="s">
        <v>1</v>
      </c>
      <c r="K66" s="12">
        <v>2946</v>
      </c>
      <c r="L66" s="13" t="s">
        <v>4</v>
      </c>
      <c r="N66">
        <f t="shared" si="11"/>
        <v>17877.330999999998</v>
      </c>
    </row>
    <row r="67" spans="3:14" ht="14.65" thickBot="1" x14ac:dyDescent="0.5">
      <c r="C67" s="11">
        <v>44111</v>
      </c>
      <c r="D67" s="12">
        <v>72274</v>
      </c>
      <c r="E67" s="13" t="s">
        <v>0</v>
      </c>
      <c r="F67" s="12">
        <v>139758</v>
      </c>
      <c r="G67" s="13" t="s">
        <v>0</v>
      </c>
      <c r="H67" s="16">
        <f t="shared" si="10"/>
        <v>212032</v>
      </c>
      <c r="I67" s="15">
        <v>378</v>
      </c>
      <c r="J67" s="13" t="s">
        <v>1</v>
      </c>
      <c r="K67" s="12">
        <v>2762</v>
      </c>
      <c r="L67" s="13" t="s">
        <v>4</v>
      </c>
      <c r="N67">
        <f t="shared" si="11"/>
        <v>110780.838</v>
      </c>
    </row>
    <row r="68" spans="3:14" ht="14.65" thickBot="1" x14ac:dyDescent="0.5">
      <c r="C68" s="11">
        <v>44142</v>
      </c>
      <c r="D68" s="12">
        <v>75004</v>
      </c>
      <c r="E68" s="13" t="s">
        <v>0</v>
      </c>
      <c r="F68" s="12">
        <v>136038</v>
      </c>
      <c r="G68" s="13" t="s">
        <v>0</v>
      </c>
      <c r="H68" s="16">
        <f t="shared" si="10"/>
        <v>211042</v>
      </c>
      <c r="I68" s="12">
        <v>1072</v>
      </c>
      <c r="J68" s="13" t="s">
        <v>1</v>
      </c>
      <c r="K68" s="12">
        <v>1681</v>
      </c>
      <c r="L68" s="13" t="s">
        <v>4</v>
      </c>
      <c r="N68">
        <f t="shared" si="11"/>
        <v>314172.11200000002</v>
      </c>
    </row>
    <row r="69" spans="3:14" ht="14.65" thickBot="1" x14ac:dyDescent="0.5">
      <c r="C69" s="11">
        <v>44172</v>
      </c>
      <c r="D69" s="12">
        <v>69222</v>
      </c>
      <c r="E69" s="13" t="s">
        <v>0</v>
      </c>
      <c r="F69" s="12">
        <v>123763</v>
      </c>
      <c r="G69" s="13" t="s">
        <v>0</v>
      </c>
      <c r="H69" s="16">
        <f t="shared" si="10"/>
        <v>192985</v>
      </c>
      <c r="I69" s="12">
        <v>1397</v>
      </c>
      <c r="J69" s="13" t="s">
        <v>1</v>
      </c>
      <c r="K69" s="12">
        <v>1180</v>
      </c>
      <c r="L69" s="13" t="s">
        <v>4</v>
      </c>
      <c r="N69">
        <f t="shared" si="11"/>
        <v>409420.18699999998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JungMin Han</dc:creator>
  <cp:lastModifiedBy>JungMin Han</cp:lastModifiedBy>
  <dcterms:created xsi:type="dcterms:W3CDTF">2020-07-07T06:06:14Z</dcterms:created>
  <dcterms:modified xsi:type="dcterms:W3CDTF">2020-07-07T07:03:32Z</dcterms:modified>
</cp:coreProperties>
</file>