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c45ff579dda0d7df/Desktop/"/>
    </mc:Choice>
  </mc:AlternateContent>
  <xr:revisionPtr revIDLastSave="0" documentId="8_{DCF86F5C-78D3-488E-8E89-C1554DB8461B}" xr6:coauthVersionLast="47" xr6:coauthVersionMax="47" xr10:uidLastSave="{00000000-0000-0000-0000-000000000000}"/>
  <bookViews>
    <workbookView xWindow="-108" yWindow="-108" windowWidth="23256" windowHeight="12456" activeTab="2" xr2:uid="{8BC6D2D6-F757-0C4B-901B-94A06448BC91}"/>
  </bookViews>
  <sheets>
    <sheet name="Dataset" sheetId="1" r:id="rId1"/>
    <sheet name="Pivot table" sheetId="2" r:id="rId2"/>
    <sheet name="Das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G6" i="2" l="1"/>
  <c r="BV10" i="2"/>
  <c r="BY6" i="2"/>
  <c r="CR5" i="2"/>
  <c r="BV6" i="2"/>
  <c r="BX6" i="2"/>
  <c r="CA6" i="2"/>
  <c r="BZ6" i="2"/>
  <c r="BW6" i="2"/>
  <c r="CA5" i="2"/>
  <c r="BZ5" i="2"/>
  <c r="BY5" i="2"/>
  <c r="BX5" i="2"/>
  <c r="BW5" i="2"/>
  <c r="BV5" i="2"/>
  <c r="BZ3" i="2"/>
  <c r="CA3" i="2"/>
  <c r="BW3" i="2"/>
  <c r="BY3" i="2"/>
  <c r="BX3" i="2"/>
  <c r="BV3" i="2"/>
  <c r="BM19" i="2"/>
  <c r="BL19" i="2"/>
  <c r="BE6" i="2"/>
  <c r="BE5" i="2"/>
  <c r="BE4" i="2"/>
  <c r="BB4" i="2"/>
  <c r="BB5" i="2"/>
  <c r="BB6" i="2"/>
  <c r="BB7" i="2"/>
  <c r="BB8" i="2"/>
  <c r="BB9" i="2"/>
  <c r="BB10" i="2"/>
  <c r="BB11" i="2"/>
  <c r="BB12" i="2"/>
  <c r="BB13" i="2"/>
  <c r="BB14" i="2"/>
  <c r="BB15" i="2"/>
  <c r="AW5" i="2"/>
  <c r="AW6" i="2"/>
  <c r="AW7" i="2"/>
  <c r="AW8" i="2"/>
  <c r="AW4" i="2"/>
  <c r="AV5" i="2"/>
  <c r="AV6" i="2"/>
  <c r="AV7" i="2"/>
  <c r="AV8" i="2"/>
  <c r="AV4" i="2"/>
  <c r="AF6" i="2"/>
  <c r="AF5" i="2"/>
  <c r="T7" i="2"/>
  <c r="T6" i="2"/>
  <c r="T5" i="2"/>
  <c r="M5" i="2"/>
  <c r="M6" i="2"/>
  <c r="M7" i="2"/>
  <c r="M8" i="2"/>
  <c r="M4" i="2"/>
  <c r="L5" i="2"/>
  <c r="L6" i="2"/>
  <c r="L7" i="2"/>
  <c r="L8" i="2"/>
  <c r="L4" i="2"/>
  <c r="X9" i="2"/>
  <c r="X8" i="2"/>
</calcChain>
</file>

<file path=xl/sharedStrings.xml><?xml version="1.0" encoding="utf-8"?>
<sst xmlns="http://schemas.openxmlformats.org/spreadsheetml/2006/main" count="10849" uniqueCount="120">
  <si>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</si>
  <si>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</si>
  <si>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</si>
  <si>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</si>
  <si>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</si>
  <si>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</si>
  <si>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</si>
  <si>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</si>
  <si>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</si>
  <si>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</si>
  <si>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</si>
  <si>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</si>
  <si>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</si>
  <si>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</si>
  <si>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</si>
  <si>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</si>
  <si>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</si>
  <si>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</si>
  <si>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</si>
  <si>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</si>
  <si>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</si>
  <si>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</si>
  <si>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</si>
  <si>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</si>
  <si>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</si>
  <si>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</si>
  <si>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</si>
  <si>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</si>
  <si>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</si>
  <si>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</si>
  <si>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</si>
  <si>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</si>
  <si>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</si>
  <si>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</si>
  <si>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</si>
  <si>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</si>
  <si>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</si>
  <si>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</si>
  <si>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</si>
  <si>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</si>
  <si>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</si>
  <si>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</si>
  <si>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</si>
  <si>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</si>
  <si>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</si>
  <si>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</si>
  <si>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</si>
  <si>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</si>
  <si>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</si>
  <si>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</si>
  <si>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</si>
  <si>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</si>
  <si>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</si>
  <si>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</si>
  <si>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</si>
  <si>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</si>
  <si>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</si>
  <si>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</si>
  <si>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</si>
  <si>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</si>
  <si>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</si>
  <si>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</si>
  <si>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</si>
  <si>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</si>
  <si>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</si>
  <si>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</si>
  <si>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</si>
  <si>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</si>
  <si>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</si>
  <si>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</si>
  <si>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</si>
  <si>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</si>
  <si>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</si>
  <si>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</si>
  <si>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</si>
  <si>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</si>
  <si>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</si>
  <si>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</si>
  <si>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</si>
  <si>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</si>
  <si>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</si>
  <si>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</si>
  <si>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</si>
  <si>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Total earnings</t>
  </si>
  <si>
    <t>Total Calls</t>
  </si>
  <si>
    <t>Top 5 Consultant Sales Revenue</t>
  </si>
  <si>
    <t>Total Earnings by months</t>
  </si>
  <si>
    <t>Sum of Paid Fees2</t>
  </si>
  <si>
    <t>max</t>
  </si>
  <si>
    <t>avg</t>
  </si>
  <si>
    <t>min</t>
  </si>
  <si>
    <t xml:space="preserve"> Paid Unpaid Calls</t>
  </si>
  <si>
    <t>Sum of Enrolled Courses</t>
  </si>
  <si>
    <t>Avg of enrolled courses</t>
  </si>
  <si>
    <t>Sum of enrolled courses</t>
  </si>
  <si>
    <t>Count of Area Code</t>
  </si>
  <si>
    <t>(blank)</t>
  </si>
  <si>
    <t>Training Levels By Sales Team</t>
  </si>
  <si>
    <t>Enrolled Courses On training levels</t>
  </si>
  <si>
    <t>Top 5 Training Levels</t>
  </si>
  <si>
    <t>Average of Average call duration</t>
  </si>
  <si>
    <t>Months</t>
  </si>
  <si>
    <t>Duration</t>
  </si>
  <si>
    <t>Avg</t>
  </si>
  <si>
    <t>Max</t>
  </si>
  <si>
    <t>Min</t>
  </si>
  <si>
    <r>
      <t>mm:ss</t>
    </r>
    <r>
      <rPr>
        <sz val="10.5"/>
        <color rgb="FF000000"/>
        <rFont val="Calibri"/>
        <family val="2"/>
        <scheme val="minor"/>
      </rPr>
      <t xml:space="preserve"> </t>
    </r>
  </si>
  <si>
    <t>Total Sales By Sales Team</t>
  </si>
  <si>
    <t>Actual</t>
  </si>
  <si>
    <t>the difference to reach the highest amount</t>
  </si>
  <si>
    <t>Average call by month paid and unpaid</t>
  </si>
  <si>
    <t>Count of Month</t>
  </si>
  <si>
    <t>Average</t>
  </si>
  <si>
    <t>Advertisement by total sales</t>
  </si>
  <si>
    <t>Column Labels</t>
  </si>
  <si>
    <t xml:space="preserve">      Total ads</t>
  </si>
  <si>
    <t>(All)</t>
  </si>
  <si>
    <t>Training Model Fees by Consultant</t>
  </si>
  <si>
    <t>Paid Advertisement</t>
  </si>
  <si>
    <t>Count of Month2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</si>
</sst>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_(&quot;$&quot;* #,##0.00_);_(&quot;$&quot;* \(#,##0.00\);_(&quot;$&quot;* &quot;-&quot;??_);_(@_)"/>
    <numFmt numFmtId="165" formatCode="[$EGP]\ #,##0_);\([$EGP]\ #,##0\)"/>
    <numFmt numFmtId="166" formatCode="#,##0.0"/>
    <numFmt numFmtId="167" formatCode="_ * #,##0.0_ ;_ * \-#,##0.0_ ;_ * &quot;-&quot;??_ ;_ @_ "/>
    <numFmt numFmtId="168" formatCode="_ * #,##0_ ;_ * \-#,##0_ ;_ * &quot;-&quot;??_ ;_ @_ "/>
    <numFmt numFmtId="169" formatCode="[&lt;999950]0.0,&quot;K&quot;;[&lt;999950000]0.0,,&quot;M&quot;;0.0,,,&quot;B&quot;"/>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rgb="FFFF0000"/>
      <name val="Calibri"/>
      <family val="2"/>
      <scheme val="minor"/>
    </font>
    <font>
      <sz val="8"/>
      <name val="Calibri"/>
      <family val="2"/>
      <scheme val="minor"/>
    </font>
    <font>
      <sz val="11"/>
      <color rgb="FFFFFFFF"/>
      <name val="Calibri"/>
      <family val="2"/>
      <scheme val="minor"/>
    </font>
    <font>
      <sz val="10.5"/>
      <color rgb="FF000000"/>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2" fillId="3" borderId="1" xfId="0" applyFont="1" applyFill="1" applyBorder="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4" borderId="0" xfId="0" applyFill="1"/>
    <xf numFmtId="0" fontId="6" fillId="0" borderId="0" xfId="0" applyFont="1"/>
    <xf numFmtId="3" fontId="0" fillId="0" borderId="0" xfId="0" applyNumberFormat="1"/>
    <xf numFmtId="167" fontId="0" fillId="0" borderId="0" xfId="3" applyNumberFormat="1" applyFont="1"/>
    <xf numFmtId="168" fontId="0" fillId="0" borderId="0" xfId="3" applyNumberFormat="1" applyFont="1"/>
    <xf numFmtId="169" fontId="0" fillId="0" borderId="0" xfId="0" applyNumberFormat="1"/>
    <xf numFmtId="168" fontId="0" fillId="0" borderId="0" xfId="3" applyNumberFormat="1" applyFont="1" applyBorder="1"/>
    <xf numFmtId="9" fontId="0" fillId="0" borderId="0" xfId="4" applyFont="1"/>
    <xf numFmtId="45" fontId="0" fillId="0" borderId="0" xfId="0" applyNumberFormat="1"/>
    <xf numFmtId="0" fontId="8" fillId="0" borderId="0" xfId="0" applyFont="1" applyAlignment="1">
      <alignment horizontal="left" vertical="center"/>
    </xf>
    <xf numFmtId="0" fontId="2" fillId="3" borderId="2" xfId="0" applyFont="1" applyFill="1" applyBorder="1" applyAlignment="1">
      <alignment horizontal="left"/>
    </xf>
    <xf numFmtId="169" fontId="2" fillId="3" borderId="2" xfId="0" applyNumberFormat="1" applyFont="1" applyFill="1" applyBorder="1"/>
    <xf numFmtId="0" fontId="0" fillId="0" borderId="0" xfId="0" applyAlignment="1">
      <alignment vertical="top"/>
    </xf>
    <xf numFmtId="1" fontId="0" fillId="0" borderId="0" xfId="0" applyNumberFormat="1"/>
    <xf numFmtId="0" fontId="0" fillId="0" borderId="0" xfId="0" applyAlignment="1">
      <alignment horizontal="left" indent="1"/>
    </xf>
    <xf numFmtId="0" fontId="0" fillId="0" borderId="0" xfId="0" applyAlignment="1">
      <alignment vertical="center"/>
    </xf>
  </cellXfs>
  <cellStyles count="5">
    <cellStyle name="Comma" xfId="3" builtinId="3"/>
    <cellStyle name="Currency" xfId="1" builtinId="4"/>
    <cellStyle name="Normal" xfId="0" builtinId="0"/>
    <cellStyle name="Normal 2" xfId="2" xr:uid="{956AD3D9-F9E9-1446-BC34-0D686802592F}"/>
    <cellStyle name="Percent" xfId="4" builtinId="5"/>
  </cellStyles>
  <dxfs count="0"/>
  <tableStyles count="1" defaultTableStyle="TableStyleMedium2" defaultPivotStyle="PivotStyleLight16">
    <tableStyle name="Slicer Style 1" pivot="0" table="0" count="0" xr9:uid="{2FA2D7CA-3421-4B1F-85D0-7E9B80E85B2E}"/>
  </tableStyles>
  <colors>
    <mruColors>
      <color rgb="FFFF6699"/>
      <color rgb="FFA568D2"/>
      <color rgb="FF7030A0"/>
      <color rgb="FFFF33CC"/>
      <color rgb="FF6A2D97"/>
      <color rgb="FFA5C2E3"/>
      <color rgb="FF807EF3"/>
      <color rgb="FF008626"/>
      <color rgb="FF4472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table!PivotTable4</c:name>
    <c:fmtId val="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2"/>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3"/>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3"/>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39529960002396E-2"/>
          <c:y val="0.11331570686017189"/>
          <c:w val="0.93888888888888888"/>
          <c:h val="0.71500437445319331"/>
        </c:manualLayout>
      </c:layout>
      <c:areaChart>
        <c:grouping val="standard"/>
        <c:varyColors val="0"/>
        <c:ser>
          <c:idx val="0"/>
          <c:order val="0"/>
          <c:tx>
            <c:strRef>
              <c:f>'Pivot table'!$P$3</c:f>
              <c:strCache>
                <c:ptCount val="1"/>
                <c:pt idx="0">
                  <c:v>Sum of Paid Fees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idx val="0"/>
            <c:bubble3D val="0"/>
            <c:extLst>
              <c:ext xmlns:c16="http://schemas.microsoft.com/office/drawing/2014/chart" uri="{C3380CC4-5D6E-409C-BE32-E72D297353CC}">
                <c16:uniqueId val="{00000000-D446-47B0-A48B-102F4C082F3F}"/>
              </c:ext>
            </c:extLst>
          </c:dPt>
          <c:dPt>
            <c:idx val="1"/>
            <c:bubble3D val="0"/>
            <c:extLst>
              <c:ext xmlns:c16="http://schemas.microsoft.com/office/drawing/2014/chart" uri="{C3380CC4-5D6E-409C-BE32-E72D297353CC}">
                <c16:uniqueId val="{00000001-D446-47B0-A48B-102F4C082F3F}"/>
              </c:ext>
            </c:extLst>
          </c:dPt>
          <c:dPt>
            <c:idx val="2"/>
            <c:bubble3D val="0"/>
            <c:extLst>
              <c:ext xmlns:c16="http://schemas.microsoft.com/office/drawing/2014/chart" uri="{C3380CC4-5D6E-409C-BE32-E72D297353CC}">
                <c16:uniqueId val="{00000002-D446-47B0-A48B-102F4C082F3F}"/>
              </c:ext>
            </c:extLst>
          </c:dPt>
          <c:dPt>
            <c:idx val="3"/>
            <c:bubble3D val="0"/>
            <c:extLst>
              <c:ext xmlns:c16="http://schemas.microsoft.com/office/drawing/2014/chart" uri="{C3380CC4-5D6E-409C-BE32-E72D297353CC}">
                <c16:uniqueId val="{00000003-D446-47B0-A48B-102F4C082F3F}"/>
              </c:ext>
            </c:extLst>
          </c:dPt>
          <c:dPt>
            <c:idx val="4"/>
            <c:bubble3D val="0"/>
            <c:extLst>
              <c:ext xmlns:c16="http://schemas.microsoft.com/office/drawing/2014/chart" uri="{C3380CC4-5D6E-409C-BE32-E72D297353CC}">
                <c16:uniqueId val="{00000004-D446-47B0-A48B-102F4C082F3F}"/>
              </c:ext>
            </c:extLst>
          </c:dPt>
          <c:dPt>
            <c:idx val="5"/>
            <c:bubble3D val="0"/>
            <c:extLst>
              <c:ext xmlns:c16="http://schemas.microsoft.com/office/drawing/2014/chart" uri="{C3380CC4-5D6E-409C-BE32-E72D297353CC}">
                <c16:uniqueId val="{00000005-D446-47B0-A48B-102F4C082F3F}"/>
              </c:ext>
            </c:extLst>
          </c:dPt>
          <c:dPt>
            <c:idx val="6"/>
            <c:bubble3D val="0"/>
            <c:extLst>
              <c:ext xmlns:c16="http://schemas.microsoft.com/office/drawing/2014/chart" uri="{C3380CC4-5D6E-409C-BE32-E72D297353CC}">
                <c16:uniqueId val="{00000006-D446-47B0-A48B-102F4C082F3F}"/>
              </c:ext>
            </c:extLst>
          </c:dPt>
          <c:dPt>
            <c:idx val="7"/>
            <c:bubble3D val="0"/>
            <c:extLst>
              <c:ext xmlns:c16="http://schemas.microsoft.com/office/drawing/2014/chart" uri="{C3380CC4-5D6E-409C-BE32-E72D297353CC}">
                <c16:uniqueId val="{00000007-D446-47B0-A48B-102F4C082F3F}"/>
              </c:ext>
            </c:extLst>
          </c:dPt>
          <c:dPt>
            <c:idx val="8"/>
            <c:bubble3D val="0"/>
            <c:extLst>
              <c:ext xmlns:c16="http://schemas.microsoft.com/office/drawing/2014/chart" uri="{C3380CC4-5D6E-409C-BE32-E72D297353CC}">
                <c16:uniqueId val="{00000008-D446-47B0-A48B-102F4C082F3F}"/>
              </c:ext>
            </c:extLst>
          </c:dPt>
          <c:dPt>
            <c:idx val="9"/>
            <c:bubble3D val="0"/>
            <c:extLst>
              <c:ext xmlns:c16="http://schemas.microsoft.com/office/drawing/2014/chart" uri="{C3380CC4-5D6E-409C-BE32-E72D297353CC}">
                <c16:uniqueId val="{00000009-D446-47B0-A48B-102F4C082F3F}"/>
              </c:ext>
            </c:extLst>
          </c:dPt>
          <c:dPt>
            <c:idx val="10"/>
            <c:bubble3D val="0"/>
            <c:extLst>
              <c:ext xmlns:c16="http://schemas.microsoft.com/office/drawing/2014/chart" uri="{C3380CC4-5D6E-409C-BE32-E72D297353CC}">
                <c16:uniqueId val="{0000000A-D446-47B0-A48B-102F4C082F3F}"/>
              </c:ext>
            </c:extLst>
          </c:dPt>
          <c:dPt>
            <c:idx val="11"/>
            <c:bubble3D val="0"/>
            <c:extLst>
              <c:ext xmlns:c16="http://schemas.microsoft.com/office/drawing/2014/chart" uri="{C3380CC4-5D6E-409C-BE32-E72D297353CC}">
                <c16:uniqueId val="{0000000B-D446-47B0-A48B-102F4C082F3F}"/>
              </c:ext>
            </c:extLst>
          </c:dPt>
          <c:dLbls>
            <c:dLbl>
              <c:idx val="0"/>
              <c:layout>
                <c:manualLayout>
                  <c:x val="6.0277418545135074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446-47B0-A48B-102F4C082F3F}"/>
                </c:ext>
              </c:extLst>
            </c:dLbl>
            <c:dLbl>
              <c:idx val="1"/>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446-47B0-A48B-102F4C082F3F}"/>
                </c:ext>
              </c:extLst>
            </c:dLbl>
            <c:dLbl>
              <c:idx val="2"/>
              <c:layout>
                <c:manualLayout>
                  <c:x val="6.0277418545134926E-3"/>
                  <c:y val="-0.3951147650661315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446-47B0-A48B-102F4C082F3F}"/>
                </c:ext>
              </c:extLst>
            </c:dLbl>
            <c:dLbl>
              <c:idx val="3"/>
              <c:layout>
                <c:manualLayout>
                  <c:x val="6.0277418545134761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446-47B0-A48B-102F4C082F3F}"/>
                </c:ext>
              </c:extLst>
            </c:dLbl>
            <c:dLbl>
              <c:idx val="4"/>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446-47B0-A48B-102F4C082F3F}"/>
                </c:ext>
              </c:extLst>
            </c:dLbl>
            <c:dLbl>
              <c:idx val="5"/>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446-47B0-A48B-102F4C082F3F}"/>
                </c:ext>
              </c:extLst>
            </c:dLbl>
            <c:dLbl>
              <c:idx val="6"/>
              <c:layout>
                <c:manualLayout>
                  <c:x val="6.0277418545134449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D446-47B0-A48B-102F4C082F3F}"/>
                </c:ext>
              </c:extLst>
            </c:dLbl>
            <c:dLbl>
              <c:idx val="7"/>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D446-47B0-A48B-102F4C082F3F}"/>
                </c:ext>
              </c:extLst>
            </c:dLbl>
            <c:dLbl>
              <c:idx val="8"/>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D446-47B0-A48B-102F4C082F3F}"/>
                </c:ext>
              </c:extLst>
            </c:dLbl>
            <c:dLbl>
              <c:idx val="9"/>
              <c:layout>
                <c:manualLayout>
                  <c:x val="6.0277275467148887E-3"/>
                  <c:y val="-0.3951149425287356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446-47B0-A48B-102F4C082F3F}"/>
                </c:ext>
              </c:extLst>
            </c:dLbl>
            <c:dLbl>
              <c:idx val="10"/>
              <c:layout>
                <c:manualLayout>
                  <c:x val="6.0277418545133807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D446-47B0-A48B-102F4C082F3F}"/>
                </c:ext>
              </c:extLst>
            </c:dLbl>
            <c:dLbl>
              <c:idx val="11"/>
              <c:layout>
                <c:manualLayout>
                  <c:x val="0"/>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D446-47B0-A48B-102F4C082F3F}"/>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table'!$P$4:$P$16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C-D446-47B0-A48B-102F4C082F3F}"/>
            </c:ext>
          </c:extLst>
        </c:ser>
        <c:ser>
          <c:idx val="1"/>
          <c:order val="1"/>
          <c:tx>
            <c:strRef>
              <c:f>'Pivot table'!$Q$3</c:f>
              <c:strCache>
                <c:ptCount val="1"/>
                <c:pt idx="0">
                  <c:v>Sum of Paid Fees2</c:v>
                </c:pt>
              </c:strCache>
            </c:strRef>
          </c:tx>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D-D446-47B0-A48B-102F4C082F3F}"/>
            </c:ext>
          </c:extLst>
        </c:ser>
        <c:dLbls>
          <c:showLegendKey val="0"/>
          <c:showVal val="1"/>
          <c:showCatName val="0"/>
          <c:showSerName val="0"/>
          <c:showPercent val="0"/>
          <c:showBubbleSize val="0"/>
        </c:dLbls>
        <c:axId val="248750911"/>
        <c:axId val="248751391"/>
      </c:areaChart>
      <c:catAx>
        <c:axId val="248750911"/>
        <c:scaling>
          <c:orientation val="minMax"/>
        </c:scaling>
        <c:delete val="1"/>
        <c:axPos val="b"/>
        <c:numFmt formatCode="General" sourceLinked="1"/>
        <c:majorTickMark val="out"/>
        <c:minorTickMark val="none"/>
        <c:tickLblPos val="nextTo"/>
        <c:crossAx val="248751391"/>
        <c:crosses val="autoZero"/>
        <c:auto val="1"/>
        <c:lblAlgn val="ctr"/>
        <c:lblOffset val="100"/>
        <c:noMultiLvlLbl val="0"/>
      </c:catAx>
      <c:valAx>
        <c:axId val="248751391"/>
        <c:scaling>
          <c:orientation val="minMax"/>
        </c:scaling>
        <c:delete val="1"/>
        <c:axPos val="l"/>
        <c:numFmt formatCode="[&lt;999950]0.0,&quot;K&quot;;[&lt;999950000]0.0,,&quot;M&quot;;0.0,,,&quot;B&quot;" sourceLinked="1"/>
        <c:majorTickMark val="none"/>
        <c:minorTickMark val="none"/>
        <c:tickLblPos val="nextTo"/>
        <c:crossAx val="248750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table!PivotTable16</c:name>
    <c:fmtId val="42"/>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FF00"/>
          </a:solidFill>
          <a:ln>
            <a:noFill/>
          </a:ln>
          <a:effectLst/>
        </c:spPr>
      </c:pivotFmt>
      <c:pivotFmt>
        <c:idx val="4"/>
        <c:spPr>
          <a:solidFill>
            <a:srgbClr val="FF33CC"/>
          </a:solidFill>
          <a:ln>
            <a:noFill/>
          </a:ln>
          <a:effectLst/>
        </c:spPr>
      </c:pivotFmt>
      <c:pivotFmt>
        <c:idx val="5"/>
        <c:spPr>
          <a:solidFill>
            <a:srgbClr val="0070C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FF00"/>
          </a:solidFill>
          <a:ln>
            <a:noFill/>
          </a:ln>
          <a:effectLst/>
        </c:spPr>
      </c:pivotFmt>
      <c:pivotFmt>
        <c:idx val="9"/>
        <c:spPr>
          <a:solidFill>
            <a:srgbClr val="FF33CC"/>
          </a:solidFill>
          <a:ln>
            <a:noFill/>
          </a:ln>
          <a:effectLst/>
        </c:spPr>
      </c:pivotFmt>
      <c:pivotFmt>
        <c:idx val="10"/>
        <c:spPr>
          <a:solidFill>
            <a:srgbClr val="0070C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FFFF00"/>
          </a:solidFill>
          <a:ln>
            <a:noFill/>
          </a:ln>
          <a:effectLst/>
        </c:spPr>
      </c:pivotFmt>
      <c:pivotFmt>
        <c:idx val="15"/>
        <c:spPr>
          <a:solidFill>
            <a:srgbClr val="FF33CC"/>
          </a:solidFill>
          <a:ln>
            <a:noFill/>
          </a:ln>
          <a:effectLst/>
        </c:spPr>
      </c:pivotFmt>
      <c:pivotFmt>
        <c:idx val="16"/>
        <c:spPr>
          <a:solidFill>
            <a:srgbClr val="0070C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0.47734501360761639"/>
              <c:y val="-9.5238095238095247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3394833948339481"/>
                  <c:h val="0.19133333333333333"/>
                </c:manualLayout>
              </c15:layout>
            </c:ext>
          </c:extLst>
        </c:dLbl>
      </c:pivotFmt>
    </c:pivotFmts>
    <c:plotArea>
      <c:layout>
        <c:manualLayout>
          <c:layoutTarget val="inner"/>
          <c:xMode val="edge"/>
          <c:yMode val="edge"/>
          <c:x val="8.6300859071582844E-2"/>
          <c:y val="0.15238095238095239"/>
          <c:w val="0.81269963487036445"/>
          <c:h val="0.67430221222347209"/>
        </c:manualLayout>
      </c:layout>
      <c:barChart>
        <c:barDir val="bar"/>
        <c:grouping val="clustered"/>
        <c:varyColors val="0"/>
        <c:ser>
          <c:idx val="0"/>
          <c:order val="0"/>
          <c:tx>
            <c:strRef>
              <c:f>'Pivot table'!$BM$3</c:f>
              <c:strCache>
                <c:ptCount val="1"/>
                <c:pt idx="0">
                  <c:v>Sum of Paid Fees</c:v>
                </c:pt>
              </c:strCache>
            </c:strRef>
          </c:tx>
          <c:spPr>
            <a:solidFill>
              <a:srgbClr val="92D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5287-46B5-87CE-58A766619C34}"/>
              </c:ext>
            </c:extLst>
          </c:dPt>
          <c:dPt>
            <c:idx val="1"/>
            <c:invertIfNegative val="0"/>
            <c:bubble3D val="0"/>
            <c:spPr>
              <a:solidFill>
                <a:srgbClr val="FFFF00"/>
              </a:solidFill>
              <a:ln>
                <a:noFill/>
              </a:ln>
              <a:effectLst/>
            </c:spPr>
            <c:extLst>
              <c:ext xmlns:c16="http://schemas.microsoft.com/office/drawing/2014/chart" uri="{C3380CC4-5D6E-409C-BE32-E72D297353CC}">
                <c16:uniqueId val="{00000003-5287-46B5-87CE-58A766619C34}"/>
              </c:ext>
            </c:extLst>
          </c:dPt>
          <c:dPt>
            <c:idx val="2"/>
            <c:invertIfNegative val="0"/>
            <c:bubble3D val="0"/>
            <c:spPr>
              <a:solidFill>
                <a:srgbClr val="FF33CC"/>
              </a:solidFill>
              <a:ln>
                <a:noFill/>
              </a:ln>
              <a:effectLst/>
            </c:spPr>
            <c:extLst>
              <c:ext xmlns:c16="http://schemas.microsoft.com/office/drawing/2014/chart" uri="{C3380CC4-5D6E-409C-BE32-E72D297353CC}">
                <c16:uniqueId val="{00000005-5287-46B5-87CE-58A766619C34}"/>
              </c:ext>
            </c:extLst>
          </c:dPt>
          <c:dPt>
            <c:idx val="3"/>
            <c:invertIfNegative val="0"/>
            <c:bubble3D val="0"/>
            <c:spPr>
              <a:solidFill>
                <a:srgbClr val="0070C0"/>
              </a:solidFill>
              <a:ln>
                <a:noFill/>
              </a:ln>
              <a:effectLst/>
            </c:spPr>
            <c:extLst>
              <c:ext xmlns:c16="http://schemas.microsoft.com/office/drawing/2014/chart" uri="{C3380CC4-5D6E-409C-BE32-E72D297353CC}">
                <c16:uniqueId val="{00000007-5287-46B5-87CE-58A766619C3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table'!$BL$4:$BL$8</c:f>
              <c:strCache>
                <c:ptCount val="4"/>
                <c:pt idx="0">
                  <c:v>Abdullah</c:v>
                </c:pt>
                <c:pt idx="1">
                  <c:v>Ahmed</c:v>
                </c:pt>
                <c:pt idx="2">
                  <c:v>Mohammed</c:v>
                </c:pt>
                <c:pt idx="3">
                  <c:v>Salah</c:v>
                </c:pt>
              </c:strCache>
            </c:strRef>
          </c:cat>
          <c:val>
            <c:numRef>
              <c:f>'Pivot table'!$BM$4:$BM$8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5287-46B5-87CE-58A766619C34}"/>
            </c:ext>
          </c:extLst>
        </c:ser>
        <c:ser>
          <c:idx val="1"/>
          <c:order val="1"/>
          <c:tx>
            <c:strRef>
              <c:f>'Pivot table'!$BN$3</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5287-46B5-87CE-58A766619C34}"/>
              </c:ext>
            </c:extLst>
          </c:dPt>
          <c:dLbls>
            <c:dLbl>
              <c:idx val="2"/>
              <c:layout>
                <c:manualLayout>
                  <c:x val="-0.47734501360761639"/>
                  <c:y val="-9.5238095238095247E-3"/>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33394833948339481"/>
                      <c:h val="0.19133333333333333"/>
                    </c:manualLayout>
                  </c15:layout>
                </c:ext>
                <c:ext xmlns:c16="http://schemas.microsoft.com/office/drawing/2014/chart" uri="{C3380CC4-5D6E-409C-BE32-E72D297353CC}">
                  <c16:uniqueId val="{0000000A-5287-46B5-87CE-58A766619C3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table'!$BL$4:$BL$8</c:f>
              <c:strCache>
                <c:ptCount val="4"/>
                <c:pt idx="0">
                  <c:v>Abdullah</c:v>
                </c:pt>
                <c:pt idx="1">
                  <c:v>Ahmed</c:v>
                </c:pt>
                <c:pt idx="2">
                  <c:v>Mohammed</c:v>
                </c:pt>
                <c:pt idx="3">
                  <c:v>Salah</c:v>
                </c:pt>
              </c:strCache>
            </c:strRef>
          </c:cat>
          <c:val>
            <c:numRef>
              <c:f>'Pivot table'!$BN$4:$BN$8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5287-46B5-87CE-58A766619C34}"/>
            </c:ext>
          </c:extLst>
        </c:ser>
        <c:dLbls>
          <c:showLegendKey val="0"/>
          <c:showVal val="0"/>
          <c:showCatName val="0"/>
          <c:showSerName val="0"/>
          <c:showPercent val="0"/>
          <c:showBubbleSize val="0"/>
        </c:dLbls>
        <c:gapWidth val="190"/>
        <c:overlap val="-5"/>
        <c:axId val="2114081055"/>
        <c:axId val="2114081535"/>
      </c:barChart>
      <c:catAx>
        <c:axId val="2114081055"/>
        <c:scaling>
          <c:orientation val="minMax"/>
        </c:scaling>
        <c:delete val="1"/>
        <c:axPos val="l"/>
        <c:numFmt formatCode="General" sourceLinked="1"/>
        <c:majorTickMark val="none"/>
        <c:minorTickMark val="none"/>
        <c:tickLblPos val="nextTo"/>
        <c:crossAx val="2114081535"/>
        <c:crosses val="autoZero"/>
        <c:auto val="1"/>
        <c:lblAlgn val="ctr"/>
        <c:lblOffset val="100"/>
        <c:noMultiLvlLbl val="0"/>
      </c:catAx>
      <c:valAx>
        <c:axId val="2114081535"/>
        <c:scaling>
          <c:orientation val="minMax"/>
        </c:scaling>
        <c:delete val="0"/>
        <c:axPos val="b"/>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8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table!PivotTable5</c:name>
    <c:fmtId val="47"/>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solidFill>
              <a:sysClr val="window" lastClr="FFFFFF"/>
            </a:solid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159230096239"/>
          <c:y val="3.7453703703703718E-2"/>
          <c:w val="0.8498495188101487"/>
          <c:h val="0.62588692038495186"/>
        </c:manualLayout>
      </c:layout>
      <c:barChart>
        <c:barDir val="col"/>
        <c:grouping val="clustered"/>
        <c:varyColors val="0"/>
        <c:ser>
          <c:idx val="0"/>
          <c:order val="0"/>
          <c:tx>
            <c:strRef>
              <c:f>'Pivot table'!$BQ$3</c:f>
              <c:strCache>
                <c:ptCount val="1"/>
                <c:pt idx="0">
                  <c:v>Total</c:v>
                </c:pt>
              </c:strCache>
            </c:strRef>
          </c:tx>
          <c:spPr>
            <a:solidFill>
              <a:srgbClr val="7030A0"/>
            </a:solidFill>
            <a:ln>
              <a:noFill/>
            </a:ln>
            <a:effectLst/>
          </c:spPr>
          <c:invertIfNegative val="0"/>
          <c:dLbls>
            <c:spPr>
              <a:solidFill>
                <a:sysClr val="window" lastClr="FFFFFF"/>
              </a:solid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table'!$BP$4:$BP$20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table'!$BQ$4:$BQ$20</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AE4F-4C5B-A40F-CC5BB7C059E4}"/>
            </c:ext>
          </c:extLst>
        </c:ser>
        <c:dLbls>
          <c:showLegendKey val="0"/>
          <c:showVal val="0"/>
          <c:showCatName val="0"/>
          <c:showSerName val="0"/>
          <c:showPercent val="0"/>
          <c:showBubbleSize val="0"/>
        </c:dLbls>
        <c:gapWidth val="72"/>
        <c:overlap val="-27"/>
        <c:axId val="745517567"/>
        <c:axId val="745497887"/>
      </c:barChart>
      <c:catAx>
        <c:axId val="745517567"/>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745497887"/>
        <c:crosses val="autoZero"/>
        <c:auto val="1"/>
        <c:lblAlgn val="ctr"/>
        <c:lblOffset val="100"/>
        <c:noMultiLvlLbl val="0"/>
      </c:catAx>
      <c:valAx>
        <c:axId val="745497887"/>
        <c:scaling>
          <c:orientation val="minMax"/>
        </c:scaling>
        <c:delete val="1"/>
        <c:axPos val="l"/>
        <c:numFmt formatCode="[&lt;999950]0.0,&quot;K&quot;;[&lt;999950000]0.0,,&quot;M&quot;;0.0,,,&quot;B&quot;" sourceLinked="1"/>
        <c:majorTickMark val="none"/>
        <c:minorTickMark val="none"/>
        <c:tickLblPos val="nextTo"/>
        <c:crossAx val="74551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table!PivotTable18</c:name>
    <c:fmtId val="51"/>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table'!$CJ$4:$CJ$5</c:f>
              <c:strCache>
                <c:ptCount val="1"/>
                <c:pt idx="0">
                  <c:v>AD01-9361</c:v>
                </c:pt>
              </c:strCache>
            </c:strRef>
          </c:tx>
          <c:spPr>
            <a:ln w="12700" cap="rnd">
              <a:solidFill>
                <a:schemeClr val="accent1"/>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table'!$CJ$6:$CJ$18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B31D-46D2-B5E3-0C83143361D4}"/>
            </c:ext>
          </c:extLst>
        </c:ser>
        <c:ser>
          <c:idx val="1"/>
          <c:order val="1"/>
          <c:tx>
            <c:strRef>
              <c:f>'Pivot table'!$CK$4:$CK$5</c:f>
              <c:strCache>
                <c:ptCount val="1"/>
                <c:pt idx="0">
                  <c:v>AD01-9362</c:v>
                </c:pt>
              </c:strCache>
            </c:strRef>
          </c:tx>
          <c:spPr>
            <a:ln w="12700" cap="rnd">
              <a:solidFill>
                <a:schemeClr val="accent2"/>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table'!$CK$6:$CK$18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B31D-46D2-B5E3-0C83143361D4}"/>
            </c:ext>
          </c:extLst>
        </c:ser>
        <c:ser>
          <c:idx val="2"/>
          <c:order val="2"/>
          <c:tx>
            <c:strRef>
              <c:f>'Pivot table'!$CL$4:$CL$5</c:f>
              <c:strCache>
                <c:ptCount val="1"/>
                <c:pt idx="0">
                  <c:v>AD01-9363</c:v>
                </c:pt>
              </c:strCache>
            </c:strRef>
          </c:tx>
          <c:spPr>
            <a:ln w="12700" cap="rnd">
              <a:solidFill>
                <a:schemeClr val="accent3"/>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table'!$CL$6:$CL$18</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B31D-46D2-B5E3-0C83143361D4}"/>
            </c:ext>
          </c:extLst>
        </c:ser>
        <c:ser>
          <c:idx val="3"/>
          <c:order val="3"/>
          <c:tx>
            <c:strRef>
              <c:f>'Pivot table'!$CM$4:$CM$5</c:f>
              <c:strCache>
                <c:ptCount val="1"/>
                <c:pt idx="0">
                  <c:v>AD01-9364</c:v>
                </c:pt>
              </c:strCache>
            </c:strRef>
          </c:tx>
          <c:spPr>
            <a:ln w="12700" cap="rnd">
              <a:solidFill>
                <a:schemeClr val="accent4"/>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table'!$CM$6:$CM$18</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B31D-46D2-B5E3-0C83143361D4}"/>
            </c:ext>
          </c:extLst>
        </c:ser>
        <c:ser>
          <c:idx val="4"/>
          <c:order val="4"/>
          <c:tx>
            <c:strRef>
              <c:f>'Pivot table'!$CN$4:$CN$5</c:f>
              <c:strCache>
                <c:ptCount val="1"/>
                <c:pt idx="0">
                  <c:v>AD01-9365</c:v>
                </c:pt>
              </c:strCache>
            </c:strRef>
          </c:tx>
          <c:spPr>
            <a:ln w="12700" cap="rnd">
              <a:solidFill>
                <a:schemeClr val="accent5"/>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table'!$CN$6:$CN$18</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B31D-46D2-B5E3-0C83143361D4}"/>
            </c:ext>
          </c:extLst>
        </c:ser>
        <c:dLbls>
          <c:showLegendKey val="0"/>
          <c:showVal val="0"/>
          <c:showCatName val="0"/>
          <c:showSerName val="0"/>
          <c:showPercent val="0"/>
          <c:showBubbleSize val="0"/>
        </c:dLbls>
        <c:smooth val="0"/>
        <c:axId val="1649991200"/>
        <c:axId val="1649986880"/>
      </c:lineChart>
      <c:catAx>
        <c:axId val="16499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86880"/>
        <c:crosses val="autoZero"/>
        <c:auto val="1"/>
        <c:lblAlgn val="ctr"/>
        <c:lblOffset val="100"/>
        <c:noMultiLvlLbl val="0"/>
      </c:catAx>
      <c:valAx>
        <c:axId val="164998688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49991200"/>
        <c:crosses val="autoZero"/>
        <c:crossBetween val="between"/>
      </c:valAx>
      <c:spPr>
        <a:noFill/>
        <a:ln w="6350">
          <a:noFill/>
        </a:ln>
        <a:effectLst/>
      </c:spPr>
    </c:plotArea>
    <c:legend>
      <c:legendPos val="r"/>
      <c:layout>
        <c:manualLayout>
          <c:xMode val="edge"/>
          <c:yMode val="edge"/>
          <c:x val="0.76079732991122584"/>
          <c:y val="0.27653076698745988"/>
          <c:w val="0.22243539980037708"/>
          <c:h val="0.5802712160979877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table!PivotTable21</c:name>
    <c:fmtId val="54"/>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table'!$CT$3</c:f>
              <c:strCache>
                <c:ptCount val="1"/>
                <c:pt idx="0">
                  <c:v>Total</c:v>
                </c:pt>
              </c:strCache>
            </c:strRef>
          </c:tx>
          <c:spPr>
            <a:solidFill>
              <a:srgbClr val="7030A0"/>
            </a:solidFill>
            <a:ln>
              <a:noFill/>
            </a:ln>
            <a:effectLst/>
          </c:spPr>
          <c:invertIfNegative val="0"/>
          <c:cat>
            <c:multiLvlStrRef>
              <c:f>'Pivot table'!$CS$4:$CS$23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table'!$CT$4:$CT$23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C6E3-4B5C-B9FD-A3BD712497B2}"/>
            </c:ext>
          </c:extLst>
        </c:ser>
        <c:dLbls>
          <c:showLegendKey val="0"/>
          <c:showVal val="0"/>
          <c:showCatName val="0"/>
          <c:showSerName val="0"/>
          <c:showPercent val="0"/>
          <c:showBubbleSize val="0"/>
        </c:dLbls>
        <c:gapWidth val="219"/>
        <c:overlap val="-27"/>
        <c:axId val="1000931696"/>
        <c:axId val="1000930736"/>
      </c:barChart>
      <c:catAx>
        <c:axId val="100093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30736"/>
        <c:crosses val="autoZero"/>
        <c:auto val="1"/>
        <c:lblAlgn val="ctr"/>
        <c:lblOffset val="100"/>
        <c:noMultiLvlLbl val="0"/>
      </c:catAx>
      <c:valAx>
        <c:axId val="1000930736"/>
        <c:scaling>
          <c:orientation val="minMax"/>
        </c:scaling>
        <c:delete val="1"/>
        <c:axPos val="l"/>
        <c:numFmt formatCode="[&lt;999950]0.0,&quot;K&quot;;[&lt;999950000]0.0,,&quot;M&quot;;0.0,,,&quot;B&quot;" sourceLinked="1"/>
        <c:majorTickMark val="none"/>
        <c:minorTickMark val="none"/>
        <c:tickLblPos val="nextTo"/>
        <c:crossAx val="100093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table!PivotTable22</c:name>
    <c:fmtId val="57"/>
  </c:pivotSource>
  <c:chart>
    <c:autoTitleDeleted val="0"/>
    <c:pivotFmts>
      <c:pivotFmt>
        <c:idx val="0"/>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table'!$CW$6:$CW$7</c:f>
              <c:strCache>
                <c:ptCount val="1"/>
                <c:pt idx="0">
                  <c:v>BE</c:v>
                </c:pt>
              </c:strCache>
            </c:strRef>
          </c:tx>
          <c:spPr>
            <a:ln w="12700" cap="rnd">
              <a:solidFill>
                <a:srgbClr val="00B0F0"/>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table'!$CW$8:$CW$24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A13C-48D3-95CE-D5E9EDE5FFAF}"/>
            </c:ext>
          </c:extLst>
        </c:ser>
        <c:ser>
          <c:idx val="1"/>
          <c:order val="1"/>
          <c:tx>
            <c:strRef>
              <c:f>'Pivot table'!$CX$6:$CX$7</c:f>
              <c:strCache>
                <c:ptCount val="1"/>
                <c:pt idx="0">
                  <c:v>CNI</c:v>
                </c:pt>
              </c:strCache>
            </c:strRef>
          </c:tx>
          <c:spPr>
            <a:ln w="12700" cap="rnd">
              <a:solidFill>
                <a:schemeClr val="accent2"/>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table'!$CX$8:$CX$24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A13C-48D3-95CE-D5E9EDE5FFAF}"/>
            </c:ext>
          </c:extLst>
        </c:ser>
        <c:ser>
          <c:idx val="2"/>
          <c:order val="2"/>
          <c:tx>
            <c:strRef>
              <c:f>'Pivot table'!$CY$6:$CY$7</c:f>
              <c:strCache>
                <c:ptCount val="1"/>
                <c:pt idx="0">
                  <c:v>FC</c:v>
                </c:pt>
              </c:strCache>
            </c:strRef>
          </c:tx>
          <c:spPr>
            <a:ln w="28575" cap="rnd">
              <a:solidFill>
                <a:schemeClr val="accent3"/>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table'!$CY$8:$CY$24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A13C-48D3-95CE-D5E9EDE5FFAF}"/>
            </c:ext>
          </c:extLst>
        </c:ser>
        <c:ser>
          <c:idx val="3"/>
          <c:order val="3"/>
          <c:tx>
            <c:strRef>
              <c:f>'Pivot table'!$CZ$6:$CZ$7</c:f>
              <c:strCache>
                <c:ptCount val="1"/>
                <c:pt idx="0">
                  <c:v>GK</c:v>
                </c:pt>
              </c:strCache>
            </c:strRef>
          </c:tx>
          <c:spPr>
            <a:ln w="12700" cap="rnd">
              <a:solidFill>
                <a:schemeClr val="accent4"/>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table'!$CZ$8:$CZ$24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A13C-48D3-95CE-D5E9EDE5FFAF}"/>
            </c:ext>
          </c:extLst>
        </c:ser>
        <c:dLbls>
          <c:showLegendKey val="0"/>
          <c:showVal val="0"/>
          <c:showCatName val="0"/>
          <c:showSerName val="0"/>
          <c:showPercent val="0"/>
          <c:showBubbleSize val="0"/>
        </c:dLbls>
        <c:smooth val="0"/>
        <c:axId val="1650004640"/>
        <c:axId val="1650005600"/>
      </c:lineChart>
      <c:catAx>
        <c:axId val="1650004640"/>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mn-lt"/>
                <a:ea typeface="+mn-ea"/>
                <a:cs typeface="+mn-cs"/>
              </a:defRPr>
            </a:pPr>
            <a:endParaRPr lang="en-US"/>
          </a:p>
        </c:txPr>
        <c:crossAx val="1650005600"/>
        <c:crosses val="autoZero"/>
        <c:auto val="1"/>
        <c:lblAlgn val="ctr"/>
        <c:lblOffset val="100"/>
        <c:noMultiLvlLbl val="0"/>
      </c:catAx>
      <c:valAx>
        <c:axId val="165000560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650004640"/>
        <c:crosses val="autoZero"/>
        <c:crossBetween val="between"/>
      </c:valAx>
      <c:spPr>
        <a:noFill/>
        <a:ln>
          <a:noFill/>
        </a:ln>
        <a:effectLst/>
      </c:spPr>
    </c:plotArea>
    <c:legend>
      <c:legendPos val="b"/>
      <c:layout>
        <c:manualLayout>
          <c:xMode val="edge"/>
          <c:yMode val="edge"/>
          <c:x val="0.52350152659488991"/>
          <c:y val="0.84601945790430044"/>
          <c:w val="0.45522402232188508"/>
          <c:h val="0.10216409246921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58153600365172"/>
          <c:y val="1.3794966805619886E-2"/>
          <c:w val="0.70494788694891397"/>
          <c:h val="0.90355549596548113"/>
        </c:manualLayout>
      </c:layout>
      <c:doughnutChart>
        <c:varyColors val="1"/>
        <c:ser>
          <c:idx val="0"/>
          <c:order val="0"/>
          <c:tx>
            <c:strRef>
              <c:f>'Pivot table'!$BV$3</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3B-4804-B38C-EB273CD66253}"/>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3B-4804-B38C-EB273CD66253}"/>
              </c:ext>
            </c:extLst>
          </c:dPt>
          <c:val>
            <c:numRef>
              <c:f>'Pivot table'!$BV$4:$BV$6</c:f>
              <c:numCache>
                <c:formatCode>[&lt;999950]0.0,"K";[&lt;999950000]0.0,,"M";0.0,,,"B"</c:formatCode>
                <c:ptCount val="3"/>
                <c:pt idx="1">
                  <c:v>2749000000</c:v>
                </c:pt>
                <c:pt idx="2">
                  <c:v>1824000000</c:v>
                </c:pt>
              </c:numCache>
            </c:numRef>
          </c:val>
          <c:extLst>
            <c:ext xmlns:c16="http://schemas.microsoft.com/office/drawing/2014/chart" uri="{C3380CC4-5D6E-409C-BE32-E72D297353CC}">
              <c16:uniqueId val="{00000006-FF3B-4804-B38C-EB273CD66253}"/>
            </c:ext>
          </c:extLst>
        </c:ser>
        <c:ser>
          <c:idx val="1"/>
          <c:order val="1"/>
          <c:tx>
            <c:strRef>
              <c:f>'Pivot table'!$BW$3</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F3B-4804-B38C-EB273CD66253}"/>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A-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F3B-4804-B38C-EB273CD66253}"/>
              </c:ext>
            </c:extLst>
          </c:dPt>
          <c:val>
            <c:numRef>
              <c:f>'Pivot table'!$BW$4:$BW$6</c:f>
              <c:numCache>
                <c:formatCode>[&lt;999950]0.0,"K";[&lt;999950000]0.0,,"M";0.0,,,"B"</c:formatCode>
                <c:ptCount val="3"/>
                <c:pt idx="1">
                  <c:v>806000000</c:v>
                </c:pt>
                <c:pt idx="2">
                  <c:v>3766000000</c:v>
                </c:pt>
              </c:numCache>
            </c:numRef>
          </c:val>
          <c:extLst>
            <c:ext xmlns:c16="http://schemas.microsoft.com/office/drawing/2014/chart" uri="{C3380CC4-5D6E-409C-BE32-E72D297353CC}">
              <c16:uniqueId val="{0000000D-FF3B-4804-B38C-EB273CD66253}"/>
            </c:ext>
          </c:extLst>
        </c:ser>
        <c:ser>
          <c:idx val="2"/>
          <c:order val="2"/>
          <c:tx>
            <c:strRef>
              <c:f>'Pivot table'!$BX$3</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FF3B-4804-B38C-EB273CD66253}"/>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11-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FF3B-4804-B38C-EB273CD66253}"/>
              </c:ext>
            </c:extLst>
          </c:dPt>
          <c:val>
            <c:numRef>
              <c:f>'Pivot table'!$BX$4:$BX$6</c:f>
              <c:numCache>
                <c:formatCode>[&lt;999950]0.0,"K";[&lt;999950000]0.0,,"M";0.0,,,"B"</c:formatCode>
                <c:ptCount val="3"/>
                <c:pt idx="1">
                  <c:v>2494000000</c:v>
                </c:pt>
                <c:pt idx="2">
                  <c:v>2078000000</c:v>
                </c:pt>
              </c:numCache>
            </c:numRef>
          </c:val>
          <c:extLst>
            <c:ext xmlns:c16="http://schemas.microsoft.com/office/drawing/2014/chart" uri="{C3380CC4-5D6E-409C-BE32-E72D297353CC}">
              <c16:uniqueId val="{00000014-FF3B-4804-B38C-EB273CD66253}"/>
            </c:ext>
          </c:extLst>
        </c:ser>
        <c:ser>
          <c:idx val="3"/>
          <c:order val="3"/>
          <c:tx>
            <c:strRef>
              <c:f>'Pivot table'!$BY$3</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FF3B-4804-B38C-EB273CD66253}"/>
              </c:ext>
            </c:extLst>
          </c:dPt>
          <c:dPt>
            <c:idx val="1"/>
            <c:bubble3D val="0"/>
            <c:spPr>
              <a:solidFill>
                <a:srgbClr val="A568D2"/>
              </a:solidFill>
              <a:ln w="19050">
                <a:solidFill>
                  <a:schemeClr val="lt1"/>
                </a:solidFill>
              </a:ln>
              <a:effectLst/>
            </c:spPr>
            <c:extLst>
              <c:ext xmlns:c16="http://schemas.microsoft.com/office/drawing/2014/chart" uri="{C3380CC4-5D6E-409C-BE32-E72D297353CC}">
                <c16:uniqueId val="{00000018-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FF3B-4804-B38C-EB273CD66253}"/>
              </c:ext>
            </c:extLst>
          </c:dPt>
          <c:val>
            <c:numRef>
              <c:f>'Pivot table'!$BY$4:$BY$6</c:f>
              <c:numCache>
                <c:formatCode>[&lt;999950]0.0,"K";[&lt;999950000]0.0,,"M";0.0,,,"B"</c:formatCode>
                <c:ptCount val="3"/>
                <c:pt idx="1">
                  <c:v>4572000000</c:v>
                </c:pt>
                <c:pt idx="2">
                  <c:v>1000000000</c:v>
                </c:pt>
              </c:numCache>
            </c:numRef>
          </c:val>
          <c:extLst>
            <c:ext xmlns:c16="http://schemas.microsoft.com/office/drawing/2014/chart" uri="{C3380CC4-5D6E-409C-BE32-E72D297353CC}">
              <c16:uniqueId val="{0000001B-FF3B-4804-B38C-EB273CD66253}"/>
            </c:ext>
          </c:extLst>
        </c:ser>
        <c:ser>
          <c:idx val="4"/>
          <c:order val="4"/>
          <c:tx>
            <c:strRef>
              <c:f>'Pivot table'!$BZ$3</c:f>
              <c:strCache>
                <c:ptCount val="1"/>
                <c:pt idx="0">
                  <c:v>Google Ad</c:v>
                </c:pt>
              </c:strCache>
            </c:strRef>
          </c:tx>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FF3B-4804-B38C-EB273CD66253}"/>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F-FF3B-4804-B38C-EB273CD66253}"/>
              </c:ext>
            </c:extLst>
          </c:dPt>
          <c:dPt>
            <c:idx val="2"/>
            <c:bubble3D val="0"/>
            <c:explosion val="15"/>
            <c:spPr>
              <a:solidFill>
                <a:srgbClr val="7030A0"/>
              </a:solidFill>
              <a:ln w="19050">
                <a:solidFill>
                  <a:schemeClr val="lt1"/>
                </a:solidFill>
              </a:ln>
              <a:effectLst/>
            </c:spPr>
            <c:extLst>
              <c:ext xmlns:c16="http://schemas.microsoft.com/office/drawing/2014/chart" uri="{C3380CC4-5D6E-409C-BE32-E72D297353CC}">
                <c16:uniqueId val="{00000021-FF3B-4804-B38C-EB273CD66253}"/>
              </c:ext>
            </c:extLst>
          </c:dPt>
          <c:val>
            <c:numRef>
              <c:f>'Pivot table'!$BZ$4:$BZ$6</c:f>
              <c:numCache>
                <c:formatCode>[&lt;999950]0.0,"K";[&lt;999950000]0.0,,"M";0.0,,,"B"</c:formatCode>
                <c:ptCount val="3"/>
                <c:pt idx="1">
                  <c:v>1823000000</c:v>
                </c:pt>
                <c:pt idx="2">
                  <c:v>2749000000</c:v>
                </c:pt>
              </c:numCache>
            </c:numRef>
          </c:val>
          <c:extLst>
            <c:ext xmlns:c16="http://schemas.microsoft.com/office/drawing/2014/chart" uri="{C3380CC4-5D6E-409C-BE32-E72D297353CC}">
              <c16:uniqueId val="{00000022-FF3B-4804-B38C-EB273CD66253}"/>
            </c:ext>
          </c:extLst>
        </c:ser>
        <c:ser>
          <c:idx val="5"/>
          <c:order val="5"/>
          <c:tx>
            <c:strRef>
              <c:f>'Pivot table'!$CA$3</c:f>
              <c:strCache>
                <c:ptCount val="1"/>
                <c:pt idx="0">
                  <c:v>Facebook Page</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4-FF3B-4804-B38C-EB273CD66253}"/>
              </c:ext>
            </c:extLst>
          </c:dPt>
          <c:dPt>
            <c:idx val="1"/>
            <c:bubble3D val="0"/>
            <c:spPr>
              <a:noFill/>
              <a:ln w="19050">
                <a:solidFill>
                  <a:schemeClr val="lt1"/>
                </a:solidFill>
              </a:ln>
              <a:effectLst/>
            </c:spPr>
            <c:extLst>
              <c:ext xmlns:c16="http://schemas.microsoft.com/office/drawing/2014/chart" uri="{C3380CC4-5D6E-409C-BE32-E72D297353CC}">
                <c16:uniqueId val="{00000026-FF3B-4804-B38C-EB273CD66253}"/>
              </c:ext>
            </c:extLst>
          </c:dPt>
          <c:dPt>
            <c:idx val="2"/>
            <c:bubble3D val="0"/>
            <c:spPr>
              <a:noFill/>
              <a:ln w="19050">
                <a:solidFill>
                  <a:schemeClr val="lt1"/>
                </a:solidFill>
              </a:ln>
              <a:effectLst/>
            </c:spPr>
            <c:extLst>
              <c:ext xmlns:c16="http://schemas.microsoft.com/office/drawing/2014/chart" uri="{C3380CC4-5D6E-409C-BE32-E72D297353CC}">
                <c16:uniqueId val="{00000028-FF3B-4804-B38C-EB273CD66253}"/>
              </c:ext>
            </c:extLst>
          </c:dPt>
          <c:val>
            <c:numRef>
              <c:f>'Pivot table'!$CA$4:$CA$6</c:f>
              <c:numCache>
                <c:formatCode>[&lt;999950]0.0,"K";[&lt;999950000]0.0,,"M";0.0,,,"B"</c:formatCode>
                <c:ptCount val="3"/>
                <c:pt idx="1">
                  <c:v>3546000000</c:v>
                </c:pt>
                <c:pt idx="2">
                  <c:v>1026000000</c:v>
                </c:pt>
              </c:numCache>
            </c:numRef>
          </c:val>
          <c:extLst>
            <c:ext xmlns:c16="http://schemas.microsoft.com/office/drawing/2014/chart" uri="{C3380CC4-5D6E-409C-BE32-E72D297353CC}">
              <c16:uniqueId val="{00000029-FF3B-4804-B38C-EB273CD66253}"/>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table!PivotTable17</c:name>
    <c:fmtId val="5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table'!$CE$4</c:f>
              <c:strCache>
                <c:ptCount val="1"/>
                <c:pt idx="0">
                  <c:v>Count of Month2</c:v>
                </c:pt>
              </c:strCache>
            </c:strRef>
          </c:tx>
          <c:spPr>
            <a:gradFill>
              <a:gsLst>
                <a:gs pos="0">
                  <a:srgbClr val="7030A0">
                    <a:alpha val="0"/>
                  </a:srgbClr>
                </a:gs>
                <a:gs pos="100000">
                  <a:schemeClr val="accent1">
                    <a:lumMod val="30000"/>
                    <a:lumOff val="70000"/>
                  </a:schemeClr>
                </a:gs>
              </a:gsLst>
              <a:lin ang="5400000" scaled="1"/>
            </a:gradFill>
            <a:ln>
              <a:noFill/>
            </a:ln>
            <a:effectLst/>
          </c:spPr>
          <c:cat>
            <c:strRef>
              <c:f>'Pivot table'!$CC$5:$CC$17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table'!$CE$5:$CE$17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B977-4EAA-8814-C2D1A983B530}"/>
            </c:ext>
          </c:extLst>
        </c:ser>
        <c:dLbls>
          <c:showLegendKey val="0"/>
          <c:showVal val="0"/>
          <c:showCatName val="0"/>
          <c:showSerName val="0"/>
          <c:showPercent val="0"/>
          <c:showBubbleSize val="0"/>
        </c:dLbls>
        <c:axId val="1935725487"/>
        <c:axId val="1935739887"/>
      </c:areaChart>
      <c:lineChart>
        <c:grouping val="standard"/>
        <c:varyColors val="0"/>
        <c:ser>
          <c:idx val="0"/>
          <c:order val="0"/>
          <c:tx>
            <c:strRef>
              <c:f>'Pivot table'!$CD$4</c:f>
              <c:strCache>
                <c:ptCount val="1"/>
                <c:pt idx="0">
                  <c:v>Count of Month</c:v>
                </c:pt>
              </c:strCache>
            </c:strRef>
          </c:tx>
          <c:spPr>
            <a:ln w="28575" cap="rnd">
              <a:solidFill>
                <a:schemeClr val="accent2"/>
              </a:solidFill>
              <a:round/>
            </a:ln>
            <a:effectLst/>
          </c:spPr>
          <c:marker>
            <c:symbol val="none"/>
          </c:marker>
          <c:cat>
            <c:strRef>
              <c:f>'Pivot table'!$CC$5:$CC$17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table'!$CD$5:$CD$17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B977-4EAA-8814-C2D1A983B530}"/>
            </c:ext>
          </c:extLst>
        </c:ser>
        <c:dLbls>
          <c:showLegendKey val="0"/>
          <c:showVal val="0"/>
          <c:showCatName val="0"/>
          <c:showSerName val="0"/>
          <c:showPercent val="0"/>
          <c:showBubbleSize val="0"/>
        </c:dLbls>
        <c:marker val="1"/>
        <c:smooth val="0"/>
        <c:axId val="1935725487"/>
        <c:axId val="1935739887"/>
      </c:lineChart>
      <c:catAx>
        <c:axId val="1935725487"/>
        <c:scaling>
          <c:orientation val="minMax"/>
        </c:scaling>
        <c:delete val="1"/>
        <c:axPos val="b"/>
        <c:numFmt formatCode="General" sourceLinked="1"/>
        <c:majorTickMark val="none"/>
        <c:minorTickMark val="none"/>
        <c:tickLblPos val="nextTo"/>
        <c:crossAx val="1935739887"/>
        <c:crosses val="autoZero"/>
        <c:auto val="1"/>
        <c:lblAlgn val="ctr"/>
        <c:lblOffset val="100"/>
        <c:noMultiLvlLbl val="0"/>
      </c:catAx>
      <c:valAx>
        <c:axId val="1935739887"/>
        <c:scaling>
          <c:orientation val="minMax"/>
        </c:scaling>
        <c:delete val="1"/>
        <c:axPos val="l"/>
        <c:numFmt formatCode="General" sourceLinked="1"/>
        <c:majorTickMark val="none"/>
        <c:minorTickMark val="none"/>
        <c:tickLblPos val="nextTo"/>
        <c:crossAx val="19357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table!PivotTable6</c:name>
    <c:fmtId val="11"/>
  </c:pivotSource>
  <c:chart>
    <c:autoTitleDeleted val="1"/>
    <c:pivotFmts>
      <c:pivotFmt>
        <c:idx val="0"/>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w="19050">
            <a:solidFill>
              <a:schemeClr val="accent1">
                <a:alpha val="94000"/>
              </a:schemeClr>
            </a:solidFill>
          </a:ln>
          <a:effectLst/>
        </c:spPr>
      </c:pivotFmt>
      <c:pivotFmt>
        <c:idx val="2"/>
        <c:spPr>
          <a:solidFill>
            <a:schemeClr val="bg2">
              <a:lumMod val="75000"/>
            </a:schemeClr>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92D050"/>
          </a:solidFill>
          <a:ln w="19050">
            <a:solidFill>
              <a:schemeClr val="accent1">
                <a:alpha val="94000"/>
              </a:schemeClr>
            </a:solidFill>
          </a:ln>
          <a:effectLst/>
        </c:spPr>
      </c:pivotFmt>
      <c:pivotFmt>
        <c:idx val="5"/>
        <c:spPr>
          <a:solidFill>
            <a:schemeClr val="bg2">
              <a:lumMod val="75000"/>
            </a:schemeClr>
          </a:solidFill>
          <a:ln w="19050">
            <a:solidFill>
              <a:schemeClr val="lt1"/>
            </a:solidFill>
          </a:ln>
          <a:effectLst/>
        </c:spPr>
      </c:pivotFmt>
      <c:pivotFmt>
        <c:idx val="6"/>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92D050"/>
          </a:solidFill>
          <a:ln w="19050">
            <a:solidFill>
              <a:schemeClr val="accent1">
                <a:alpha val="94000"/>
              </a:schemeClr>
            </a:solidFill>
          </a:ln>
          <a:effectLst/>
        </c:spPr>
      </c:pivotFmt>
      <c:pivotFmt>
        <c:idx val="8"/>
        <c:spPr>
          <a:solidFill>
            <a:schemeClr val="bg2">
              <a:lumMod val="75000"/>
            </a:schemeClr>
          </a:solidFill>
          <a:ln w="19050">
            <a:solidFill>
              <a:schemeClr val="lt1"/>
            </a:solidFill>
          </a:ln>
          <a:effectLst/>
        </c:spPr>
      </c:pivotFmt>
      <c:pivotFmt>
        <c:idx val="9"/>
        <c:spPr>
          <a:solidFill>
            <a:srgbClr val="92D050"/>
          </a:solidFill>
        </c:spPr>
        <c:marker>
          <c:symbol val="none"/>
        </c:marker>
        <c:dLbl>
          <c:idx val="0"/>
          <c:delete val="1"/>
          <c:extLst>
            <c:ext xmlns:c15="http://schemas.microsoft.com/office/drawing/2012/chart" uri="{CE6537A1-D6FC-4f65-9D91-7224C49458BB}"/>
          </c:extLst>
        </c:dLbl>
      </c:pivotFmt>
      <c:pivotFmt>
        <c:idx val="10"/>
        <c:spPr>
          <a:solidFill>
            <a:srgbClr val="92D050"/>
          </a:solidFill>
          <a:ln w="19050">
            <a:solidFill>
              <a:schemeClr val="accent1">
                <a:alpha val="94000"/>
              </a:schemeClr>
            </a:solidFill>
          </a:ln>
          <a:effectLst/>
        </c:spPr>
      </c:pivotFmt>
      <c:pivotFmt>
        <c:idx val="11"/>
        <c:spPr>
          <a:solidFill>
            <a:schemeClr val="bg2">
              <a:lumMod val="75000"/>
            </a:schemeClr>
          </a:solidFill>
          <a:ln w="19050">
            <a:solidFill>
              <a:schemeClr val="lt1"/>
            </a:solidFill>
          </a:ln>
          <a:effectLst/>
        </c:spPr>
      </c:pivotFmt>
      <c:pivotFmt>
        <c:idx val="12"/>
        <c:spPr>
          <a:solidFill>
            <a:srgbClr val="92D050"/>
          </a:solidFill>
        </c:spPr>
        <c:marker>
          <c:symbol val="none"/>
        </c:marker>
        <c:dLbl>
          <c:idx val="0"/>
          <c:delete val="1"/>
          <c:extLst>
            <c:ext xmlns:c15="http://schemas.microsoft.com/office/drawing/2012/chart" uri="{CE6537A1-D6FC-4f65-9D91-7224C49458BB}"/>
          </c:extLst>
        </c:dLbl>
      </c:pivotFmt>
      <c:pivotFmt>
        <c:idx val="13"/>
        <c:spPr>
          <a:solidFill>
            <a:srgbClr val="92D050"/>
          </a:solidFill>
          <a:ln w="19050">
            <a:solidFill>
              <a:schemeClr val="accent1">
                <a:alpha val="94000"/>
              </a:schemeClr>
            </a:solidFill>
          </a:ln>
          <a:effectLst/>
        </c:spPr>
      </c:pivotFmt>
      <c:pivotFmt>
        <c:idx val="14"/>
        <c:spPr>
          <a:solidFill>
            <a:schemeClr val="bg2">
              <a:lumMod val="75000"/>
            </a:schemeClr>
          </a:solidFill>
          <a:ln w="19050">
            <a:solidFill>
              <a:schemeClr val="lt1"/>
            </a:solidFill>
          </a:ln>
          <a:effectLst/>
        </c:spPr>
      </c:pivotFmt>
      <c:pivotFmt>
        <c:idx val="15"/>
        <c:spPr>
          <a:solidFill>
            <a:srgbClr val="92D050"/>
          </a:solidFill>
        </c:spPr>
        <c:marker>
          <c:symbol val="none"/>
        </c:marker>
        <c:dLbl>
          <c:idx val="0"/>
          <c:delete val="1"/>
          <c:extLst>
            <c:ext xmlns:c15="http://schemas.microsoft.com/office/drawing/2012/chart" uri="{CE6537A1-D6FC-4f65-9D91-7224C49458BB}"/>
          </c:extLst>
        </c:dLbl>
      </c:pivotFmt>
      <c:pivotFmt>
        <c:idx val="16"/>
        <c:spPr>
          <a:solidFill>
            <a:srgbClr val="92D050"/>
          </a:solidFill>
          <a:ln w="19050">
            <a:solidFill>
              <a:schemeClr val="accent1">
                <a:alpha val="94000"/>
              </a:schemeClr>
            </a:solidFill>
          </a:ln>
          <a:effectLst/>
        </c:spPr>
      </c:pivotFmt>
      <c:pivotFmt>
        <c:idx val="17"/>
        <c:spPr>
          <a:solidFill>
            <a:schemeClr val="bg2">
              <a:lumMod val="75000"/>
            </a:schemeClr>
          </a:solidFill>
          <a:ln w="19050">
            <a:solidFill>
              <a:schemeClr val="lt1"/>
            </a:solidFill>
          </a:ln>
          <a:effectLst/>
        </c:spPr>
      </c:pivotFmt>
      <c:pivotFmt>
        <c:idx val="18"/>
        <c:spPr>
          <a:solidFill>
            <a:srgbClr val="92D050"/>
          </a:solidFill>
        </c:spPr>
        <c:marker>
          <c:symbol val="none"/>
        </c:marker>
        <c:dLbl>
          <c:idx val="0"/>
          <c:delete val="1"/>
          <c:extLst>
            <c:ext xmlns:c15="http://schemas.microsoft.com/office/drawing/2012/chart" uri="{CE6537A1-D6FC-4f65-9D91-7224C49458BB}"/>
          </c:extLst>
        </c:dLbl>
      </c:pivotFmt>
      <c:pivotFmt>
        <c:idx val="19"/>
        <c:spPr>
          <a:solidFill>
            <a:srgbClr val="92D050"/>
          </a:solidFill>
          <a:ln w="19050">
            <a:solidFill>
              <a:schemeClr val="accent1">
                <a:alpha val="94000"/>
              </a:schemeClr>
            </a:solidFill>
          </a:ln>
          <a:effectLst/>
        </c:spPr>
      </c:pivotFmt>
      <c:pivotFmt>
        <c:idx val="20"/>
        <c:spPr>
          <a:solidFill>
            <a:schemeClr val="bg2">
              <a:lumMod val="75000"/>
            </a:schemeClr>
          </a:solidFill>
          <a:ln w="19050">
            <a:solidFill>
              <a:schemeClr val="lt1"/>
            </a:solidFill>
          </a:ln>
          <a:effectLst/>
        </c:spPr>
      </c:pivotFmt>
      <c:pivotFmt>
        <c:idx val="21"/>
        <c:spPr>
          <a:solidFill>
            <a:srgbClr val="92D050"/>
          </a:solidFill>
        </c:spPr>
        <c:marker>
          <c:symbol val="none"/>
        </c:marker>
        <c:dLbl>
          <c:idx val="0"/>
          <c:delete val="1"/>
          <c:extLst>
            <c:ext xmlns:c15="http://schemas.microsoft.com/office/drawing/2012/chart" uri="{CE6537A1-D6FC-4f65-9D91-7224C49458BB}"/>
          </c:extLst>
        </c:dLbl>
      </c:pivotFmt>
      <c:pivotFmt>
        <c:idx val="22"/>
        <c:spPr>
          <a:solidFill>
            <a:srgbClr val="92D050"/>
          </a:solidFill>
          <a:ln w="19050">
            <a:solidFill>
              <a:schemeClr val="accent1">
                <a:alpha val="94000"/>
              </a:schemeClr>
            </a:solidFill>
          </a:ln>
          <a:effectLst/>
        </c:spPr>
      </c:pivotFmt>
      <c:pivotFmt>
        <c:idx val="23"/>
        <c:spPr>
          <a:solidFill>
            <a:schemeClr val="bg2">
              <a:lumMod val="75000"/>
            </a:schemeClr>
          </a:solidFill>
          <a:ln w="19050">
            <a:solidFill>
              <a:schemeClr val="lt1"/>
            </a:solidFill>
          </a:ln>
          <a:effectLst/>
        </c:spPr>
      </c:pivotFmt>
      <c:pivotFmt>
        <c:idx val="24"/>
        <c:spPr>
          <a:solidFill>
            <a:srgbClr val="92D050"/>
          </a:solidFill>
        </c:spPr>
        <c:marker>
          <c:symbol val="none"/>
        </c:marker>
        <c:dLbl>
          <c:idx val="0"/>
          <c:delete val="1"/>
          <c:extLst>
            <c:ext xmlns:c15="http://schemas.microsoft.com/office/drawing/2012/chart" uri="{CE6537A1-D6FC-4f65-9D91-7224C49458BB}"/>
          </c:extLst>
        </c:dLbl>
      </c:pivotFmt>
      <c:pivotFmt>
        <c:idx val="25"/>
        <c:spPr>
          <a:solidFill>
            <a:srgbClr val="92D050"/>
          </a:solidFill>
          <a:ln w="19050">
            <a:solidFill>
              <a:schemeClr val="accent1">
                <a:alpha val="94000"/>
              </a:schemeClr>
            </a:solidFill>
          </a:ln>
          <a:effectLst/>
        </c:spPr>
      </c:pivotFmt>
      <c:pivotFmt>
        <c:idx val="26"/>
        <c:spPr>
          <a:solidFill>
            <a:schemeClr val="bg2">
              <a:lumMod val="75000"/>
            </a:schemeClr>
          </a:solidFill>
          <a:ln w="19050">
            <a:solidFill>
              <a:schemeClr val="lt1"/>
            </a:solidFill>
          </a:ln>
          <a:effectLst/>
        </c:spPr>
      </c:pivotFmt>
      <c:pivotFmt>
        <c:idx val="27"/>
        <c:spPr>
          <a:solidFill>
            <a:srgbClr val="92D050"/>
          </a:solidFill>
        </c:spPr>
        <c:marker>
          <c:symbol val="none"/>
        </c:marker>
        <c:dLbl>
          <c:idx val="0"/>
          <c:delete val="1"/>
          <c:extLst>
            <c:ext xmlns:c15="http://schemas.microsoft.com/office/drawing/2012/chart" uri="{CE6537A1-D6FC-4f65-9D91-7224C49458BB}"/>
          </c:extLst>
        </c:dLbl>
      </c:pivotFmt>
      <c:pivotFmt>
        <c:idx val="28"/>
        <c:spPr>
          <a:solidFill>
            <a:srgbClr val="92D050"/>
          </a:solidFill>
          <a:ln w="19050">
            <a:solidFill>
              <a:schemeClr val="accent1">
                <a:alpha val="94000"/>
              </a:schemeClr>
            </a:solidFill>
          </a:ln>
          <a:effectLst/>
        </c:spPr>
      </c:pivotFmt>
      <c:pivotFmt>
        <c:idx val="29"/>
        <c:spPr>
          <a:solidFill>
            <a:schemeClr val="bg2">
              <a:lumMod val="75000"/>
            </a:schemeClr>
          </a:solidFill>
          <a:ln w="19050">
            <a:solidFill>
              <a:schemeClr val="lt1"/>
            </a:solidFill>
          </a:ln>
          <a:effectLst/>
        </c:spPr>
      </c:pivotFmt>
      <c:pivotFmt>
        <c:idx val="30"/>
        <c:spPr>
          <a:solidFill>
            <a:srgbClr val="92D050"/>
          </a:solidFill>
        </c:spPr>
        <c:marker>
          <c:symbol val="none"/>
        </c:marker>
        <c:dLbl>
          <c:idx val="0"/>
          <c:delete val="1"/>
          <c:extLst>
            <c:ext xmlns:c15="http://schemas.microsoft.com/office/drawing/2012/chart" uri="{CE6537A1-D6FC-4f65-9D91-7224C49458BB}"/>
          </c:extLst>
        </c:dLbl>
      </c:pivotFmt>
      <c:pivotFmt>
        <c:idx val="31"/>
        <c:spPr>
          <a:solidFill>
            <a:srgbClr val="92D050"/>
          </a:solidFill>
          <a:ln w="19050">
            <a:solidFill>
              <a:schemeClr val="accent1">
                <a:alpha val="94000"/>
              </a:schemeClr>
            </a:solidFill>
          </a:ln>
          <a:effectLst/>
        </c:spPr>
      </c:pivotFmt>
      <c:pivotFmt>
        <c:idx val="32"/>
        <c:spPr>
          <a:solidFill>
            <a:schemeClr val="bg2">
              <a:lumMod val="75000"/>
            </a:schemeClr>
          </a:solidFill>
          <a:ln w="19050">
            <a:solidFill>
              <a:schemeClr val="lt1"/>
            </a:solidFill>
          </a:ln>
          <a:effectLst/>
        </c:spPr>
      </c:pivotFmt>
      <c:pivotFmt>
        <c:idx val="33"/>
        <c:spPr>
          <a:solidFill>
            <a:srgbClr val="92D050"/>
          </a:solidFill>
        </c:spPr>
        <c:marker>
          <c:symbol val="none"/>
        </c:marker>
        <c:dLbl>
          <c:idx val="0"/>
          <c:delete val="1"/>
          <c:extLst>
            <c:ext xmlns:c15="http://schemas.microsoft.com/office/drawing/2012/chart" uri="{CE6537A1-D6FC-4f65-9D91-7224C49458BB}"/>
          </c:extLst>
        </c:dLbl>
      </c:pivotFmt>
      <c:pivotFmt>
        <c:idx val="34"/>
        <c:spPr>
          <a:solidFill>
            <a:srgbClr val="92D050"/>
          </a:solidFill>
          <a:ln w="19050">
            <a:solidFill>
              <a:schemeClr val="accent1">
                <a:alpha val="94000"/>
              </a:schemeClr>
            </a:solidFill>
          </a:ln>
          <a:effectLst/>
        </c:spPr>
      </c:pivotFmt>
      <c:pivotFmt>
        <c:idx val="35"/>
        <c:spPr>
          <a:solidFill>
            <a:schemeClr val="bg2">
              <a:lumMod val="75000"/>
            </a:schemeClr>
          </a:solidFill>
          <a:ln w="19050">
            <a:solidFill>
              <a:schemeClr val="lt1"/>
            </a:solidFill>
          </a:ln>
          <a:effectLst/>
        </c:spPr>
      </c:pivotFmt>
      <c:pivotFmt>
        <c:idx val="36"/>
        <c:spPr>
          <a:solidFill>
            <a:srgbClr val="92D050"/>
          </a:solidFill>
        </c:spPr>
        <c:marker>
          <c:symbol val="none"/>
        </c:marker>
        <c:dLbl>
          <c:idx val="0"/>
          <c:delete val="1"/>
          <c:extLst>
            <c:ext xmlns:c15="http://schemas.microsoft.com/office/drawing/2012/chart" uri="{CE6537A1-D6FC-4f65-9D91-7224C49458BB}"/>
          </c:extLst>
        </c:dLbl>
      </c:pivotFmt>
      <c:pivotFmt>
        <c:idx val="37"/>
        <c:spPr>
          <a:solidFill>
            <a:schemeClr val="accent6">
              <a:lumMod val="60000"/>
              <a:lumOff val="40000"/>
            </a:schemeClr>
          </a:solidFill>
          <a:ln w="19050">
            <a:noFill/>
          </a:ln>
          <a:effectLst/>
        </c:spPr>
      </c:pivotFmt>
      <c:pivotFmt>
        <c:idx val="38"/>
        <c:spPr>
          <a:solidFill>
            <a:schemeClr val="bg1">
              <a:lumMod val="85000"/>
            </a:schemeClr>
          </a:solidFill>
          <a:ln w="19050">
            <a:solidFill>
              <a:schemeClr val="lt1"/>
            </a:solidFill>
          </a:ln>
          <a:effectLst/>
        </c:spPr>
      </c:pivotFmt>
      <c:pivotFmt>
        <c:idx val="39"/>
        <c:spPr>
          <a:solidFill>
            <a:srgbClr val="92D050"/>
          </a:solidFill>
        </c:spPr>
        <c:marker>
          <c:symbol val="none"/>
        </c:marker>
        <c:dLbl>
          <c:idx val="0"/>
          <c:delete val="1"/>
          <c:extLst>
            <c:ext xmlns:c15="http://schemas.microsoft.com/office/drawing/2012/chart" uri="{CE6537A1-D6FC-4f65-9D91-7224C49458BB}"/>
          </c:extLst>
        </c:dLbl>
      </c:pivotFmt>
      <c:pivotFmt>
        <c:idx val="40"/>
        <c:spPr>
          <a:solidFill>
            <a:schemeClr val="accent6">
              <a:lumMod val="60000"/>
              <a:lumOff val="40000"/>
            </a:schemeClr>
          </a:solidFill>
          <a:ln w="19050">
            <a:noFill/>
          </a:ln>
          <a:effectLst/>
        </c:spPr>
      </c:pivotFmt>
      <c:pivotFmt>
        <c:idx val="41"/>
        <c:spPr>
          <a:solidFill>
            <a:schemeClr val="bg1">
              <a:lumMod val="85000"/>
            </a:schemeClr>
          </a:solidFill>
          <a:ln w="19050">
            <a:solidFill>
              <a:schemeClr val="lt1"/>
            </a:solidFill>
          </a:ln>
          <a:effectLst/>
        </c:spPr>
      </c:pivotFmt>
      <c:pivotFmt>
        <c:idx val="42"/>
        <c:spPr>
          <a:solidFill>
            <a:srgbClr val="92D050"/>
          </a:solidFill>
        </c:spPr>
        <c:marker>
          <c:symbol val="none"/>
        </c:marker>
        <c:dLbl>
          <c:idx val="0"/>
          <c:delete val="1"/>
          <c:extLst>
            <c:ext xmlns:c15="http://schemas.microsoft.com/office/drawing/2012/chart" uri="{CE6537A1-D6FC-4f65-9D91-7224C49458BB}"/>
          </c:extLst>
        </c:dLbl>
      </c:pivotFmt>
      <c:pivotFmt>
        <c:idx val="43"/>
        <c:spPr>
          <a:solidFill>
            <a:schemeClr val="accent6">
              <a:lumMod val="60000"/>
              <a:lumOff val="40000"/>
            </a:schemeClr>
          </a:solidFill>
          <a:ln w="19050">
            <a:noFill/>
          </a:ln>
          <a:effectLst/>
        </c:spPr>
      </c:pivotFmt>
      <c:pivotFmt>
        <c:idx val="44"/>
        <c:spPr>
          <a:solidFill>
            <a:schemeClr val="bg1">
              <a:lumMod val="85000"/>
            </a:schemeClr>
          </a:solidFill>
          <a:ln w="19050">
            <a:solidFill>
              <a:schemeClr val="lt1"/>
            </a:solidFill>
          </a:ln>
          <a:effectLst/>
        </c:spPr>
      </c:pivotFmt>
    </c:pivotFmts>
    <c:plotArea>
      <c:layout>
        <c:manualLayout>
          <c:layoutTarget val="inner"/>
          <c:xMode val="edge"/>
          <c:yMode val="edge"/>
          <c:x val="0.3724137931034483"/>
          <c:y val="0.14473586928394513"/>
          <c:w val="0.60032129604489082"/>
          <c:h val="0.73560496839303524"/>
        </c:manualLayout>
      </c:layout>
      <c:doughnutChart>
        <c:varyColors val="1"/>
        <c:ser>
          <c:idx val="0"/>
          <c:order val="0"/>
          <c:tx>
            <c:strRef>
              <c:f>'Pivot table'!$W$3</c:f>
              <c:strCache>
                <c:ptCount val="1"/>
                <c:pt idx="0">
                  <c:v>Total</c:v>
                </c:pt>
              </c:strCache>
            </c:strRef>
          </c:tx>
          <c:spPr>
            <a:solidFill>
              <a:srgbClr val="92D050"/>
            </a:solidFill>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40B2-484D-B3FB-131CF8009BD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0B2-484D-B3FB-131CF8009BDF}"/>
              </c:ext>
            </c:extLst>
          </c:dPt>
          <c:cat>
            <c:strRef>
              <c:f>'Pivot table'!$V$4:$V$6</c:f>
              <c:strCache>
                <c:ptCount val="2"/>
                <c:pt idx="0">
                  <c:v>Paid</c:v>
                </c:pt>
                <c:pt idx="1">
                  <c:v>Not Paid</c:v>
                </c:pt>
              </c:strCache>
            </c:strRef>
          </c:cat>
          <c:val>
            <c:numRef>
              <c:f>'Pivot table'!$W$4:$W$6</c:f>
              <c:numCache>
                <c:formatCode>General</c:formatCode>
                <c:ptCount val="2"/>
                <c:pt idx="0">
                  <c:v>926</c:v>
                </c:pt>
                <c:pt idx="1">
                  <c:v>311</c:v>
                </c:pt>
              </c:numCache>
            </c:numRef>
          </c:val>
          <c:extLst>
            <c:ext xmlns:c16="http://schemas.microsoft.com/office/drawing/2014/chart" uri="{C3380CC4-5D6E-409C-BE32-E72D297353CC}">
              <c16:uniqueId val="{00000004-40B2-484D-B3FB-131CF8009BDF}"/>
            </c:ext>
          </c:extLst>
        </c:ser>
        <c:dLbls>
          <c:showLegendKey val="0"/>
          <c:showVal val="0"/>
          <c:showCatName val="0"/>
          <c:showSerName val="0"/>
          <c:showPercent val="0"/>
          <c:showBubbleSize val="0"/>
          <c:showLeaderLines val="1"/>
        </c:dLbls>
        <c:firstSliceAng val="0"/>
        <c:holeSize val="81"/>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table!PivotTable6</c:name>
    <c:fmtId val="13"/>
  </c:pivotSource>
  <c:chart>
    <c:autoTitleDeleted val="1"/>
    <c:pivotFmts>
      <c:pivotFmt>
        <c:idx val="0"/>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w="19050">
            <a:solidFill>
              <a:schemeClr val="accent1">
                <a:alpha val="94000"/>
              </a:schemeClr>
            </a:solidFill>
          </a:ln>
          <a:effectLst/>
        </c:spPr>
      </c:pivotFmt>
      <c:pivotFmt>
        <c:idx val="2"/>
        <c:spPr>
          <a:solidFill>
            <a:schemeClr val="bg2">
              <a:lumMod val="75000"/>
            </a:schemeClr>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92D050"/>
          </a:solidFill>
          <a:ln w="19050">
            <a:solidFill>
              <a:schemeClr val="accent1">
                <a:alpha val="94000"/>
              </a:schemeClr>
            </a:solidFill>
          </a:ln>
          <a:effectLst/>
        </c:spPr>
      </c:pivotFmt>
      <c:pivotFmt>
        <c:idx val="5"/>
        <c:spPr>
          <a:solidFill>
            <a:schemeClr val="bg2">
              <a:lumMod val="75000"/>
            </a:schemeClr>
          </a:solidFill>
          <a:ln w="19050">
            <a:solidFill>
              <a:schemeClr val="lt1"/>
            </a:solidFill>
          </a:ln>
          <a:effectLst/>
        </c:spPr>
      </c:pivotFmt>
      <c:pivotFmt>
        <c:idx val="6"/>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92D050"/>
          </a:solidFill>
          <a:ln w="19050">
            <a:solidFill>
              <a:schemeClr val="accent1">
                <a:alpha val="94000"/>
              </a:schemeClr>
            </a:solidFill>
          </a:ln>
          <a:effectLst/>
        </c:spPr>
      </c:pivotFmt>
      <c:pivotFmt>
        <c:idx val="8"/>
        <c:spPr>
          <a:solidFill>
            <a:schemeClr val="bg2">
              <a:lumMod val="75000"/>
            </a:schemeClr>
          </a:solidFill>
          <a:ln w="19050">
            <a:solidFill>
              <a:schemeClr val="lt1"/>
            </a:solidFill>
          </a:ln>
          <a:effectLst/>
        </c:spPr>
      </c:pivotFmt>
      <c:pivotFmt>
        <c:idx val="9"/>
        <c:spPr>
          <a:solidFill>
            <a:srgbClr val="92D050"/>
          </a:solidFill>
        </c:spPr>
        <c:marker>
          <c:symbol val="none"/>
        </c:marker>
        <c:dLbl>
          <c:idx val="0"/>
          <c:delete val="1"/>
          <c:extLst>
            <c:ext xmlns:c15="http://schemas.microsoft.com/office/drawing/2012/chart" uri="{CE6537A1-D6FC-4f65-9D91-7224C49458BB}"/>
          </c:extLst>
        </c:dLbl>
      </c:pivotFmt>
      <c:pivotFmt>
        <c:idx val="10"/>
        <c:spPr>
          <a:solidFill>
            <a:srgbClr val="92D050"/>
          </a:solidFill>
          <a:ln w="19050">
            <a:solidFill>
              <a:schemeClr val="accent1">
                <a:alpha val="94000"/>
              </a:schemeClr>
            </a:solidFill>
          </a:ln>
          <a:effectLst/>
        </c:spPr>
      </c:pivotFmt>
      <c:pivotFmt>
        <c:idx val="11"/>
        <c:spPr>
          <a:solidFill>
            <a:schemeClr val="bg2">
              <a:lumMod val="75000"/>
            </a:schemeClr>
          </a:solidFill>
          <a:ln w="19050">
            <a:solidFill>
              <a:schemeClr val="lt1"/>
            </a:solidFill>
          </a:ln>
          <a:effectLst/>
        </c:spPr>
      </c:pivotFmt>
      <c:pivotFmt>
        <c:idx val="12"/>
        <c:spPr>
          <a:solidFill>
            <a:srgbClr val="92D050"/>
          </a:solidFill>
        </c:spPr>
        <c:marker>
          <c:symbol val="none"/>
        </c:marker>
        <c:dLbl>
          <c:idx val="0"/>
          <c:delete val="1"/>
          <c:extLst>
            <c:ext xmlns:c15="http://schemas.microsoft.com/office/drawing/2012/chart" uri="{CE6537A1-D6FC-4f65-9D91-7224C49458BB}"/>
          </c:extLst>
        </c:dLbl>
      </c:pivotFmt>
      <c:pivotFmt>
        <c:idx val="13"/>
        <c:spPr>
          <a:solidFill>
            <a:srgbClr val="92D050"/>
          </a:solidFill>
          <a:ln w="19050">
            <a:solidFill>
              <a:schemeClr val="accent1">
                <a:alpha val="94000"/>
              </a:schemeClr>
            </a:solidFill>
          </a:ln>
          <a:effectLst/>
        </c:spPr>
      </c:pivotFmt>
      <c:pivotFmt>
        <c:idx val="14"/>
        <c:spPr>
          <a:solidFill>
            <a:schemeClr val="bg2">
              <a:lumMod val="75000"/>
            </a:schemeClr>
          </a:solidFill>
          <a:ln w="19050">
            <a:solidFill>
              <a:schemeClr val="lt1"/>
            </a:solidFill>
          </a:ln>
          <a:effectLst/>
        </c:spPr>
      </c:pivotFmt>
      <c:pivotFmt>
        <c:idx val="15"/>
        <c:spPr>
          <a:solidFill>
            <a:srgbClr val="92D050"/>
          </a:solidFill>
        </c:spPr>
        <c:marker>
          <c:symbol val="none"/>
        </c:marker>
        <c:dLbl>
          <c:idx val="0"/>
          <c:delete val="1"/>
          <c:extLst>
            <c:ext xmlns:c15="http://schemas.microsoft.com/office/drawing/2012/chart" uri="{CE6537A1-D6FC-4f65-9D91-7224C49458BB}"/>
          </c:extLst>
        </c:dLbl>
      </c:pivotFmt>
      <c:pivotFmt>
        <c:idx val="16"/>
        <c:spPr>
          <a:solidFill>
            <a:srgbClr val="92D050"/>
          </a:solidFill>
          <a:ln w="19050">
            <a:solidFill>
              <a:schemeClr val="accent1">
                <a:alpha val="94000"/>
              </a:schemeClr>
            </a:solidFill>
          </a:ln>
          <a:effectLst/>
        </c:spPr>
      </c:pivotFmt>
      <c:pivotFmt>
        <c:idx val="17"/>
        <c:spPr>
          <a:solidFill>
            <a:schemeClr val="bg2">
              <a:lumMod val="75000"/>
            </a:schemeClr>
          </a:solidFill>
          <a:ln w="19050">
            <a:solidFill>
              <a:schemeClr val="lt1"/>
            </a:solidFill>
          </a:ln>
          <a:effectLst/>
        </c:spPr>
      </c:pivotFmt>
      <c:pivotFmt>
        <c:idx val="18"/>
        <c:spPr>
          <a:solidFill>
            <a:srgbClr val="92D050"/>
          </a:solidFill>
        </c:spPr>
        <c:marker>
          <c:symbol val="none"/>
        </c:marker>
        <c:dLbl>
          <c:idx val="0"/>
          <c:delete val="1"/>
          <c:extLst>
            <c:ext xmlns:c15="http://schemas.microsoft.com/office/drawing/2012/chart" uri="{CE6537A1-D6FC-4f65-9D91-7224C49458BB}"/>
          </c:extLst>
        </c:dLbl>
      </c:pivotFmt>
      <c:pivotFmt>
        <c:idx val="19"/>
        <c:spPr>
          <a:solidFill>
            <a:srgbClr val="92D050"/>
          </a:solidFill>
          <a:ln w="19050">
            <a:solidFill>
              <a:schemeClr val="accent1">
                <a:alpha val="94000"/>
              </a:schemeClr>
            </a:solidFill>
          </a:ln>
          <a:effectLst/>
        </c:spPr>
      </c:pivotFmt>
      <c:pivotFmt>
        <c:idx val="20"/>
        <c:spPr>
          <a:solidFill>
            <a:schemeClr val="bg2">
              <a:lumMod val="75000"/>
            </a:schemeClr>
          </a:solidFill>
          <a:ln w="19050">
            <a:solidFill>
              <a:schemeClr val="lt1"/>
            </a:solidFill>
          </a:ln>
          <a:effectLst/>
        </c:spPr>
      </c:pivotFmt>
      <c:pivotFmt>
        <c:idx val="21"/>
        <c:spPr>
          <a:solidFill>
            <a:srgbClr val="92D050"/>
          </a:solidFill>
        </c:spPr>
        <c:marker>
          <c:symbol val="none"/>
        </c:marker>
        <c:dLbl>
          <c:idx val="0"/>
          <c:delete val="1"/>
          <c:extLst>
            <c:ext xmlns:c15="http://schemas.microsoft.com/office/drawing/2012/chart" uri="{CE6537A1-D6FC-4f65-9D91-7224C49458BB}"/>
          </c:extLst>
        </c:dLbl>
      </c:pivotFmt>
      <c:pivotFmt>
        <c:idx val="22"/>
        <c:spPr>
          <a:solidFill>
            <a:srgbClr val="92D050"/>
          </a:solidFill>
          <a:ln w="19050">
            <a:solidFill>
              <a:schemeClr val="accent1">
                <a:alpha val="94000"/>
              </a:schemeClr>
            </a:solidFill>
          </a:ln>
          <a:effectLst/>
        </c:spPr>
      </c:pivotFmt>
      <c:pivotFmt>
        <c:idx val="23"/>
        <c:spPr>
          <a:solidFill>
            <a:schemeClr val="bg2">
              <a:lumMod val="75000"/>
            </a:schemeClr>
          </a:solidFill>
          <a:ln w="19050">
            <a:solidFill>
              <a:schemeClr val="lt1"/>
            </a:solidFill>
          </a:ln>
          <a:effectLst/>
        </c:spPr>
      </c:pivotFmt>
      <c:pivotFmt>
        <c:idx val="24"/>
        <c:spPr>
          <a:solidFill>
            <a:srgbClr val="92D050"/>
          </a:solidFill>
        </c:spPr>
        <c:marker>
          <c:symbol val="none"/>
        </c:marker>
        <c:dLbl>
          <c:idx val="0"/>
          <c:delete val="1"/>
          <c:extLst>
            <c:ext xmlns:c15="http://schemas.microsoft.com/office/drawing/2012/chart" uri="{CE6537A1-D6FC-4f65-9D91-7224C49458BB}"/>
          </c:extLst>
        </c:dLbl>
      </c:pivotFmt>
      <c:pivotFmt>
        <c:idx val="25"/>
        <c:spPr>
          <a:solidFill>
            <a:srgbClr val="92D050"/>
          </a:solidFill>
          <a:ln w="19050">
            <a:solidFill>
              <a:schemeClr val="accent1">
                <a:alpha val="94000"/>
              </a:schemeClr>
            </a:solidFill>
          </a:ln>
          <a:effectLst/>
        </c:spPr>
      </c:pivotFmt>
      <c:pivotFmt>
        <c:idx val="26"/>
        <c:spPr>
          <a:solidFill>
            <a:schemeClr val="bg2">
              <a:lumMod val="75000"/>
            </a:schemeClr>
          </a:solidFill>
          <a:ln w="19050">
            <a:solidFill>
              <a:schemeClr val="lt1"/>
            </a:solidFill>
          </a:ln>
          <a:effectLst/>
        </c:spPr>
      </c:pivotFmt>
      <c:pivotFmt>
        <c:idx val="27"/>
        <c:spPr>
          <a:solidFill>
            <a:srgbClr val="92D050"/>
          </a:solidFill>
        </c:spPr>
        <c:marker>
          <c:symbol val="none"/>
        </c:marker>
        <c:dLbl>
          <c:idx val="0"/>
          <c:delete val="1"/>
          <c:extLst>
            <c:ext xmlns:c15="http://schemas.microsoft.com/office/drawing/2012/chart" uri="{CE6537A1-D6FC-4f65-9D91-7224C49458BB}"/>
          </c:extLst>
        </c:dLbl>
      </c:pivotFmt>
      <c:pivotFmt>
        <c:idx val="28"/>
        <c:spPr>
          <a:solidFill>
            <a:srgbClr val="92D050"/>
          </a:solidFill>
          <a:ln w="19050">
            <a:solidFill>
              <a:schemeClr val="accent1">
                <a:alpha val="94000"/>
              </a:schemeClr>
            </a:solidFill>
          </a:ln>
          <a:effectLst/>
        </c:spPr>
      </c:pivotFmt>
      <c:pivotFmt>
        <c:idx val="29"/>
        <c:spPr>
          <a:solidFill>
            <a:schemeClr val="bg2">
              <a:lumMod val="75000"/>
            </a:schemeClr>
          </a:solidFill>
          <a:ln w="19050">
            <a:solidFill>
              <a:schemeClr val="lt1"/>
            </a:solidFill>
          </a:ln>
          <a:effectLst/>
        </c:spPr>
      </c:pivotFmt>
      <c:pivotFmt>
        <c:idx val="30"/>
        <c:spPr>
          <a:solidFill>
            <a:srgbClr val="92D050"/>
          </a:solidFill>
        </c:spPr>
        <c:marker>
          <c:symbol val="none"/>
        </c:marker>
        <c:dLbl>
          <c:idx val="0"/>
          <c:delete val="1"/>
          <c:extLst>
            <c:ext xmlns:c15="http://schemas.microsoft.com/office/drawing/2012/chart" uri="{CE6537A1-D6FC-4f65-9D91-7224C49458BB}"/>
          </c:extLst>
        </c:dLbl>
      </c:pivotFmt>
      <c:pivotFmt>
        <c:idx val="31"/>
        <c:spPr>
          <a:solidFill>
            <a:srgbClr val="92D050"/>
          </a:solidFill>
          <a:ln w="19050">
            <a:solidFill>
              <a:schemeClr val="accent1">
                <a:alpha val="94000"/>
              </a:schemeClr>
            </a:solidFill>
          </a:ln>
          <a:effectLst/>
        </c:spPr>
      </c:pivotFmt>
      <c:pivotFmt>
        <c:idx val="32"/>
        <c:spPr>
          <a:solidFill>
            <a:schemeClr val="bg2">
              <a:lumMod val="75000"/>
            </a:schemeClr>
          </a:solidFill>
          <a:ln w="19050">
            <a:solidFill>
              <a:schemeClr val="lt1"/>
            </a:solidFill>
          </a:ln>
          <a:effectLst/>
        </c:spPr>
      </c:pivotFmt>
      <c:pivotFmt>
        <c:idx val="33"/>
        <c:spPr>
          <a:solidFill>
            <a:srgbClr val="FF6699"/>
          </a:solidFill>
        </c:spPr>
        <c:marker>
          <c:symbol val="none"/>
        </c:marker>
        <c:dLbl>
          <c:idx val="0"/>
          <c:delete val="1"/>
          <c:extLst>
            <c:ext xmlns:c15="http://schemas.microsoft.com/office/drawing/2012/chart" uri="{CE6537A1-D6FC-4f65-9D91-7224C49458BB}"/>
          </c:extLst>
        </c:dLbl>
      </c:pivotFmt>
      <c:pivotFmt>
        <c:idx val="34"/>
        <c:spPr>
          <a:solidFill>
            <a:schemeClr val="bg1">
              <a:lumMod val="85000"/>
            </a:schemeClr>
          </a:solidFill>
          <a:ln w="19050">
            <a:noFill/>
          </a:ln>
          <a:effectLst/>
        </c:spPr>
      </c:pivotFmt>
      <c:pivotFmt>
        <c:idx val="35"/>
        <c:spPr>
          <a:solidFill>
            <a:srgbClr val="FF6699"/>
          </a:solidFill>
          <a:ln w="19050">
            <a:solidFill>
              <a:schemeClr val="lt1"/>
            </a:solidFill>
          </a:ln>
          <a:effectLst/>
        </c:spPr>
      </c:pivotFmt>
      <c:pivotFmt>
        <c:idx val="36"/>
        <c:spPr>
          <a:solidFill>
            <a:srgbClr val="FF6699"/>
          </a:solidFill>
        </c:spPr>
        <c:marker>
          <c:symbol val="none"/>
        </c:marker>
        <c:dLbl>
          <c:idx val="0"/>
          <c:delete val="1"/>
          <c:extLst>
            <c:ext xmlns:c15="http://schemas.microsoft.com/office/drawing/2012/chart" uri="{CE6537A1-D6FC-4f65-9D91-7224C49458BB}"/>
          </c:extLst>
        </c:dLbl>
      </c:pivotFmt>
      <c:pivotFmt>
        <c:idx val="37"/>
        <c:spPr>
          <a:solidFill>
            <a:schemeClr val="bg1">
              <a:lumMod val="85000"/>
            </a:schemeClr>
          </a:solidFill>
          <a:ln w="19050">
            <a:noFill/>
          </a:ln>
          <a:effectLst/>
        </c:spPr>
      </c:pivotFmt>
      <c:pivotFmt>
        <c:idx val="38"/>
        <c:spPr>
          <a:solidFill>
            <a:srgbClr val="FF6699"/>
          </a:solidFill>
          <a:ln w="19050">
            <a:solidFill>
              <a:schemeClr val="lt1"/>
            </a:solidFill>
          </a:ln>
          <a:effectLst/>
        </c:spPr>
      </c:pivotFmt>
      <c:pivotFmt>
        <c:idx val="39"/>
        <c:spPr>
          <a:solidFill>
            <a:srgbClr val="FF6699"/>
          </a:solidFill>
        </c:spPr>
        <c:marker>
          <c:symbol val="none"/>
        </c:marker>
        <c:dLbl>
          <c:idx val="0"/>
          <c:delete val="1"/>
          <c:extLst>
            <c:ext xmlns:c15="http://schemas.microsoft.com/office/drawing/2012/chart" uri="{CE6537A1-D6FC-4f65-9D91-7224C49458BB}"/>
          </c:extLst>
        </c:dLbl>
      </c:pivotFmt>
      <c:pivotFmt>
        <c:idx val="40"/>
        <c:spPr>
          <a:solidFill>
            <a:schemeClr val="bg1">
              <a:lumMod val="85000"/>
            </a:schemeClr>
          </a:solidFill>
          <a:ln w="19050">
            <a:noFill/>
          </a:ln>
          <a:effectLst/>
        </c:spPr>
      </c:pivotFmt>
      <c:pivotFmt>
        <c:idx val="41"/>
        <c:spPr>
          <a:solidFill>
            <a:srgbClr val="FF6699"/>
          </a:solidFill>
          <a:ln w="19050">
            <a:solidFill>
              <a:schemeClr val="lt1"/>
            </a:solidFill>
          </a:ln>
          <a:effectLst/>
        </c:spPr>
      </c:pivotFmt>
    </c:pivotFmts>
    <c:plotArea>
      <c:layout>
        <c:manualLayout>
          <c:layoutTarget val="inner"/>
          <c:xMode val="edge"/>
          <c:yMode val="edge"/>
          <c:x val="0.1317195383233119"/>
          <c:y val="0.16134867756915"/>
          <c:w val="0.71575782707858171"/>
          <c:h val="0.83636583888552385"/>
        </c:manualLayout>
      </c:layout>
      <c:doughnutChart>
        <c:varyColors val="1"/>
        <c:ser>
          <c:idx val="0"/>
          <c:order val="0"/>
          <c:tx>
            <c:strRef>
              <c:f>'Pivot table'!$W$3</c:f>
              <c:strCache>
                <c:ptCount val="1"/>
                <c:pt idx="0">
                  <c:v>Total</c:v>
                </c:pt>
              </c:strCache>
            </c:strRef>
          </c:tx>
          <c:spPr>
            <a:solidFill>
              <a:srgbClr val="FF6699"/>
            </a:solidFill>
          </c:spPr>
          <c:dPt>
            <c:idx val="0"/>
            <c:bubble3D val="0"/>
            <c:spPr>
              <a:solidFill>
                <a:schemeClr val="bg1">
                  <a:lumMod val="85000"/>
                </a:schemeClr>
              </a:solidFill>
              <a:ln w="19050">
                <a:noFill/>
              </a:ln>
              <a:effectLst/>
            </c:spPr>
            <c:extLst>
              <c:ext xmlns:c16="http://schemas.microsoft.com/office/drawing/2014/chart" uri="{C3380CC4-5D6E-409C-BE32-E72D297353CC}">
                <c16:uniqueId val="{00000001-0B57-480D-BD4D-2D0F6D48BC29}"/>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0B57-480D-BD4D-2D0F6D48BC29}"/>
              </c:ext>
            </c:extLst>
          </c:dPt>
          <c:cat>
            <c:strRef>
              <c:f>'Pivot table'!$V$4:$V$6</c:f>
              <c:strCache>
                <c:ptCount val="2"/>
                <c:pt idx="0">
                  <c:v>Paid</c:v>
                </c:pt>
                <c:pt idx="1">
                  <c:v>Not Paid</c:v>
                </c:pt>
              </c:strCache>
            </c:strRef>
          </c:cat>
          <c:val>
            <c:numRef>
              <c:f>'Pivot table'!$W$4:$W$6</c:f>
              <c:numCache>
                <c:formatCode>General</c:formatCode>
                <c:ptCount val="2"/>
                <c:pt idx="0">
                  <c:v>926</c:v>
                </c:pt>
                <c:pt idx="1">
                  <c:v>311</c:v>
                </c:pt>
              </c:numCache>
            </c:numRef>
          </c:val>
          <c:extLst>
            <c:ext xmlns:c16="http://schemas.microsoft.com/office/drawing/2014/chart" uri="{C3380CC4-5D6E-409C-BE32-E72D297353CC}">
              <c16:uniqueId val="{00000004-0B57-480D-BD4D-2D0F6D48BC29}"/>
            </c:ext>
          </c:extLst>
        </c:ser>
        <c:dLbls>
          <c:showLegendKey val="0"/>
          <c:showVal val="0"/>
          <c:showCatName val="0"/>
          <c:showSerName val="0"/>
          <c:showPercent val="0"/>
          <c:showBubbleSize val="0"/>
          <c:showLeaderLines val="1"/>
        </c:dLbls>
        <c:firstSliceAng val="0"/>
        <c:holeSize val="81"/>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table!PivotTable7</c:name>
    <c:fmtId val="16"/>
  </c:pivotSource>
  <c:chart>
    <c:autoTitleDeleted val="1"/>
    <c:pivotFmts>
      <c:pivotFmt>
        <c:idx val="0"/>
        <c:spPr>
          <a:solidFill>
            <a:schemeClr val="accent1"/>
          </a:solidFill>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4081632653061"/>
          <c:y val="8.771929824561403E-2"/>
          <c:w val="0.81292517006802723"/>
          <c:h val="0.75877192982456143"/>
        </c:manualLayout>
      </c:layout>
      <c:lineChart>
        <c:grouping val="standard"/>
        <c:varyColors val="0"/>
        <c:ser>
          <c:idx val="0"/>
          <c:order val="0"/>
          <c:tx>
            <c:strRef>
              <c:f>'Pivot table'!$AB$3</c:f>
              <c:strCache>
                <c:ptCount val="1"/>
                <c:pt idx="0">
                  <c:v>Total</c:v>
                </c:pt>
              </c:strCache>
            </c:strRef>
          </c:tx>
          <c:spPr>
            <a:ln w="19050" cap="rnd">
              <a:solidFill>
                <a:srgbClr val="0070C0"/>
              </a:solidFill>
              <a:round/>
            </a:ln>
            <a:effectLst/>
          </c:spPr>
          <c:marker>
            <c:symbol val="none"/>
          </c:marker>
          <c:cat>
            <c:strRef>
              <c:f>'Pivot table'!$AA$4:$AA$16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table'!$AB$4:$AB$16</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BF5E-41E6-8CCE-BA158A4DD3FC}"/>
            </c:ext>
          </c:extLst>
        </c:ser>
        <c:dLbls>
          <c:showLegendKey val="0"/>
          <c:showVal val="0"/>
          <c:showCatName val="0"/>
          <c:showSerName val="0"/>
          <c:showPercent val="0"/>
          <c:showBubbleSize val="0"/>
        </c:dLbls>
        <c:smooth val="0"/>
        <c:axId val="643725759"/>
        <c:axId val="643735839"/>
      </c:lineChart>
      <c:catAx>
        <c:axId val="643725759"/>
        <c:scaling>
          <c:orientation val="minMax"/>
        </c:scaling>
        <c:delete val="1"/>
        <c:axPos val="b"/>
        <c:numFmt formatCode="General" sourceLinked="1"/>
        <c:majorTickMark val="none"/>
        <c:minorTickMark val="none"/>
        <c:tickLblPos val="nextTo"/>
        <c:crossAx val="643735839"/>
        <c:crosses val="autoZero"/>
        <c:auto val="1"/>
        <c:lblAlgn val="ctr"/>
        <c:lblOffset val="100"/>
        <c:noMultiLvlLbl val="0"/>
      </c:catAx>
      <c:valAx>
        <c:axId val="643735839"/>
        <c:scaling>
          <c:orientation val="minMax"/>
        </c:scaling>
        <c:delete val="1"/>
        <c:axPos val="l"/>
        <c:numFmt formatCode="General" sourceLinked="1"/>
        <c:majorTickMark val="none"/>
        <c:minorTickMark val="none"/>
        <c:tickLblPos val="nextTo"/>
        <c:crossAx val="64372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table!PivotTable8</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table'!$AH$3</c:f>
              <c:strCache>
                <c:ptCount val="1"/>
                <c:pt idx="0">
                  <c:v>Total</c:v>
                </c:pt>
              </c:strCache>
            </c:strRef>
          </c:tx>
          <c:spPr>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cat>
            <c:strRef>
              <c:f>'Pivot table'!$AG$4:$AG$12</c:f>
              <c:strCache>
                <c:ptCount val="8"/>
                <c:pt idx="0">
                  <c:v>A1</c:v>
                </c:pt>
                <c:pt idx="1">
                  <c:v>A2</c:v>
                </c:pt>
                <c:pt idx="2">
                  <c:v>A4</c:v>
                </c:pt>
                <c:pt idx="3">
                  <c:v>A7</c:v>
                </c:pt>
                <c:pt idx="4">
                  <c:v>B12</c:v>
                </c:pt>
                <c:pt idx="5">
                  <c:v>B13</c:v>
                </c:pt>
                <c:pt idx="6">
                  <c:v>B18</c:v>
                </c:pt>
                <c:pt idx="7">
                  <c:v>C8</c:v>
                </c:pt>
              </c:strCache>
            </c:strRef>
          </c:cat>
          <c:val>
            <c:numRef>
              <c:f>'Pivot table'!$AH$4:$AH$12</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31C-412A-8F8A-B87B4D3E45B3}"/>
            </c:ext>
          </c:extLst>
        </c:ser>
        <c:dLbls>
          <c:showLegendKey val="0"/>
          <c:showVal val="0"/>
          <c:showCatName val="0"/>
          <c:showSerName val="0"/>
          <c:showPercent val="0"/>
          <c:showBubbleSize val="0"/>
        </c:dLbls>
        <c:axId val="582655471"/>
        <c:axId val="582657391"/>
      </c:radarChart>
      <c:catAx>
        <c:axId val="58265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57391"/>
        <c:crosses val="autoZero"/>
        <c:auto val="1"/>
        <c:lblAlgn val="ctr"/>
        <c:lblOffset val="100"/>
        <c:noMultiLvlLbl val="0"/>
      </c:catAx>
      <c:valAx>
        <c:axId val="5826573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8265547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table!PivotTable9</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chemeClr val="accent2"/>
          </a:solidFill>
          <a:ln w="19050">
            <a:solidFill>
              <a:schemeClr val="lt1"/>
            </a:solidFill>
          </a:ln>
          <a:effectLst/>
        </c:spPr>
        <c:dLbl>
          <c:idx val="0"/>
          <c:layout>
            <c:manualLayout>
              <c:x val="1.2594458438287154E-2"/>
              <c:y val="-5.50055005500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4.1981528127623844E-3"/>
              <c:y val="3.3003300330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2594458438287154E-2"/>
              <c:y val="-5.50055005500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981528127623844E-3"/>
              <c:y val="3.3003300330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rgbClr val="00B0F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7030A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rgbClr val="00B0F0"/>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7030A0"/>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rgbClr val="00B0F0"/>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rgbClr val="7030A0"/>
          </a:solidFill>
          <a:ln w="19050">
            <a:solidFill>
              <a:schemeClr val="lt1"/>
            </a:solidFill>
          </a:ln>
          <a:effectLst/>
        </c:spPr>
      </c:pivotFmt>
      <c:pivotFmt>
        <c:idx val="28"/>
        <c:spPr>
          <a:solidFill>
            <a:schemeClr val="accent1"/>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rgbClr val="00B0F0"/>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spPr>
          <a:solidFill>
            <a:srgbClr val="7030A0"/>
          </a:solidFill>
          <a:ln w="19050">
            <a:solidFill>
              <a:schemeClr val="lt1"/>
            </a:solidFill>
          </a:ln>
          <a:effectLst/>
        </c:spPr>
      </c:pivotFmt>
      <c:pivotFmt>
        <c:idx val="34"/>
        <c:spPr>
          <a:solidFill>
            <a:schemeClr val="accent5"/>
          </a:solidFill>
          <a:ln w="19050">
            <a:solidFill>
              <a:schemeClr val="lt1"/>
            </a:solidFill>
          </a:ln>
          <a:effectLst/>
        </c:spPr>
      </c:pivotFmt>
    </c:pivotFmts>
    <c:plotArea>
      <c:layout>
        <c:manualLayout>
          <c:layoutTarget val="inner"/>
          <c:xMode val="edge"/>
          <c:yMode val="edge"/>
          <c:x val="0.22916758652831948"/>
          <c:y val="0.10362694300518134"/>
          <c:w val="0.43263055903058845"/>
          <c:h val="0.47970435042769916"/>
        </c:manualLayout>
      </c:layout>
      <c:pieChart>
        <c:varyColors val="1"/>
        <c:ser>
          <c:idx val="0"/>
          <c:order val="0"/>
          <c:tx>
            <c:strRef>
              <c:f>'Pivot table'!$AK$3</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C-C5A5-4F6E-88CF-22AC8E314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5A5-4F6E-88CF-22AC8E314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5A5-4F6E-88CF-22AC8E3145D7}"/>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12-C5A5-4F6E-88CF-22AC8E3145D7}"/>
              </c:ext>
            </c:extLst>
          </c:dPt>
          <c:dPt>
            <c:idx val="4"/>
            <c:bubble3D val="0"/>
            <c:extLst>
              <c:ext xmlns:c16="http://schemas.microsoft.com/office/drawing/2014/chart" uri="{C3380CC4-5D6E-409C-BE32-E72D297353CC}">
                <c16:uniqueId val="{00000014-C5A5-4F6E-88CF-22AC8E3145D7}"/>
              </c:ext>
            </c:extLst>
          </c:dPt>
          <c:cat>
            <c:strRef>
              <c:f>'Pivot table'!$AJ$4:$AJ$8</c:f>
              <c:strCache>
                <c:ptCount val="4"/>
                <c:pt idx="0">
                  <c:v>BE</c:v>
                </c:pt>
                <c:pt idx="1">
                  <c:v>CNI</c:v>
                </c:pt>
                <c:pt idx="2">
                  <c:v>FC</c:v>
                </c:pt>
                <c:pt idx="3">
                  <c:v>GK</c:v>
                </c:pt>
              </c:strCache>
            </c:strRef>
          </c:cat>
          <c:val>
            <c:numRef>
              <c:f>'Pivot table'!$AK$4:$AK$8</c:f>
              <c:numCache>
                <c:formatCode>General</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15-C5A5-4F6E-88CF-22AC8E3145D7}"/>
            </c:ext>
          </c:extLst>
        </c:ser>
        <c:dLbls>
          <c:showLegendKey val="0"/>
          <c:showVal val="0"/>
          <c:showCatName val="0"/>
          <c:showSerName val="0"/>
          <c:showPercent val="0"/>
          <c:showBubbleSize val="0"/>
          <c:showLeaderLines val="1"/>
        </c:dLbls>
        <c:firstSliceAng val="0"/>
      </c:pieChart>
    </c:plotArea>
    <c:legend>
      <c:legendPos val="b"/>
      <c:layout>
        <c:manualLayout>
          <c:xMode val="edge"/>
          <c:yMode val="edge"/>
          <c:x val="0"/>
          <c:y val="0.72150077394171885"/>
          <c:w val="0.88640751097701576"/>
          <c:h val="0.27849944922687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table!PivotTable11</c:name>
    <c:fmtId val="25"/>
  </c:pivotSource>
  <c:chart>
    <c:autoTitleDeleted val="1"/>
    <c:pivotFmts>
      <c:pivotFmt>
        <c:idx val="0"/>
        <c:spPr>
          <a:solidFill>
            <a:srgbClr val="7030A0"/>
          </a:solidFill>
          <a:ln>
            <a:noFill/>
          </a:ln>
          <a:effectLst/>
        </c:spPr>
        <c:marker>
          <c:symbol val="none"/>
        </c:marker>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table'!$AM$3</c:f>
              <c:strCache>
                <c:ptCount val="1"/>
                <c:pt idx="0">
                  <c:v>Total</c:v>
                </c:pt>
              </c:strCache>
            </c:strRef>
          </c:tx>
          <c:spPr>
            <a:solidFill>
              <a:srgbClr val="7030A0"/>
            </a:solidFill>
            <a:ln>
              <a:noFill/>
            </a:ln>
            <a:effectLst/>
          </c:spPr>
          <c:invertIfNegative val="0"/>
          <c:cat>
            <c:strRef>
              <c:f>'Pivot table'!$AL$4:$AL$14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table'!$AM$4:$AM$14</c:f>
              <c:numCache>
                <c:formatCode>General</c:formatCode>
                <c:ptCount val="10"/>
                <c:pt idx="0">
                  <c:v>2320000000</c:v>
                </c:pt>
                <c:pt idx="1">
                  <c:v>1159000000</c:v>
                </c:pt>
                <c:pt idx="2">
                  <c:v>2892000000</c:v>
                </c:pt>
                <c:pt idx="3">
                  <c:v>574000000</c:v>
                </c:pt>
                <c:pt idx="4">
                  <c:v>3337000000</c:v>
                </c:pt>
                <c:pt idx="5">
                  <c:v>1309000000</c:v>
                </c:pt>
                <c:pt idx="6">
                  <c:v>2324000000</c:v>
                </c:pt>
                <c:pt idx="7">
                  <c:v>1032000000</c:v>
                </c:pt>
                <c:pt idx="8">
                  <c:v>1043000000</c:v>
                </c:pt>
                <c:pt idx="9">
                  <c:v>0</c:v>
                </c:pt>
              </c:numCache>
            </c:numRef>
          </c:val>
          <c:extLst>
            <c:ext xmlns:c16="http://schemas.microsoft.com/office/drawing/2014/chart" uri="{C3380CC4-5D6E-409C-BE32-E72D297353CC}">
              <c16:uniqueId val="{00000000-6F5B-4D7E-A1A7-023662E97F0C}"/>
            </c:ext>
          </c:extLst>
        </c:ser>
        <c:dLbls>
          <c:showLegendKey val="0"/>
          <c:showVal val="0"/>
          <c:showCatName val="0"/>
          <c:showSerName val="0"/>
          <c:showPercent val="0"/>
          <c:showBubbleSize val="0"/>
        </c:dLbls>
        <c:gapWidth val="182"/>
        <c:axId val="582122703"/>
        <c:axId val="582134703"/>
      </c:barChart>
      <c:catAx>
        <c:axId val="58212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34703"/>
        <c:crosses val="autoZero"/>
        <c:auto val="1"/>
        <c:lblAlgn val="ctr"/>
        <c:lblOffset val="100"/>
        <c:noMultiLvlLbl val="0"/>
      </c:catAx>
      <c:valAx>
        <c:axId val="582134703"/>
        <c:scaling>
          <c:orientation val="minMax"/>
        </c:scaling>
        <c:delete val="1"/>
        <c:axPos val="b"/>
        <c:numFmt formatCode="General" sourceLinked="1"/>
        <c:majorTickMark val="none"/>
        <c:minorTickMark val="none"/>
        <c:tickLblPos val="nextTo"/>
        <c:crossAx val="58212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table!PivotTable12</c:name>
    <c:fmtId val="2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noFill/>
            <a:ln w="254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04761904761904E-2"/>
          <c:y val="6.6666666666666666E-2"/>
          <c:w val="0.83630952380952384"/>
          <c:h val="0.48392050993625796"/>
        </c:manualLayout>
      </c:layout>
      <c:lineChart>
        <c:grouping val="standard"/>
        <c:varyColors val="0"/>
        <c:ser>
          <c:idx val="0"/>
          <c:order val="0"/>
          <c:tx>
            <c:strRef>
              <c:f>'Pivot table'!$AQ$3</c:f>
              <c:strCache>
                <c:ptCount val="1"/>
                <c:pt idx="0">
                  <c:v>Total</c:v>
                </c:pt>
              </c:strCache>
            </c:strRef>
          </c:tx>
          <c:spPr>
            <a:ln w="28575" cap="rnd">
              <a:solidFill>
                <a:schemeClr val="accent1"/>
              </a:solidFill>
              <a:round/>
            </a:ln>
            <a:effectLst/>
          </c:spPr>
          <c:marker>
            <c:symbol val="circle"/>
            <c:size val="5"/>
            <c:spPr>
              <a:noFill/>
              <a:ln w="25400">
                <a:solidFill>
                  <a:schemeClr val="accent1"/>
                </a:solidFill>
              </a:ln>
              <a:effectLst/>
            </c:spPr>
          </c:marker>
          <c:cat>
            <c:strRef>
              <c:f>'Pivot table'!$AP$4:$AP$14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table'!$AQ$4:$AQ$14</c:f>
              <c:numCache>
                <c:formatCode>General</c:formatCode>
                <c:ptCount val="10"/>
                <c:pt idx="0">
                  <c:v>374</c:v>
                </c:pt>
                <c:pt idx="1">
                  <c:v>189</c:v>
                </c:pt>
                <c:pt idx="2">
                  <c:v>472</c:v>
                </c:pt>
                <c:pt idx="3">
                  <c:v>90</c:v>
                </c:pt>
                <c:pt idx="4">
                  <c:v>562</c:v>
                </c:pt>
                <c:pt idx="5">
                  <c:v>211</c:v>
                </c:pt>
                <c:pt idx="6">
                  <c:v>376</c:v>
                </c:pt>
                <c:pt idx="7">
                  <c:v>185</c:v>
                </c:pt>
                <c:pt idx="8">
                  <c:v>184</c:v>
                </c:pt>
                <c:pt idx="9">
                  <c:v>0</c:v>
                </c:pt>
              </c:numCache>
            </c:numRef>
          </c:val>
          <c:smooth val="0"/>
          <c:extLst>
            <c:ext xmlns:c16="http://schemas.microsoft.com/office/drawing/2014/chart" uri="{C3380CC4-5D6E-409C-BE32-E72D297353CC}">
              <c16:uniqueId val="{00000000-F17C-4A93-ABF2-4949EA89E4D0}"/>
            </c:ext>
          </c:extLst>
        </c:ser>
        <c:dLbls>
          <c:showLegendKey val="0"/>
          <c:showVal val="0"/>
          <c:showCatName val="0"/>
          <c:showSerName val="0"/>
          <c:showPercent val="0"/>
          <c:showBubbleSize val="0"/>
        </c:dLbls>
        <c:marker val="1"/>
        <c:smooth val="0"/>
        <c:axId val="650849743"/>
        <c:axId val="650848303"/>
      </c:lineChart>
      <c:catAx>
        <c:axId val="650849743"/>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48303"/>
        <c:crosses val="autoZero"/>
        <c:auto val="1"/>
        <c:lblAlgn val="ctr"/>
        <c:lblOffset val="100"/>
        <c:noMultiLvlLbl val="0"/>
      </c:catAx>
      <c:valAx>
        <c:axId val="650848303"/>
        <c:scaling>
          <c:orientation val="minMax"/>
        </c:scaling>
        <c:delete val="1"/>
        <c:axPos val="l"/>
        <c:numFmt formatCode="General" sourceLinked="1"/>
        <c:majorTickMark val="none"/>
        <c:minorTickMark val="none"/>
        <c:tickLblPos val="nextTo"/>
        <c:crossAx val="6508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table!PivotTable14</c:name>
    <c:fmtId val="33"/>
  </c:pivotSource>
  <c:chart>
    <c:autoTitleDeleted val="1"/>
    <c:pivotFmts>
      <c:pivotFmt>
        <c:idx val="0"/>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8"/>
          <c:spPr>
            <a:solidFill>
              <a:srgbClr val="FF0000"/>
            </a:solidFill>
            <a:ln w="9525">
              <a:solidFill>
                <a:srgbClr val="7030A0"/>
              </a:solidFill>
            </a:ln>
            <a:effectLst/>
          </c:spPr>
        </c:marker>
      </c:pivotFmt>
      <c:pivotFmt>
        <c:idx val="4"/>
        <c:spPr>
          <a:solidFill>
            <a:schemeClr val="accent1"/>
          </a:solidFill>
          <a:ln w="28575" cap="rnd">
            <a:noFill/>
            <a:round/>
          </a:ln>
          <a:effectLst/>
        </c:spPr>
        <c:marker>
          <c:symbol val="diamond"/>
          <c:size val="8"/>
          <c:spPr>
            <a:solidFill>
              <a:srgbClr val="FFFF00"/>
            </a:solidFill>
            <a:ln w="9525">
              <a:solidFill>
                <a:srgbClr val="7030A0"/>
              </a:solidFill>
            </a:ln>
            <a:effectLst/>
          </c:spPr>
        </c:marker>
      </c:pivotFmt>
      <c:pivotFmt>
        <c:idx val="5"/>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noFill/>
            <a:round/>
          </a:ln>
          <a:effectLst/>
        </c:spPr>
        <c:marker>
          <c:symbol val="diamond"/>
          <c:size val="8"/>
          <c:spPr>
            <a:solidFill>
              <a:srgbClr val="FF0000"/>
            </a:solidFill>
            <a:ln w="9525">
              <a:solidFill>
                <a:srgbClr val="7030A0"/>
              </a:solidFill>
            </a:ln>
            <a:effectLst/>
          </c:spPr>
        </c:marker>
      </c:pivotFmt>
      <c:pivotFmt>
        <c:idx val="7"/>
        <c:spPr>
          <a:solidFill>
            <a:schemeClr val="accent1"/>
          </a:solidFill>
          <a:ln w="28575" cap="rnd">
            <a:noFill/>
            <a:round/>
          </a:ln>
          <a:effectLst/>
        </c:spPr>
        <c:marker>
          <c:symbol val="diamond"/>
          <c:size val="8"/>
          <c:spPr>
            <a:solidFill>
              <a:srgbClr val="FFFF00"/>
            </a:solidFill>
            <a:ln w="9525">
              <a:solidFill>
                <a:srgbClr val="7030A0"/>
              </a:solidFill>
            </a:ln>
            <a:effectLst/>
          </c:spPr>
        </c:marker>
      </c:pivotFmt>
      <c:pivotFmt>
        <c:idx val="8"/>
        <c:spPr>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9"/>
        <c:spPr>
          <a:ln w="28575" cap="rnd">
            <a:noFill/>
            <a:round/>
          </a:ln>
          <a:effectLst/>
        </c:spPr>
        <c:marker>
          <c:symbol val="diamond"/>
          <c:size val="8"/>
          <c:spPr>
            <a:solidFill>
              <a:srgbClr val="FF0000"/>
            </a:solidFill>
            <a:ln w="9525">
              <a:solidFill>
                <a:srgbClr val="7030A0"/>
              </a:solidFill>
            </a:ln>
            <a:effectLst/>
          </c:spPr>
        </c:marker>
      </c:pivotFmt>
      <c:pivotFmt>
        <c:idx val="10"/>
        <c:spPr>
          <a:ln w="28575" cap="rnd">
            <a:noFill/>
            <a:round/>
          </a:ln>
          <a:effectLst/>
        </c:spPr>
        <c:marker>
          <c:symbol val="diamond"/>
          <c:size val="8"/>
          <c:spPr>
            <a:solidFill>
              <a:srgbClr val="FFFF00"/>
            </a:solidFill>
            <a:ln w="9525">
              <a:solidFill>
                <a:srgbClr val="7030A0"/>
              </a:solidFill>
            </a:ln>
            <a:effectLst/>
          </c:spPr>
        </c:marker>
      </c:pivotFmt>
      <c:pivotFmt>
        <c:idx val="11"/>
        <c:spPr>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12"/>
        <c:marker>
          <c:symbol val="diamond"/>
          <c:size val="8"/>
          <c:spPr>
            <a:solidFill>
              <a:srgbClr val="FF0000"/>
            </a:solidFill>
            <a:ln w="9525">
              <a:solidFill>
                <a:srgbClr val="7030A0"/>
              </a:solidFill>
            </a:ln>
            <a:effectLst/>
          </c:spPr>
        </c:marker>
      </c:pivotFmt>
      <c:pivotFmt>
        <c:idx val="13"/>
        <c:marker>
          <c:symbol val="diamond"/>
          <c:size val="8"/>
          <c:spPr>
            <a:solidFill>
              <a:srgbClr val="FFFF00"/>
            </a:solidFill>
            <a:ln w="9525">
              <a:solidFill>
                <a:srgbClr val="7030A0"/>
              </a:solidFill>
            </a:ln>
            <a:effectLst/>
          </c:spPr>
        </c:marker>
      </c:pivotFmt>
    </c:pivotFmts>
    <c:plotArea>
      <c:layout>
        <c:manualLayout>
          <c:layoutTarget val="inner"/>
          <c:xMode val="edge"/>
          <c:yMode val="edge"/>
          <c:x val="0.11988653246174417"/>
          <c:y val="0.25412736869429786"/>
          <c:w val="0.87083573928258973"/>
          <c:h val="0.53774387576552929"/>
        </c:manualLayout>
      </c:layout>
      <c:lineChart>
        <c:grouping val="standard"/>
        <c:varyColors val="0"/>
        <c:ser>
          <c:idx val="0"/>
          <c:order val="0"/>
          <c:tx>
            <c:strRef>
              <c:f>'Pivot table'!$AZ$3</c:f>
              <c:strCache>
                <c:ptCount val="1"/>
                <c:pt idx="0">
                  <c:v>Total</c:v>
                </c:pt>
              </c:strCache>
            </c:strRef>
          </c:tx>
          <c:spPr>
            <a:ln w="28575" cap="rnd">
              <a:noFill/>
              <a:round/>
            </a:ln>
            <a:effectLst/>
          </c:spPr>
          <c:marker>
            <c:symbol val="diamond"/>
            <c:size val="8"/>
            <c:spPr>
              <a:solidFill>
                <a:srgbClr val="7030A0"/>
              </a:solidFill>
              <a:ln w="9525">
                <a:solidFill>
                  <a:srgbClr val="7030A0"/>
                </a:solidFill>
              </a:ln>
              <a:effectLst/>
            </c:spPr>
          </c:marker>
          <c:dPt>
            <c:idx val="2"/>
            <c:marker>
              <c:spPr>
                <a:solidFill>
                  <a:srgbClr val="FF0000"/>
                </a:solidFill>
                <a:ln w="9525">
                  <a:solidFill>
                    <a:srgbClr val="7030A0"/>
                  </a:solidFill>
                </a:ln>
                <a:effectLst/>
              </c:spPr>
            </c:marker>
            <c:bubble3D val="0"/>
            <c:extLst>
              <c:ext xmlns:c16="http://schemas.microsoft.com/office/drawing/2014/chart" uri="{C3380CC4-5D6E-409C-BE32-E72D297353CC}">
                <c16:uniqueId val="{00000004-4418-4D1E-AB40-B46D657DE8E6}"/>
              </c:ext>
            </c:extLst>
          </c:dPt>
          <c:dPt>
            <c:idx val="3"/>
            <c:marker>
              <c:spPr>
                <a:solidFill>
                  <a:srgbClr val="FFFF00"/>
                </a:solidFill>
                <a:ln w="9525">
                  <a:solidFill>
                    <a:srgbClr val="7030A0"/>
                  </a:solidFill>
                </a:ln>
                <a:effectLst/>
              </c:spPr>
            </c:marker>
            <c:bubble3D val="0"/>
            <c:extLst>
              <c:ext xmlns:c16="http://schemas.microsoft.com/office/drawing/2014/chart" uri="{C3380CC4-5D6E-409C-BE32-E72D297353CC}">
                <c16:uniqueId val="{00000005-4418-4D1E-AB40-B46D657DE8E6}"/>
              </c:ext>
            </c:extLst>
          </c:dPt>
          <c:cat>
            <c:strRef>
              <c:f>'Pivot table'!$AY$4:$AY$16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table'!$AZ$4:$AZ$16</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6-4418-4D1E-AB40-B46D657DE8E6}"/>
            </c:ext>
          </c:extLst>
        </c:ser>
        <c:dLbls>
          <c:showLegendKey val="0"/>
          <c:showVal val="0"/>
          <c:showCatName val="0"/>
          <c:showSerName val="0"/>
          <c:showPercent val="0"/>
          <c:showBubbleSize val="0"/>
        </c:dLbls>
        <c:marker val="1"/>
        <c:smooth val="0"/>
        <c:axId val="639138175"/>
        <c:axId val="639138655"/>
      </c:lineChart>
      <c:catAx>
        <c:axId val="6391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655"/>
        <c:crosses val="autoZero"/>
        <c:auto val="1"/>
        <c:lblAlgn val="ctr"/>
        <c:lblOffset val="100"/>
        <c:noMultiLvlLbl val="0"/>
      </c:catAx>
      <c:valAx>
        <c:axId val="639138655"/>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17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chart" Target="../charts/chart1.xml"/><Relationship Id="rId7" Type="http://schemas.openxmlformats.org/officeDocument/2006/relationships/image" Target="../media/image2.emf"/><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hyperlink" Target="https://favpng.com/png_search/egyptian-pound" TargetMode="External"/><Relationship Id="rId16"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5" Type="http://schemas.openxmlformats.org/officeDocument/2006/relationships/chart" Target="../charts/chart12.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259080</xdr:colOff>
      <xdr:row>0</xdr:row>
      <xdr:rowOff>22860</xdr:rowOff>
    </xdr:from>
    <xdr:to>
      <xdr:col>1</xdr:col>
      <xdr:colOff>259080</xdr:colOff>
      <xdr:row>30</xdr:row>
      <xdr:rowOff>68580</xdr:rowOff>
    </xdr:to>
    <xdr:cxnSp macro="">
      <xdr:nvCxnSpPr>
        <xdr:cNvPr id="3" name="Straight Connector 2">
          <a:extLst>
            <a:ext uri="{FF2B5EF4-FFF2-40B4-BE49-F238E27FC236}">
              <a16:creationId xmlns:a16="http://schemas.microsoft.com/office/drawing/2014/main" id="{8DBA8452-F51B-7BB1-5419-0F62FAFD8DB6}"/>
            </a:ext>
          </a:extLst>
        </xdr:cNvPr>
        <xdr:cNvCxnSpPr/>
      </xdr:nvCxnSpPr>
      <xdr:spPr>
        <a:xfrm>
          <a:off x="1440180" y="2286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0</xdr:row>
      <xdr:rowOff>0</xdr:rowOff>
    </xdr:from>
    <xdr:to>
      <xdr:col>7</xdr:col>
      <xdr:colOff>114300</xdr:colOff>
      <xdr:row>30</xdr:row>
      <xdr:rowOff>45720</xdr:rowOff>
    </xdr:to>
    <xdr:cxnSp macro="">
      <xdr:nvCxnSpPr>
        <xdr:cNvPr id="6" name="Straight Connector 5">
          <a:extLst>
            <a:ext uri="{FF2B5EF4-FFF2-40B4-BE49-F238E27FC236}">
              <a16:creationId xmlns:a16="http://schemas.microsoft.com/office/drawing/2014/main" id="{E914E2EE-6891-4C1D-AC19-88DA1236E96F}"/>
            </a:ext>
          </a:extLst>
        </xdr:cNvPr>
        <xdr:cNvCxnSpPr/>
      </xdr:nvCxnSpPr>
      <xdr:spPr>
        <a:xfrm>
          <a:off x="630936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91440</xdr:colOff>
      <xdr:row>0</xdr:row>
      <xdr:rowOff>0</xdr:rowOff>
    </xdr:from>
    <xdr:to>
      <xdr:col>13</xdr:col>
      <xdr:colOff>91440</xdr:colOff>
      <xdr:row>30</xdr:row>
      <xdr:rowOff>45720</xdr:rowOff>
    </xdr:to>
    <xdr:cxnSp macro="">
      <xdr:nvCxnSpPr>
        <xdr:cNvPr id="9" name="Straight Connector 8">
          <a:extLst>
            <a:ext uri="{FF2B5EF4-FFF2-40B4-BE49-F238E27FC236}">
              <a16:creationId xmlns:a16="http://schemas.microsoft.com/office/drawing/2014/main" id="{274DF491-BA1B-421F-A1A6-7428C42F3A59}"/>
            </a:ext>
          </a:extLst>
        </xdr:cNvPr>
        <xdr:cNvCxnSpPr/>
      </xdr:nvCxnSpPr>
      <xdr:spPr>
        <a:xfrm>
          <a:off x="117729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205740</xdr:colOff>
      <xdr:row>0</xdr:row>
      <xdr:rowOff>0</xdr:rowOff>
    </xdr:from>
    <xdr:to>
      <xdr:col>20</xdr:col>
      <xdr:colOff>205740</xdr:colOff>
      <xdr:row>30</xdr:row>
      <xdr:rowOff>45720</xdr:rowOff>
    </xdr:to>
    <xdr:cxnSp macro="">
      <xdr:nvCxnSpPr>
        <xdr:cNvPr id="11" name="Straight Connector 10">
          <a:extLst>
            <a:ext uri="{FF2B5EF4-FFF2-40B4-BE49-F238E27FC236}">
              <a16:creationId xmlns:a16="http://schemas.microsoft.com/office/drawing/2014/main" id="{FC75A49C-2AC1-4423-B0E6-2255E7B35F66}"/>
            </a:ext>
          </a:extLst>
        </xdr:cNvPr>
        <xdr:cNvCxnSpPr/>
      </xdr:nvCxnSpPr>
      <xdr:spPr>
        <a:xfrm>
          <a:off x="1856994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236220</xdr:colOff>
      <xdr:row>0</xdr:row>
      <xdr:rowOff>0</xdr:rowOff>
    </xdr:from>
    <xdr:to>
      <xdr:col>25</xdr:col>
      <xdr:colOff>236220</xdr:colOff>
      <xdr:row>30</xdr:row>
      <xdr:rowOff>45720</xdr:rowOff>
    </xdr:to>
    <xdr:cxnSp macro="">
      <xdr:nvCxnSpPr>
        <xdr:cNvPr id="16" name="Straight Connector 15">
          <a:extLst>
            <a:ext uri="{FF2B5EF4-FFF2-40B4-BE49-F238E27FC236}">
              <a16:creationId xmlns:a16="http://schemas.microsoft.com/office/drawing/2014/main" id="{55C9590B-5A77-47CC-8B0C-086FD4E4CB53}"/>
            </a:ext>
          </a:extLst>
        </xdr:cNvPr>
        <xdr:cNvCxnSpPr/>
      </xdr:nvCxnSpPr>
      <xdr:spPr>
        <a:xfrm>
          <a:off x="229438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0</xdr:row>
      <xdr:rowOff>0</xdr:rowOff>
    </xdr:from>
    <xdr:to>
      <xdr:col>32</xdr:col>
      <xdr:colOff>0</xdr:colOff>
      <xdr:row>30</xdr:row>
      <xdr:rowOff>45720</xdr:rowOff>
    </xdr:to>
    <xdr:cxnSp macro="">
      <xdr:nvCxnSpPr>
        <xdr:cNvPr id="18" name="Straight Connector 17">
          <a:extLst>
            <a:ext uri="{FF2B5EF4-FFF2-40B4-BE49-F238E27FC236}">
              <a16:creationId xmlns:a16="http://schemas.microsoft.com/office/drawing/2014/main" id="{364C87F4-523F-4C51-8C9A-C417B19CF9E0}"/>
            </a:ext>
          </a:extLst>
        </xdr:cNvPr>
        <xdr:cNvCxnSpPr/>
      </xdr:nvCxnSpPr>
      <xdr:spPr>
        <a:xfrm>
          <a:off x="281254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403860</xdr:colOff>
      <xdr:row>0</xdr:row>
      <xdr:rowOff>0</xdr:rowOff>
    </xdr:from>
    <xdr:to>
      <xdr:col>34</xdr:col>
      <xdr:colOff>403860</xdr:colOff>
      <xdr:row>30</xdr:row>
      <xdr:rowOff>45720</xdr:rowOff>
    </xdr:to>
    <xdr:cxnSp macro="">
      <xdr:nvCxnSpPr>
        <xdr:cNvPr id="20" name="Straight Connector 19">
          <a:extLst>
            <a:ext uri="{FF2B5EF4-FFF2-40B4-BE49-F238E27FC236}">
              <a16:creationId xmlns:a16="http://schemas.microsoft.com/office/drawing/2014/main" id="{08ACFA85-52D3-47B3-8AA2-D04E03413B76}"/>
            </a:ext>
          </a:extLst>
        </xdr:cNvPr>
        <xdr:cNvCxnSpPr/>
      </xdr:nvCxnSpPr>
      <xdr:spPr>
        <a:xfrm>
          <a:off x="306247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7620</xdr:colOff>
      <xdr:row>0</xdr:row>
      <xdr:rowOff>0</xdr:rowOff>
    </xdr:from>
    <xdr:to>
      <xdr:col>37</xdr:col>
      <xdr:colOff>7620</xdr:colOff>
      <xdr:row>30</xdr:row>
      <xdr:rowOff>45720</xdr:rowOff>
    </xdr:to>
    <xdr:cxnSp macro="">
      <xdr:nvCxnSpPr>
        <xdr:cNvPr id="22" name="Straight Connector 21">
          <a:extLst>
            <a:ext uri="{FF2B5EF4-FFF2-40B4-BE49-F238E27FC236}">
              <a16:creationId xmlns:a16="http://schemas.microsoft.com/office/drawing/2014/main" id="{15A52150-DC3D-4898-86C8-ECC5536E7FE3}"/>
            </a:ext>
          </a:extLst>
        </xdr:cNvPr>
        <xdr:cNvCxnSpPr/>
      </xdr:nvCxnSpPr>
      <xdr:spPr>
        <a:xfrm>
          <a:off x="330784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259080</xdr:colOff>
      <xdr:row>0</xdr:row>
      <xdr:rowOff>7620</xdr:rowOff>
    </xdr:from>
    <xdr:to>
      <xdr:col>40</xdr:col>
      <xdr:colOff>259080</xdr:colOff>
      <xdr:row>30</xdr:row>
      <xdr:rowOff>53340</xdr:rowOff>
    </xdr:to>
    <xdr:cxnSp macro="">
      <xdr:nvCxnSpPr>
        <xdr:cNvPr id="24" name="Straight Connector 23">
          <a:extLst>
            <a:ext uri="{FF2B5EF4-FFF2-40B4-BE49-F238E27FC236}">
              <a16:creationId xmlns:a16="http://schemas.microsoft.com/office/drawing/2014/main" id="{0F58BB3E-89BD-4169-AE0A-367955A2BCF2}"/>
            </a:ext>
          </a:extLst>
        </xdr:cNvPr>
        <xdr:cNvCxnSpPr/>
      </xdr:nvCxnSpPr>
      <xdr:spPr>
        <a:xfrm>
          <a:off x="36012120" y="762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274320</xdr:colOff>
      <xdr:row>0</xdr:row>
      <xdr:rowOff>0</xdr:rowOff>
    </xdr:from>
    <xdr:to>
      <xdr:col>43</xdr:col>
      <xdr:colOff>274320</xdr:colOff>
      <xdr:row>30</xdr:row>
      <xdr:rowOff>45720</xdr:rowOff>
    </xdr:to>
    <xdr:cxnSp macro="">
      <xdr:nvCxnSpPr>
        <xdr:cNvPr id="26" name="Straight Connector 25">
          <a:extLst>
            <a:ext uri="{FF2B5EF4-FFF2-40B4-BE49-F238E27FC236}">
              <a16:creationId xmlns:a16="http://schemas.microsoft.com/office/drawing/2014/main" id="{A1BE6B1E-B8E4-42EC-A27D-B2A2DAEC2C02}"/>
            </a:ext>
          </a:extLst>
        </xdr:cNvPr>
        <xdr:cNvCxnSpPr/>
      </xdr:nvCxnSpPr>
      <xdr:spPr>
        <a:xfrm>
          <a:off x="392811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53340</xdr:colOff>
      <xdr:row>0</xdr:row>
      <xdr:rowOff>0</xdr:rowOff>
    </xdr:from>
    <xdr:to>
      <xdr:col>49</xdr:col>
      <xdr:colOff>53340</xdr:colOff>
      <xdr:row>30</xdr:row>
      <xdr:rowOff>45720</xdr:rowOff>
    </xdr:to>
    <xdr:cxnSp macro="">
      <xdr:nvCxnSpPr>
        <xdr:cNvPr id="27" name="Straight Connector 26">
          <a:extLst>
            <a:ext uri="{FF2B5EF4-FFF2-40B4-BE49-F238E27FC236}">
              <a16:creationId xmlns:a16="http://schemas.microsoft.com/office/drawing/2014/main" id="{91BBBF42-FC76-47EE-AA64-D022E81297AE}"/>
            </a:ext>
          </a:extLst>
        </xdr:cNvPr>
        <xdr:cNvCxnSpPr/>
      </xdr:nvCxnSpPr>
      <xdr:spPr>
        <a:xfrm>
          <a:off x="449122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60960</xdr:colOff>
      <xdr:row>0</xdr:row>
      <xdr:rowOff>38100</xdr:rowOff>
    </xdr:from>
    <xdr:to>
      <xdr:col>57</xdr:col>
      <xdr:colOff>60960</xdr:colOff>
      <xdr:row>30</xdr:row>
      <xdr:rowOff>83820</xdr:rowOff>
    </xdr:to>
    <xdr:cxnSp macro="">
      <xdr:nvCxnSpPr>
        <xdr:cNvPr id="32" name="Straight Connector 31">
          <a:extLst>
            <a:ext uri="{FF2B5EF4-FFF2-40B4-BE49-F238E27FC236}">
              <a16:creationId xmlns:a16="http://schemas.microsoft.com/office/drawing/2014/main" id="{8E20AB60-5617-49BA-977F-E7D4F97C70AB}"/>
            </a:ext>
          </a:extLst>
        </xdr:cNvPr>
        <xdr:cNvCxnSpPr/>
      </xdr:nvCxnSpPr>
      <xdr:spPr>
        <a:xfrm>
          <a:off x="52052220" y="3810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160020</xdr:colOff>
      <xdr:row>0</xdr:row>
      <xdr:rowOff>0</xdr:rowOff>
    </xdr:from>
    <xdr:to>
      <xdr:col>62</xdr:col>
      <xdr:colOff>160020</xdr:colOff>
      <xdr:row>30</xdr:row>
      <xdr:rowOff>45720</xdr:rowOff>
    </xdr:to>
    <xdr:cxnSp macro="">
      <xdr:nvCxnSpPr>
        <xdr:cNvPr id="33" name="Straight Connector 32">
          <a:extLst>
            <a:ext uri="{FF2B5EF4-FFF2-40B4-BE49-F238E27FC236}">
              <a16:creationId xmlns:a16="http://schemas.microsoft.com/office/drawing/2014/main" id="{8FBFA7CE-F097-4AB6-BEC9-879F9DBB4110}"/>
            </a:ext>
          </a:extLst>
        </xdr:cNvPr>
        <xdr:cNvCxnSpPr/>
      </xdr:nvCxnSpPr>
      <xdr:spPr>
        <a:xfrm>
          <a:off x="5579364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251460</xdr:colOff>
      <xdr:row>0</xdr:row>
      <xdr:rowOff>0</xdr:rowOff>
    </xdr:from>
    <xdr:to>
      <xdr:col>66</xdr:col>
      <xdr:colOff>251460</xdr:colOff>
      <xdr:row>30</xdr:row>
      <xdr:rowOff>45720</xdr:rowOff>
    </xdr:to>
    <xdr:cxnSp macro="">
      <xdr:nvCxnSpPr>
        <xdr:cNvPr id="4" name="Straight Connector 3">
          <a:extLst>
            <a:ext uri="{FF2B5EF4-FFF2-40B4-BE49-F238E27FC236}">
              <a16:creationId xmlns:a16="http://schemas.microsoft.com/office/drawing/2014/main" id="{3F5230A4-0113-44C6-BAAA-1294D54A76AC}"/>
            </a:ext>
          </a:extLst>
        </xdr:cNvPr>
        <xdr:cNvCxnSpPr/>
      </xdr:nvCxnSpPr>
      <xdr:spPr>
        <a:xfrm>
          <a:off x="592378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274320</xdr:colOff>
      <xdr:row>0</xdr:row>
      <xdr:rowOff>0</xdr:rowOff>
    </xdr:from>
    <xdr:to>
      <xdr:col>69</xdr:col>
      <xdr:colOff>274320</xdr:colOff>
      <xdr:row>30</xdr:row>
      <xdr:rowOff>45720</xdr:rowOff>
    </xdr:to>
    <xdr:cxnSp macro="">
      <xdr:nvCxnSpPr>
        <xdr:cNvPr id="7" name="Straight Connector 6">
          <a:extLst>
            <a:ext uri="{FF2B5EF4-FFF2-40B4-BE49-F238E27FC236}">
              <a16:creationId xmlns:a16="http://schemas.microsoft.com/office/drawing/2014/main" id="{D9429478-4F05-43A8-A5BC-1DF1B1EE0F38}"/>
            </a:ext>
          </a:extLst>
        </xdr:cNvPr>
        <xdr:cNvCxnSpPr/>
      </xdr:nvCxnSpPr>
      <xdr:spPr>
        <a:xfrm>
          <a:off x="620268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228600</xdr:colOff>
      <xdr:row>0</xdr:row>
      <xdr:rowOff>38100</xdr:rowOff>
    </xdr:from>
    <xdr:to>
      <xdr:col>79</xdr:col>
      <xdr:colOff>228600</xdr:colOff>
      <xdr:row>30</xdr:row>
      <xdr:rowOff>83820</xdr:rowOff>
    </xdr:to>
    <xdr:cxnSp macro="">
      <xdr:nvCxnSpPr>
        <xdr:cNvPr id="10" name="Straight Connector 9">
          <a:extLst>
            <a:ext uri="{FF2B5EF4-FFF2-40B4-BE49-F238E27FC236}">
              <a16:creationId xmlns:a16="http://schemas.microsoft.com/office/drawing/2014/main" id="{F9BEBE42-CE36-4078-A9A2-2AC6FAE85C65}"/>
            </a:ext>
          </a:extLst>
        </xdr:cNvPr>
        <xdr:cNvCxnSpPr/>
      </xdr:nvCxnSpPr>
      <xdr:spPr>
        <a:xfrm>
          <a:off x="73853040" y="3810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106680</xdr:colOff>
      <xdr:row>0</xdr:row>
      <xdr:rowOff>0</xdr:rowOff>
    </xdr:from>
    <xdr:to>
      <xdr:col>85</xdr:col>
      <xdr:colOff>106680</xdr:colOff>
      <xdr:row>30</xdr:row>
      <xdr:rowOff>45720</xdr:rowOff>
    </xdr:to>
    <xdr:cxnSp macro="">
      <xdr:nvCxnSpPr>
        <xdr:cNvPr id="2" name="Straight Connector 1">
          <a:extLst>
            <a:ext uri="{FF2B5EF4-FFF2-40B4-BE49-F238E27FC236}">
              <a16:creationId xmlns:a16="http://schemas.microsoft.com/office/drawing/2014/main" id="{F04F5B53-7595-4F8F-BFE7-8359564BF469}"/>
            </a:ext>
          </a:extLst>
        </xdr:cNvPr>
        <xdr:cNvCxnSpPr/>
      </xdr:nvCxnSpPr>
      <xdr:spPr>
        <a:xfrm>
          <a:off x="784555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1104900</xdr:colOff>
      <xdr:row>0</xdr:row>
      <xdr:rowOff>0</xdr:rowOff>
    </xdr:from>
    <xdr:to>
      <xdr:col>95</xdr:col>
      <xdr:colOff>1104900</xdr:colOff>
      <xdr:row>30</xdr:row>
      <xdr:rowOff>45720</xdr:rowOff>
    </xdr:to>
    <xdr:cxnSp macro="">
      <xdr:nvCxnSpPr>
        <xdr:cNvPr id="13" name="Straight Connector 12">
          <a:extLst>
            <a:ext uri="{FF2B5EF4-FFF2-40B4-BE49-F238E27FC236}">
              <a16:creationId xmlns:a16="http://schemas.microsoft.com/office/drawing/2014/main" id="{C48A9CAE-9A10-4C8C-80E5-78E75A9AA000}"/>
            </a:ext>
          </a:extLst>
        </xdr:cNvPr>
        <xdr:cNvCxnSpPr/>
      </xdr:nvCxnSpPr>
      <xdr:spPr>
        <a:xfrm>
          <a:off x="881176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533400</xdr:colOff>
      <xdr:row>0</xdr:row>
      <xdr:rowOff>0</xdr:rowOff>
    </xdr:from>
    <xdr:to>
      <xdr:col>98</xdr:col>
      <xdr:colOff>533400</xdr:colOff>
      <xdr:row>30</xdr:row>
      <xdr:rowOff>45720</xdr:rowOff>
    </xdr:to>
    <xdr:cxnSp macro="">
      <xdr:nvCxnSpPr>
        <xdr:cNvPr id="19" name="Straight Connector 18">
          <a:extLst>
            <a:ext uri="{FF2B5EF4-FFF2-40B4-BE49-F238E27FC236}">
              <a16:creationId xmlns:a16="http://schemas.microsoft.com/office/drawing/2014/main" id="{9B04E047-1819-4997-BF42-717A287A0A97}"/>
            </a:ext>
          </a:extLst>
        </xdr:cNvPr>
        <xdr:cNvCxnSpPr/>
      </xdr:nvCxnSpPr>
      <xdr:spPr>
        <a:xfrm>
          <a:off x="9085326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137160</xdr:colOff>
      <xdr:row>2</xdr:row>
      <xdr:rowOff>0</xdr:rowOff>
    </xdr:from>
    <xdr:to>
      <xdr:col>2</xdr:col>
      <xdr:colOff>251460</xdr:colOff>
      <xdr:row>2</xdr:row>
      <xdr:rowOff>83820</xdr:rowOff>
    </xdr:to>
    <xdr:sp macro="" textlink="">
      <xdr:nvSpPr>
        <xdr:cNvPr id="5" name="Isosceles Triangle 4">
          <a:extLst>
            <a:ext uri="{FF2B5EF4-FFF2-40B4-BE49-F238E27FC236}">
              <a16:creationId xmlns:a16="http://schemas.microsoft.com/office/drawing/2014/main" id="{083524C5-9CD5-B0F0-E64E-23828D8A49EC}"/>
            </a:ext>
          </a:extLst>
        </xdr:cNvPr>
        <xdr:cNvSpPr/>
      </xdr:nvSpPr>
      <xdr:spPr>
        <a:xfrm>
          <a:off x="1478280" y="396240"/>
          <a:ext cx="114300" cy="83820"/>
        </a:xfrm>
        <a:prstGeom prst="triangle">
          <a:avLst/>
        </a:prstGeom>
        <a:solidFill>
          <a:srgbClr val="00862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144780</xdr:colOff>
      <xdr:row>0</xdr:row>
      <xdr:rowOff>180201</xdr:rowOff>
    </xdr:from>
    <xdr:to>
      <xdr:col>0</xdr:col>
      <xdr:colOff>273518</xdr:colOff>
      <xdr:row>1</xdr:row>
      <xdr:rowOff>167641</xdr:rowOff>
    </xdr:to>
    <xdr:pic>
      <xdr:nvPicPr>
        <xdr:cNvPr id="7" name="Picture 6">
          <a:extLst>
            <a:ext uri="{FF2B5EF4-FFF2-40B4-BE49-F238E27FC236}">
              <a16:creationId xmlns:a16="http://schemas.microsoft.com/office/drawing/2014/main" id="{5556D5F9-C0D3-0DF1-E01B-4CA02924EB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44780" y="180201"/>
          <a:ext cx="128738" cy="185560"/>
        </a:xfrm>
        <a:prstGeom prst="rect">
          <a:avLst/>
        </a:prstGeom>
      </xdr:spPr>
    </xdr:pic>
    <xdr:clientData/>
  </xdr:twoCellAnchor>
  <xdr:twoCellAnchor>
    <xdr:from>
      <xdr:col>0</xdr:col>
      <xdr:colOff>274320</xdr:colOff>
      <xdr:row>0</xdr:row>
      <xdr:rowOff>137160</xdr:rowOff>
    </xdr:from>
    <xdr:to>
      <xdr:col>2</xdr:col>
      <xdr:colOff>99060</xdr:colOff>
      <xdr:row>2</xdr:row>
      <xdr:rowOff>45720</xdr:rowOff>
    </xdr:to>
    <xdr:sp macro="" textlink="">
      <xdr:nvSpPr>
        <xdr:cNvPr id="17" name="TextBox 16">
          <a:extLst>
            <a:ext uri="{FF2B5EF4-FFF2-40B4-BE49-F238E27FC236}">
              <a16:creationId xmlns:a16="http://schemas.microsoft.com/office/drawing/2014/main" id="{E266508B-E796-7A0F-CEC7-E2229D54E27C}"/>
            </a:ext>
          </a:extLst>
        </xdr:cNvPr>
        <xdr:cNvSpPr txBox="1"/>
      </xdr:nvSpPr>
      <xdr:spPr>
        <a:xfrm>
          <a:off x="274320" y="13716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Total Earnings</a:t>
          </a:r>
        </a:p>
      </xdr:txBody>
    </xdr:sp>
    <xdr:clientData/>
  </xdr:twoCellAnchor>
  <xdr:twoCellAnchor>
    <xdr:from>
      <xdr:col>0</xdr:col>
      <xdr:colOff>106680</xdr:colOff>
      <xdr:row>1</xdr:row>
      <xdr:rowOff>190500</xdr:rowOff>
    </xdr:from>
    <xdr:to>
      <xdr:col>2</xdr:col>
      <xdr:colOff>68580</xdr:colOff>
      <xdr:row>3</xdr:row>
      <xdr:rowOff>91440</xdr:rowOff>
    </xdr:to>
    <xdr:sp macro="" textlink="'Pivot table'!A4">
      <xdr:nvSpPr>
        <xdr:cNvPr id="18" name="TextBox 17">
          <a:extLst>
            <a:ext uri="{FF2B5EF4-FFF2-40B4-BE49-F238E27FC236}">
              <a16:creationId xmlns:a16="http://schemas.microsoft.com/office/drawing/2014/main" id="{BBEF7373-6970-48B1-A7D5-6389B622E594}"/>
            </a:ext>
          </a:extLst>
        </xdr:cNvPr>
        <xdr:cNvSpPr txBox="1"/>
      </xdr:nvSpPr>
      <xdr:spPr>
        <a:xfrm>
          <a:off x="106680" y="388620"/>
          <a:ext cx="130302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9D4237C-E118-4B15-808D-766833DB63C3}" type="TxLink">
            <a:rPr lang="en-US" sz="1200" b="1" i="0" u="none" strike="noStrike">
              <a:solidFill>
                <a:srgbClr val="000000"/>
              </a:solidFill>
              <a:latin typeface="Calibri"/>
              <a:cs typeface="Calibri"/>
            </a:rPr>
            <a:pPr algn="l"/>
            <a:t>15,99,00,00,000.0</a:t>
          </a:fld>
          <a:endParaRPr lang="en-IN" sz="1100" b="1"/>
        </a:p>
      </xdr:txBody>
    </xdr:sp>
    <xdr:clientData/>
  </xdr:twoCellAnchor>
  <xdr:twoCellAnchor>
    <xdr:from>
      <xdr:col>0</xdr:col>
      <xdr:colOff>0</xdr:colOff>
      <xdr:row>3</xdr:row>
      <xdr:rowOff>53340</xdr:rowOff>
    </xdr:from>
    <xdr:to>
      <xdr:col>1</xdr:col>
      <xdr:colOff>510540</xdr:colOff>
      <xdr:row>4</xdr:row>
      <xdr:rowOff>22860</xdr:rowOff>
    </xdr:to>
    <xdr:sp macro="" textlink="">
      <xdr:nvSpPr>
        <xdr:cNvPr id="19" name="TextBox 18">
          <a:extLst>
            <a:ext uri="{FF2B5EF4-FFF2-40B4-BE49-F238E27FC236}">
              <a16:creationId xmlns:a16="http://schemas.microsoft.com/office/drawing/2014/main" id="{B5866A10-85F9-49BE-8617-E90A5D0EDDF6}"/>
            </a:ext>
          </a:extLst>
        </xdr:cNvPr>
        <xdr:cNvSpPr txBox="1"/>
      </xdr:nvSpPr>
      <xdr:spPr>
        <a:xfrm>
          <a:off x="0" y="647700"/>
          <a:ext cx="118110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t>Egyptian</a:t>
          </a:r>
          <a:r>
            <a:rPr lang="en-IN" sz="1050" baseline="0"/>
            <a:t> </a:t>
          </a:r>
          <a:r>
            <a:rPr lang="en-IN" sz="900" baseline="0"/>
            <a:t>pounds</a:t>
          </a:r>
          <a:endParaRPr lang="en-IN" sz="900"/>
        </a:p>
      </xdr:txBody>
    </xdr:sp>
    <xdr:clientData/>
  </xdr:twoCellAnchor>
  <xdr:twoCellAnchor>
    <xdr:from>
      <xdr:col>0</xdr:col>
      <xdr:colOff>83820</xdr:colOff>
      <xdr:row>4</xdr:row>
      <xdr:rowOff>182880</xdr:rowOff>
    </xdr:from>
    <xdr:to>
      <xdr:col>2</xdr:col>
      <xdr:colOff>403860</xdr:colOff>
      <xdr:row>4</xdr:row>
      <xdr:rowOff>190500</xdr:rowOff>
    </xdr:to>
    <xdr:cxnSp macro="">
      <xdr:nvCxnSpPr>
        <xdr:cNvPr id="22" name="Straight Connector 21">
          <a:extLst>
            <a:ext uri="{FF2B5EF4-FFF2-40B4-BE49-F238E27FC236}">
              <a16:creationId xmlns:a16="http://schemas.microsoft.com/office/drawing/2014/main" id="{9E5356A8-5F5A-FA94-E7F7-36DA870D1B79}"/>
            </a:ext>
          </a:extLst>
        </xdr:cNvPr>
        <xdr:cNvCxnSpPr/>
      </xdr:nvCxnSpPr>
      <xdr:spPr>
        <a:xfrm flipV="1">
          <a:off x="83820" y="975360"/>
          <a:ext cx="166116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7620</xdr:colOff>
      <xdr:row>5</xdr:row>
      <xdr:rowOff>30480</xdr:rowOff>
    </xdr:from>
    <xdr:to>
      <xdr:col>1</xdr:col>
      <xdr:colOff>502920</xdr:colOff>
      <xdr:row>6</xdr:row>
      <xdr:rowOff>137160</xdr:rowOff>
    </xdr:to>
    <xdr:sp macro="" textlink="">
      <xdr:nvSpPr>
        <xdr:cNvPr id="28" name="TextBox 27">
          <a:extLst>
            <a:ext uri="{FF2B5EF4-FFF2-40B4-BE49-F238E27FC236}">
              <a16:creationId xmlns:a16="http://schemas.microsoft.com/office/drawing/2014/main" id="{0A964AD4-2AB1-4371-9454-7BC941D84948}"/>
            </a:ext>
          </a:extLst>
        </xdr:cNvPr>
        <xdr:cNvSpPr txBox="1"/>
      </xdr:nvSpPr>
      <xdr:spPr>
        <a:xfrm>
          <a:off x="7620" y="102108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ysClr val="windowText" lastClr="000000"/>
              </a:solidFill>
            </a:rPr>
            <a:t>Total Paid</a:t>
          </a:r>
          <a:r>
            <a:rPr lang="en-IN" sz="1200" baseline="0">
              <a:solidFill>
                <a:sysClr val="windowText" lastClr="000000"/>
              </a:solidFill>
            </a:rPr>
            <a:t> Calls</a:t>
          </a:r>
          <a:endParaRPr lang="en-IN" sz="1200">
            <a:solidFill>
              <a:sysClr val="windowText" lastClr="000000"/>
            </a:solidFill>
          </a:endParaRPr>
        </a:p>
      </xdr:txBody>
    </xdr:sp>
    <xdr:clientData/>
  </xdr:twoCellAnchor>
  <xdr:twoCellAnchor>
    <xdr:from>
      <xdr:col>0</xdr:col>
      <xdr:colOff>68580</xdr:colOff>
      <xdr:row>6</xdr:row>
      <xdr:rowOff>76200</xdr:rowOff>
    </xdr:from>
    <xdr:to>
      <xdr:col>1</xdr:col>
      <xdr:colOff>502920</xdr:colOff>
      <xdr:row>7</xdr:row>
      <xdr:rowOff>182880</xdr:rowOff>
    </xdr:to>
    <xdr:sp macro="" textlink="">
      <xdr:nvSpPr>
        <xdr:cNvPr id="29" name="TextBox 28">
          <a:extLst>
            <a:ext uri="{FF2B5EF4-FFF2-40B4-BE49-F238E27FC236}">
              <a16:creationId xmlns:a16="http://schemas.microsoft.com/office/drawing/2014/main" id="{9EAEF1F0-B496-4B33-B091-FD9F1956ED28}"/>
            </a:ext>
          </a:extLst>
        </xdr:cNvPr>
        <xdr:cNvSpPr txBox="1"/>
      </xdr:nvSpPr>
      <xdr:spPr>
        <a:xfrm>
          <a:off x="68580" y="1264920"/>
          <a:ext cx="11049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926</a:t>
          </a:r>
        </a:p>
      </xdr:txBody>
    </xdr:sp>
    <xdr:clientData/>
  </xdr:twoCellAnchor>
  <xdr:twoCellAnchor>
    <xdr:from>
      <xdr:col>3</xdr:col>
      <xdr:colOff>0</xdr:colOff>
      <xdr:row>1</xdr:row>
      <xdr:rowOff>0</xdr:rowOff>
    </xdr:from>
    <xdr:to>
      <xdr:col>4</xdr:col>
      <xdr:colOff>495300</xdr:colOff>
      <xdr:row>2</xdr:row>
      <xdr:rowOff>106680</xdr:rowOff>
    </xdr:to>
    <xdr:sp macro="" textlink="">
      <xdr:nvSpPr>
        <xdr:cNvPr id="32" name="TextBox 31">
          <a:extLst>
            <a:ext uri="{FF2B5EF4-FFF2-40B4-BE49-F238E27FC236}">
              <a16:creationId xmlns:a16="http://schemas.microsoft.com/office/drawing/2014/main" id="{21D03A4D-247D-472F-93D1-316AE79634B6}"/>
            </a:ext>
          </a:extLst>
        </xdr:cNvPr>
        <xdr:cNvSpPr txBox="1"/>
      </xdr:nvSpPr>
      <xdr:spPr>
        <a:xfrm>
          <a:off x="2011680" y="19812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a:p>
      </xdr:txBody>
    </xdr:sp>
    <xdr:clientData/>
  </xdr:twoCellAnchor>
  <xdr:twoCellAnchor>
    <xdr:from>
      <xdr:col>2</xdr:col>
      <xdr:colOff>457200</xdr:colOff>
      <xdr:row>0</xdr:row>
      <xdr:rowOff>129540</xdr:rowOff>
    </xdr:from>
    <xdr:to>
      <xdr:col>5</xdr:col>
      <xdr:colOff>60960</xdr:colOff>
      <xdr:row>9</xdr:row>
      <xdr:rowOff>15240</xdr:rowOff>
    </xdr:to>
    <xdr:sp macro="" textlink="">
      <xdr:nvSpPr>
        <xdr:cNvPr id="36" name="Rectangle 35">
          <a:extLst>
            <a:ext uri="{FF2B5EF4-FFF2-40B4-BE49-F238E27FC236}">
              <a16:creationId xmlns:a16="http://schemas.microsoft.com/office/drawing/2014/main" id="{B833C9AF-A205-343C-EF1C-3752D6A0907D}"/>
            </a:ext>
          </a:extLst>
        </xdr:cNvPr>
        <xdr:cNvSpPr/>
      </xdr:nvSpPr>
      <xdr:spPr>
        <a:xfrm>
          <a:off x="1798320" y="129540"/>
          <a:ext cx="1615440" cy="16687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0</xdr:row>
      <xdr:rowOff>106680</xdr:rowOff>
    </xdr:from>
    <xdr:to>
      <xdr:col>2</xdr:col>
      <xdr:colOff>373380</xdr:colOff>
      <xdr:row>9</xdr:row>
      <xdr:rowOff>38100</xdr:rowOff>
    </xdr:to>
    <xdr:sp macro="" textlink="">
      <xdr:nvSpPr>
        <xdr:cNvPr id="39" name="Rectangle 38">
          <a:extLst>
            <a:ext uri="{FF2B5EF4-FFF2-40B4-BE49-F238E27FC236}">
              <a16:creationId xmlns:a16="http://schemas.microsoft.com/office/drawing/2014/main" id="{A77064D8-BC80-4C48-8081-A7941A4264A4}"/>
            </a:ext>
          </a:extLst>
        </xdr:cNvPr>
        <xdr:cNvSpPr/>
      </xdr:nvSpPr>
      <xdr:spPr>
        <a:xfrm>
          <a:off x="22860" y="106680"/>
          <a:ext cx="1691640" cy="17145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0</xdr:row>
      <xdr:rowOff>91440</xdr:rowOff>
    </xdr:from>
    <xdr:to>
      <xdr:col>4</xdr:col>
      <xdr:colOff>464820</xdr:colOff>
      <xdr:row>4</xdr:row>
      <xdr:rowOff>15240</xdr:rowOff>
    </xdr:to>
    <xdr:sp macro="" textlink="">
      <xdr:nvSpPr>
        <xdr:cNvPr id="42" name="TextBox 41">
          <a:extLst>
            <a:ext uri="{FF2B5EF4-FFF2-40B4-BE49-F238E27FC236}">
              <a16:creationId xmlns:a16="http://schemas.microsoft.com/office/drawing/2014/main" id="{A0CBC9B3-DC84-4BBE-85EA-FA931BBC177C}"/>
            </a:ext>
          </a:extLst>
        </xdr:cNvPr>
        <xdr:cNvSpPr txBox="1"/>
      </xdr:nvSpPr>
      <xdr:spPr>
        <a:xfrm>
          <a:off x="1752600" y="91440"/>
          <a:ext cx="139446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tx1"/>
              </a:solidFill>
            </a:rPr>
            <a:t>Top</a:t>
          </a:r>
          <a:r>
            <a:rPr lang="en-IN" sz="1200" b="1" baseline="0">
              <a:solidFill>
                <a:schemeClr val="tx1"/>
              </a:solidFill>
            </a:rPr>
            <a:t> 5 </a:t>
          </a:r>
        </a:p>
        <a:p>
          <a:pPr algn="l"/>
          <a:r>
            <a:rPr lang="en-IN" sz="1200" baseline="0">
              <a:solidFill>
                <a:schemeClr val="tx1"/>
              </a:solidFill>
            </a:rPr>
            <a:t>Consultant</a:t>
          </a:r>
        </a:p>
        <a:p>
          <a:pPr algn="l"/>
          <a:r>
            <a:rPr lang="en-IN" sz="1050" baseline="0">
              <a:solidFill>
                <a:schemeClr val="tx1">
                  <a:lumMod val="65000"/>
                  <a:lumOff val="35000"/>
                </a:schemeClr>
              </a:solidFill>
            </a:rPr>
            <a:t>Sales Revenue</a:t>
          </a:r>
          <a:endParaRPr lang="en-IN" sz="1050">
            <a:solidFill>
              <a:schemeClr val="tx1">
                <a:lumMod val="65000"/>
                <a:lumOff val="35000"/>
              </a:schemeClr>
            </a:solidFill>
          </a:endParaRPr>
        </a:p>
      </xdr:txBody>
    </xdr:sp>
    <xdr:clientData/>
  </xdr:twoCellAnchor>
  <xdr:twoCellAnchor>
    <xdr:from>
      <xdr:col>4</xdr:col>
      <xdr:colOff>53340</xdr:colOff>
      <xdr:row>3</xdr:row>
      <xdr:rowOff>106680</xdr:rowOff>
    </xdr:from>
    <xdr:to>
      <xdr:col>5</xdr:col>
      <xdr:colOff>182880</xdr:colOff>
      <xdr:row>4</xdr:row>
      <xdr:rowOff>190500</xdr:rowOff>
    </xdr:to>
    <xdr:sp macro="" textlink="'Pivot table'!L4">
      <xdr:nvSpPr>
        <xdr:cNvPr id="43" name="TextBox 42">
          <a:extLst>
            <a:ext uri="{FF2B5EF4-FFF2-40B4-BE49-F238E27FC236}">
              <a16:creationId xmlns:a16="http://schemas.microsoft.com/office/drawing/2014/main" id="{3AC1210A-BEB5-4E56-9DB6-F44919A757DD}"/>
            </a:ext>
          </a:extLst>
        </xdr:cNvPr>
        <xdr:cNvSpPr txBox="1"/>
      </xdr:nvSpPr>
      <xdr:spPr>
        <a:xfrm>
          <a:off x="2735580" y="70104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8FD11D-693D-45CB-A624-BF7266A15A2F}" type="TxLink">
            <a:rPr lang="en-US" sz="1200" b="0" i="0" u="none" strike="noStrike" baseline="0">
              <a:solidFill>
                <a:srgbClr val="000000"/>
              </a:solidFill>
              <a:latin typeface="Calibri"/>
              <a:cs typeface="Calibri"/>
            </a:rPr>
            <a:pPr algn="l"/>
            <a:t>Mohmed</a:t>
          </a:fld>
          <a:endParaRPr lang="en-IN" sz="1000" baseline="0">
            <a:solidFill>
              <a:schemeClr val="tx1"/>
            </a:solidFill>
          </a:endParaRPr>
        </a:p>
      </xdr:txBody>
    </xdr:sp>
    <xdr:clientData/>
  </xdr:twoCellAnchor>
  <xdr:twoCellAnchor>
    <xdr:from>
      <xdr:col>2</xdr:col>
      <xdr:colOff>358140</xdr:colOff>
      <xdr:row>3</xdr:row>
      <xdr:rowOff>129540</xdr:rowOff>
    </xdr:from>
    <xdr:to>
      <xdr:col>5</xdr:col>
      <xdr:colOff>45720</xdr:colOff>
      <xdr:row>9</xdr:row>
      <xdr:rowOff>53340</xdr:rowOff>
    </xdr:to>
    <xdr:sp macro="" textlink="'Pivot table'!M4">
      <xdr:nvSpPr>
        <xdr:cNvPr id="46" name="TextBox 45">
          <a:extLst>
            <a:ext uri="{FF2B5EF4-FFF2-40B4-BE49-F238E27FC236}">
              <a16:creationId xmlns:a16="http://schemas.microsoft.com/office/drawing/2014/main" id="{2494C8AC-C4AA-46ED-A100-E1C08C91F340}"/>
            </a:ext>
          </a:extLst>
        </xdr:cNvPr>
        <xdr:cNvSpPr txBox="1"/>
      </xdr:nvSpPr>
      <xdr:spPr>
        <a:xfrm>
          <a:off x="1699260" y="723900"/>
          <a:ext cx="1699260" cy="111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D0B983-35D9-4A76-B950-C39DAE4BE8D4}" type="TxLink">
            <a:rPr lang="en-US" sz="1200" b="0" i="0" u="none" strike="noStrike">
              <a:solidFill>
                <a:schemeClr val="tx1">
                  <a:lumMod val="50000"/>
                  <a:lumOff val="50000"/>
                </a:schemeClr>
              </a:solidFill>
              <a:latin typeface="Calibri"/>
              <a:cs typeface="Calibri"/>
            </a:rPr>
            <a:pPr algn="l"/>
            <a:t> 1,72,70,00,000 </a:t>
          </a:fld>
          <a:endParaRPr lang="en-IN" sz="1200">
            <a:solidFill>
              <a:schemeClr val="tx1">
                <a:lumMod val="50000"/>
                <a:lumOff val="50000"/>
              </a:schemeClr>
            </a:solidFill>
          </a:endParaRPr>
        </a:p>
      </xdr:txBody>
    </xdr:sp>
    <xdr:clientData/>
  </xdr:twoCellAnchor>
  <xdr:twoCellAnchor>
    <xdr:from>
      <xdr:col>2</xdr:col>
      <xdr:colOff>365760</xdr:colOff>
      <xdr:row>5</xdr:row>
      <xdr:rowOff>144780</xdr:rowOff>
    </xdr:from>
    <xdr:to>
      <xdr:col>4</xdr:col>
      <xdr:colOff>190500</xdr:colOff>
      <xdr:row>7</xdr:row>
      <xdr:rowOff>53340</xdr:rowOff>
    </xdr:to>
    <xdr:sp macro="" textlink="'Pivot table'!M6">
      <xdr:nvSpPr>
        <xdr:cNvPr id="47" name="TextBox 46">
          <a:extLst>
            <a:ext uri="{FF2B5EF4-FFF2-40B4-BE49-F238E27FC236}">
              <a16:creationId xmlns:a16="http://schemas.microsoft.com/office/drawing/2014/main" id="{AF4142E7-A061-41A5-9A65-E17C1701D72A}"/>
            </a:ext>
          </a:extLst>
        </xdr:cNvPr>
        <xdr:cNvSpPr txBox="1"/>
      </xdr:nvSpPr>
      <xdr:spPr>
        <a:xfrm>
          <a:off x="1706880" y="11353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1A51D6F-A684-4379-B0E2-300E7FAF4A33}" type="TxLink">
            <a:rPr lang="en-US" sz="1200" b="0" i="0" u="none" strike="noStrike">
              <a:solidFill>
                <a:schemeClr val="tx1">
                  <a:lumMod val="50000"/>
                  <a:lumOff val="50000"/>
                </a:schemeClr>
              </a:solidFill>
              <a:latin typeface="Calibri"/>
              <a:cs typeface="Calibri"/>
            </a:rPr>
            <a:pPr algn="l"/>
            <a:t> 1,53,40,00,000 </a:t>
          </a:fld>
          <a:endParaRPr lang="en-IN" sz="1200">
            <a:solidFill>
              <a:schemeClr val="tx1">
                <a:lumMod val="50000"/>
                <a:lumOff val="50000"/>
              </a:schemeClr>
            </a:solidFill>
          </a:endParaRPr>
        </a:p>
      </xdr:txBody>
    </xdr:sp>
    <xdr:clientData/>
  </xdr:twoCellAnchor>
  <xdr:twoCellAnchor>
    <xdr:from>
      <xdr:col>2</xdr:col>
      <xdr:colOff>373380</xdr:colOff>
      <xdr:row>6</xdr:row>
      <xdr:rowOff>137160</xdr:rowOff>
    </xdr:from>
    <xdr:to>
      <xdr:col>4</xdr:col>
      <xdr:colOff>198120</xdr:colOff>
      <xdr:row>8</xdr:row>
      <xdr:rowOff>45720</xdr:rowOff>
    </xdr:to>
    <xdr:sp macro="" textlink="'Pivot table'!M7">
      <xdr:nvSpPr>
        <xdr:cNvPr id="48" name="TextBox 47">
          <a:extLst>
            <a:ext uri="{FF2B5EF4-FFF2-40B4-BE49-F238E27FC236}">
              <a16:creationId xmlns:a16="http://schemas.microsoft.com/office/drawing/2014/main" id="{7964870F-D620-4868-96AC-60BCA7DA3191}"/>
            </a:ext>
          </a:extLst>
        </xdr:cNvPr>
        <xdr:cNvSpPr txBox="1"/>
      </xdr:nvSpPr>
      <xdr:spPr>
        <a:xfrm>
          <a:off x="1714500" y="13258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B7222C-D0DF-49DB-8364-4F9D020D7358}" type="TxLink">
            <a:rPr lang="en-US" sz="1200" b="0" i="0" u="none" strike="noStrike">
              <a:solidFill>
                <a:schemeClr val="tx1">
                  <a:lumMod val="50000"/>
                  <a:lumOff val="50000"/>
                </a:schemeClr>
              </a:solidFill>
              <a:latin typeface="Calibri"/>
              <a:cs typeface="Calibri"/>
            </a:rPr>
            <a:pPr algn="l"/>
            <a:t> 1,36,00,00,000 </a:t>
          </a:fld>
          <a:endParaRPr lang="en-IN" sz="1200">
            <a:solidFill>
              <a:schemeClr val="tx1">
                <a:lumMod val="50000"/>
                <a:lumOff val="50000"/>
              </a:schemeClr>
            </a:solidFill>
          </a:endParaRPr>
        </a:p>
      </xdr:txBody>
    </xdr:sp>
    <xdr:clientData/>
  </xdr:twoCellAnchor>
  <xdr:twoCellAnchor>
    <xdr:from>
      <xdr:col>2</xdr:col>
      <xdr:colOff>373380</xdr:colOff>
      <xdr:row>7</xdr:row>
      <xdr:rowOff>129540</xdr:rowOff>
    </xdr:from>
    <xdr:to>
      <xdr:col>4</xdr:col>
      <xdr:colOff>198120</xdr:colOff>
      <xdr:row>9</xdr:row>
      <xdr:rowOff>38100</xdr:rowOff>
    </xdr:to>
    <xdr:sp macro="" textlink="'Pivot table'!M8">
      <xdr:nvSpPr>
        <xdr:cNvPr id="49" name="TextBox 48">
          <a:extLst>
            <a:ext uri="{FF2B5EF4-FFF2-40B4-BE49-F238E27FC236}">
              <a16:creationId xmlns:a16="http://schemas.microsoft.com/office/drawing/2014/main" id="{EF6D3922-FF84-4BE9-8D74-F6DD391E06C3}"/>
            </a:ext>
          </a:extLst>
        </xdr:cNvPr>
        <xdr:cNvSpPr txBox="1"/>
      </xdr:nvSpPr>
      <xdr:spPr>
        <a:xfrm>
          <a:off x="1714500" y="15163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BCEAFD-82B2-4CE2-992E-9938D968B87B}" type="TxLink">
            <a:rPr lang="en-US" sz="1200" b="0" i="0" u="none" strike="noStrike">
              <a:solidFill>
                <a:schemeClr val="tx1">
                  <a:lumMod val="50000"/>
                  <a:lumOff val="50000"/>
                </a:schemeClr>
              </a:solidFill>
              <a:latin typeface="Calibri"/>
              <a:cs typeface="Calibri"/>
            </a:rPr>
            <a:pPr algn="l"/>
            <a:t> 1,28,80,00,000 </a:t>
          </a:fld>
          <a:endParaRPr lang="en-IN" sz="1200">
            <a:solidFill>
              <a:schemeClr val="tx1">
                <a:lumMod val="50000"/>
                <a:lumOff val="50000"/>
              </a:schemeClr>
            </a:solidFill>
          </a:endParaRPr>
        </a:p>
      </xdr:txBody>
    </xdr:sp>
    <xdr:clientData/>
  </xdr:twoCellAnchor>
  <xdr:twoCellAnchor>
    <xdr:from>
      <xdr:col>2</xdr:col>
      <xdr:colOff>358140</xdr:colOff>
      <xdr:row>4</xdr:row>
      <xdr:rowOff>106680</xdr:rowOff>
    </xdr:from>
    <xdr:to>
      <xdr:col>4</xdr:col>
      <xdr:colOff>182880</xdr:colOff>
      <xdr:row>6</xdr:row>
      <xdr:rowOff>15240</xdr:rowOff>
    </xdr:to>
    <xdr:sp macro="" textlink="'Pivot table'!M5">
      <xdr:nvSpPr>
        <xdr:cNvPr id="51" name="TextBox 50">
          <a:extLst>
            <a:ext uri="{FF2B5EF4-FFF2-40B4-BE49-F238E27FC236}">
              <a16:creationId xmlns:a16="http://schemas.microsoft.com/office/drawing/2014/main" id="{0D8B67E8-BCE2-4AF3-A316-13211C5610A9}"/>
            </a:ext>
          </a:extLst>
        </xdr:cNvPr>
        <xdr:cNvSpPr txBox="1"/>
      </xdr:nvSpPr>
      <xdr:spPr>
        <a:xfrm>
          <a:off x="1699260" y="8991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CF319212-260A-464D-BD55-AAC36DFB1B3F}" type="TxLink">
            <a:rPr lang="en-US" sz="1200" b="0" i="0" u="none" strike="noStrike">
              <a:solidFill>
                <a:schemeClr val="tx1">
                  <a:lumMod val="50000"/>
                  <a:lumOff val="50000"/>
                </a:schemeClr>
              </a:solidFill>
              <a:latin typeface="Calibri"/>
              <a:cs typeface="Calibri"/>
            </a:rPr>
            <a:pPr algn="l"/>
            <a:t> 1,63,80,00,000 </a:t>
          </a:fld>
          <a:endParaRPr lang="en-IN" sz="1200">
            <a:solidFill>
              <a:schemeClr val="tx1">
                <a:lumMod val="50000"/>
                <a:lumOff val="50000"/>
              </a:schemeClr>
            </a:solidFill>
          </a:endParaRPr>
        </a:p>
      </xdr:txBody>
    </xdr:sp>
    <xdr:clientData/>
  </xdr:twoCellAnchor>
  <xdr:twoCellAnchor>
    <xdr:from>
      <xdr:col>4</xdr:col>
      <xdr:colOff>53340</xdr:colOff>
      <xdr:row>4</xdr:row>
      <xdr:rowOff>129540</xdr:rowOff>
    </xdr:from>
    <xdr:to>
      <xdr:col>5</xdr:col>
      <xdr:colOff>182880</xdr:colOff>
      <xdr:row>6</xdr:row>
      <xdr:rowOff>15240</xdr:rowOff>
    </xdr:to>
    <xdr:sp macro="" textlink="'Pivot table'!L5">
      <xdr:nvSpPr>
        <xdr:cNvPr id="52" name="TextBox 51">
          <a:extLst>
            <a:ext uri="{FF2B5EF4-FFF2-40B4-BE49-F238E27FC236}">
              <a16:creationId xmlns:a16="http://schemas.microsoft.com/office/drawing/2014/main" id="{97E9B4D9-85BE-4588-9D89-1AFAC947947B}"/>
            </a:ext>
          </a:extLst>
        </xdr:cNvPr>
        <xdr:cNvSpPr txBox="1"/>
      </xdr:nvSpPr>
      <xdr:spPr>
        <a:xfrm>
          <a:off x="2735580" y="9220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DFA16F-2F71-40CC-9B1F-C8F1A12467E8}" type="TxLink">
            <a:rPr lang="en-US" sz="1200" b="0" i="0" u="none" strike="noStrike" baseline="0">
              <a:solidFill>
                <a:srgbClr val="000000"/>
              </a:solidFill>
              <a:latin typeface="Calibri"/>
              <a:cs typeface="Calibri"/>
            </a:rPr>
            <a:pPr algn="l"/>
            <a:t>Rony</a:t>
          </a:fld>
          <a:endParaRPr lang="en-IN" sz="1000" baseline="0">
            <a:solidFill>
              <a:schemeClr val="tx1"/>
            </a:solidFill>
          </a:endParaRPr>
        </a:p>
      </xdr:txBody>
    </xdr:sp>
    <xdr:clientData/>
  </xdr:twoCellAnchor>
  <xdr:twoCellAnchor>
    <xdr:from>
      <xdr:col>4</xdr:col>
      <xdr:colOff>45720</xdr:colOff>
      <xdr:row>5</xdr:row>
      <xdr:rowOff>121920</xdr:rowOff>
    </xdr:from>
    <xdr:to>
      <xdr:col>5</xdr:col>
      <xdr:colOff>175260</xdr:colOff>
      <xdr:row>7</xdr:row>
      <xdr:rowOff>7620</xdr:rowOff>
    </xdr:to>
    <xdr:sp macro="" textlink="'Pivot table'!L6">
      <xdr:nvSpPr>
        <xdr:cNvPr id="53" name="TextBox 52">
          <a:extLst>
            <a:ext uri="{FF2B5EF4-FFF2-40B4-BE49-F238E27FC236}">
              <a16:creationId xmlns:a16="http://schemas.microsoft.com/office/drawing/2014/main" id="{59504533-9B5D-4AF7-A1FD-7D845A6EBE7C}"/>
            </a:ext>
          </a:extLst>
        </xdr:cNvPr>
        <xdr:cNvSpPr txBox="1"/>
      </xdr:nvSpPr>
      <xdr:spPr>
        <a:xfrm>
          <a:off x="2727960" y="11125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F7ABD3-92F7-480D-AFE2-5FA127458F25}" type="TxLink">
            <a:rPr lang="en-US" sz="1200" b="0" i="0" u="none" strike="noStrike" baseline="0">
              <a:solidFill>
                <a:srgbClr val="000000"/>
              </a:solidFill>
              <a:latin typeface="Calibri"/>
              <a:cs typeface="Calibri"/>
            </a:rPr>
            <a:pPr algn="l"/>
            <a:t>Hany</a:t>
          </a:fld>
          <a:endParaRPr lang="en-IN" sz="1000" baseline="0">
            <a:solidFill>
              <a:schemeClr val="tx1"/>
            </a:solidFill>
          </a:endParaRPr>
        </a:p>
      </xdr:txBody>
    </xdr:sp>
    <xdr:clientData/>
  </xdr:twoCellAnchor>
  <xdr:twoCellAnchor>
    <xdr:from>
      <xdr:col>4</xdr:col>
      <xdr:colOff>45720</xdr:colOff>
      <xdr:row>6</xdr:row>
      <xdr:rowOff>152400</xdr:rowOff>
    </xdr:from>
    <xdr:to>
      <xdr:col>5</xdr:col>
      <xdr:colOff>175260</xdr:colOff>
      <xdr:row>8</xdr:row>
      <xdr:rowOff>38100</xdr:rowOff>
    </xdr:to>
    <xdr:sp macro="" textlink="'Pivot table'!L7">
      <xdr:nvSpPr>
        <xdr:cNvPr id="54" name="TextBox 53">
          <a:extLst>
            <a:ext uri="{FF2B5EF4-FFF2-40B4-BE49-F238E27FC236}">
              <a16:creationId xmlns:a16="http://schemas.microsoft.com/office/drawing/2014/main" id="{14CF070B-080F-4BA9-8F00-C43F7D8E7DC4}"/>
            </a:ext>
          </a:extLst>
        </xdr:cNvPr>
        <xdr:cNvSpPr txBox="1"/>
      </xdr:nvSpPr>
      <xdr:spPr>
        <a:xfrm>
          <a:off x="2727960" y="13411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3297F37-87A5-405B-A4C8-914CD74DEB35}" type="TxLink">
            <a:rPr lang="en-US" sz="1200" b="0" i="0" u="none" strike="noStrike" baseline="0">
              <a:solidFill>
                <a:srgbClr val="000000"/>
              </a:solidFill>
              <a:latin typeface="Calibri"/>
              <a:cs typeface="Calibri"/>
            </a:rPr>
            <a:pPr algn="l"/>
            <a:t>Dary</a:t>
          </a:fld>
          <a:endParaRPr lang="en-IN" sz="1000" baseline="0">
            <a:solidFill>
              <a:schemeClr val="tx1"/>
            </a:solidFill>
          </a:endParaRPr>
        </a:p>
      </xdr:txBody>
    </xdr:sp>
    <xdr:clientData/>
  </xdr:twoCellAnchor>
  <xdr:twoCellAnchor>
    <xdr:from>
      <xdr:col>4</xdr:col>
      <xdr:colOff>53340</xdr:colOff>
      <xdr:row>7</xdr:row>
      <xdr:rowOff>160020</xdr:rowOff>
    </xdr:from>
    <xdr:to>
      <xdr:col>5</xdr:col>
      <xdr:colOff>182880</xdr:colOff>
      <xdr:row>9</xdr:row>
      <xdr:rowOff>45720</xdr:rowOff>
    </xdr:to>
    <xdr:sp macro="" textlink="'Pivot table'!L8">
      <xdr:nvSpPr>
        <xdr:cNvPr id="55" name="TextBox 54">
          <a:extLst>
            <a:ext uri="{FF2B5EF4-FFF2-40B4-BE49-F238E27FC236}">
              <a16:creationId xmlns:a16="http://schemas.microsoft.com/office/drawing/2014/main" id="{CCF26979-6029-4C35-A4FD-27CA5E966BC8}"/>
            </a:ext>
          </a:extLst>
        </xdr:cNvPr>
        <xdr:cNvSpPr txBox="1"/>
      </xdr:nvSpPr>
      <xdr:spPr>
        <a:xfrm>
          <a:off x="2735580" y="154686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C7C54B7-4469-47FE-A745-2837AB544989}" type="TxLink">
            <a:rPr lang="en-US" sz="1200" b="0" i="0" u="none" strike="noStrike" baseline="0">
              <a:solidFill>
                <a:srgbClr val="000000"/>
              </a:solidFill>
              <a:latin typeface="Calibri"/>
              <a:cs typeface="Calibri"/>
            </a:rPr>
            <a:pPr algn="l"/>
            <a:t>Kisho</a:t>
          </a:fld>
          <a:endParaRPr lang="en-IN" sz="1000" baseline="0">
            <a:solidFill>
              <a:schemeClr val="tx1"/>
            </a:solidFill>
          </a:endParaRPr>
        </a:p>
      </xdr:txBody>
    </xdr:sp>
    <xdr:clientData/>
  </xdr:twoCellAnchor>
  <xdr:twoCellAnchor>
    <xdr:from>
      <xdr:col>5</xdr:col>
      <xdr:colOff>129540</xdr:colOff>
      <xdr:row>0</xdr:row>
      <xdr:rowOff>129540</xdr:rowOff>
    </xdr:from>
    <xdr:to>
      <xdr:col>12</xdr:col>
      <xdr:colOff>274320</xdr:colOff>
      <xdr:row>9</xdr:row>
      <xdr:rowOff>53340</xdr:rowOff>
    </xdr:to>
    <xdr:sp macro="" textlink="">
      <xdr:nvSpPr>
        <xdr:cNvPr id="56" name="Rectangle 55">
          <a:extLst>
            <a:ext uri="{FF2B5EF4-FFF2-40B4-BE49-F238E27FC236}">
              <a16:creationId xmlns:a16="http://schemas.microsoft.com/office/drawing/2014/main" id="{E1F23F04-327E-4CA3-84C1-E0FB10280F47}"/>
            </a:ext>
          </a:extLst>
        </xdr:cNvPr>
        <xdr:cNvSpPr/>
      </xdr:nvSpPr>
      <xdr:spPr>
        <a:xfrm>
          <a:off x="3482340" y="129540"/>
          <a:ext cx="4838700" cy="17068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1</xdr:row>
      <xdr:rowOff>7620</xdr:rowOff>
    </xdr:from>
    <xdr:to>
      <xdr:col>8</xdr:col>
      <xdr:colOff>487680</xdr:colOff>
      <xdr:row>2</xdr:row>
      <xdr:rowOff>129540</xdr:rowOff>
    </xdr:to>
    <xdr:sp macro="" textlink="">
      <xdr:nvSpPr>
        <xdr:cNvPr id="57" name="TextBox 56">
          <a:extLst>
            <a:ext uri="{FF2B5EF4-FFF2-40B4-BE49-F238E27FC236}">
              <a16:creationId xmlns:a16="http://schemas.microsoft.com/office/drawing/2014/main" id="{8AC1BC1C-E132-4C55-A7CB-2E961BBBFF84}"/>
            </a:ext>
          </a:extLst>
        </xdr:cNvPr>
        <xdr:cNvSpPr txBox="1"/>
      </xdr:nvSpPr>
      <xdr:spPr>
        <a:xfrm>
          <a:off x="3733800" y="205740"/>
          <a:ext cx="21183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chemeClr val="tx1"/>
              </a:solidFill>
            </a:rPr>
            <a:t>Total Earning By Months</a:t>
          </a:r>
        </a:p>
      </xdr:txBody>
    </xdr:sp>
    <xdr:clientData/>
  </xdr:twoCellAnchor>
  <xdr:twoCellAnchor>
    <xdr:from>
      <xdr:col>5</xdr:col>
      <xdr:colOff>83820</xdr:colOff>
      <xdr:row>1</xdr:row>
      <xdr:rowOff>15240</xdr:rowOff>
    </xdr:from>
    <xdr:to>
      <xdr:col>12</xdr:col>
      <xdr:colOff>259080</xdr:colOff>
      <xdr:row>7</xdr:row>
      <xdr:rowOff>38100</xdr:rowOff>
    </xdr:to>
    <xdr:graphicFrame macro="">
      <xdr:nvGraphicFramePr>
        <xdr:cNvPr id="58" name="Chart 57">
          <a:extLst>
            <a:ext uri="{FF2B5EF4-FFF2-40B4-BE49-F238E27FC236}">
              <a16:creationId xmlns:a16="http://schemas.microsoft.com/office/drawing/2014/main" id="{A3FD68EC-D8DC-4A66-B743-8DE03D018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xdr:colOff>
      <xdr:row>6</xdr:row>
      <xdr:rowOff>76200</xdr:rowOff>
    </xdr:from>
    <xdr:to>
      <xdr:col>9</xdr:col>
      <xdr:colOff>601980</xdr:colOff>
      <xdr:row>9</xdr:row>
      <xdr:rowOff>99060</xdr:rowOff>
    </xdr:to>
    <xdr:sp macro="" textlink="">
      <xdr:nvSpPr>
        <xdr:cNvPr id="62" name="TextBox 61">
          <a:extLst>
            <a:ext uri="{FF2B5EF4-FFF2-40B4-BE49-F238E27FC236}">
              <a16:creationId xmlns:a16="http://schemas.microsoft.com/office/drawing/2014/main" id="{4E599C2F-E7CC-4C28-9E95-9C56B9A19491}"/>
            </a:ext>
          </a:extLst>
        </xdr:cNvPr>
        <xdr:cNvSpPr txBox="1"/>
      </xdr:nvSpPr>
      <xdr:spPr>
        <a:xfrm>
          <a:off x="5387340" y="1264920"/>
          <a:ext cx="124968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ysClr val="windowText" lastClr="000000"/>
              </a:solidFill>
              <a:effectLst/>
              <a:latin typeface="+mn-lt"/>
              <a:ea typeface="+mn-ea"/>
              <a:cs typeface="+mn-cs"/>
            </a:rPr>
            <a:t>Average</a:t>
          </a:r>
        </a:p>
        <a:p>
          <a:pPr algn="ctr"/>
          <a:r>
            <a:rPr lang="en-IN" sz="900" b="0" i="0" u="none" strike="noStrike">
              <a:solidFill>
                <a:schemeClr val="dk1"/>
              </a:solidFill>
              <a:effectLst/>
              <a:latin typeface="+mn-lt"/>
              <a:ea typeface="+mn-ea"/>
              <a:cs typeface="+mn-cs"/>
            </a:rPr>
            <a:t>Monthly Income      </a:t>
          </a:r>
          <a:r>
            <a:rPr lang="en-IN" sz="1100" b="0" i="0" u="none" strike="noStrike">
              <a:solidFill>
                <a:schemeClr val="dk1"/>
              </a:solidFill>
              <a:effectLst/>
              <a:latin typeface="+mn-lt"/>
              <a:ea typeface="+mn-ea"/>
              <a:cs typeface="+mn-cs"/>
            </a:rPr>
            <a:t>        2,46,00,00,000  </a:t>
          </a:r>
          <a:endParaRPr lang="en-IN" sz="700" baseline="0">
            <a:solidFill>
              <a:schemeClr val="tx1">
                <a:lumMod val="65000"/>
                <a:lumOff val="35000"/>
              </a:schemeClr>
            </a:solidFill>
          </a:endParaRPr>
        </a:p>
      </xdr:txBody>
    </xdr:sp>
    <xdr:clientData/>
  </xdr:twoCellAnchor>
  <xdr:twoCellAnchor>
    <xdr:from>
      <xdr:col>5</xdr:col>
      <xdr:colOff>472440</xdr:colOff>
      <xdr:row>6</xdr:row>
      <xdr:rowOff>60960</xdr:rowOff>
    </xdr:from>
    <xdr:to>
      <xdr:col>7</xdr:col>
      <xdr:colOff>274320</xdr:colOff>
      <xdr:row>9</xdr:row>
      <xdr:rowOff>106680</xdr:rowOff>
    </xdr:to>
    <xdr:sp macro="" textlink="">
      <xdr:nvSpPr>
        <xdr:cNvPr id="63" name="TextBox 62">
          <a:extLst>
            <a:ext uri="{FF2B5EF4-FFF2-40B4-BE49-F238E27FC236}">
              <a16:creationId xmlns:a16="http://schemas.microsoft.com/office/drawing/2014/main" id="{E7B4A9B4-2B7C-4D1F-8D61-A66C3D70E18C}"/>
            </a:ext>
          </a:extLst>
        </xdr:cNvPr>
        <xdr:cNvSpPr txBox="1"/>
      </xdr:nvSpPr>
      <xdr:spPr>
        <a:xfrm>
          <a:off x="3825240" y="1249680"/>
          <a:ext cx="114300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ysClr val="windowText" lastClr="000000"/>
              </a:solidFill>
              <a:effectLst/>
              <a:latin typeface="+mn-lt"/>
              <a:ea typeface="+mn-ea"/>
              <a:cs typeface="+mn-cs"/>
            </a:rPr>
            <a:t>Highest </a:t>
          </a:r>
        </a:p>
        <a:p>
          <a:pPr algn="ctr"/>
          <a:r>
            <a:rPr lang="en-IN" sz="900" b="0" i="0" u="none" strike="noStrike">
              <a:solidFill>
                <a:schemeClr val="dk1"/>
              </a:solidFill>
              <a:effectLst/>
              <a:latin typeface="+mn-lt"/>
              <a:ea typeface="+mn-ea"/>
              <a:cs typeface="+mn-cs"/>
            </a:rPr>
            <a:t>Monthly Income      </a:t>
          </a:r>
          <a:r>
            <a:rPr lang="en-IN" sz="1050" b="0" i="0" u="none" strike="noStrike">
              <a:solidFill>
                <a:schemeClr val="tx1">
                  <a:lumMod val="65000"/>
                  <a:lumOff val="35000"/>
                </a:schemeClr>
              </a:solidFill>
              <a:effectLst/>
              <a:latin typeface="+mn-lt"/>
              <a:ea typeface="+mn-ea"/>
              <a:cs typeface="+mn-cs"/>
            </a:rPr>
            <a:t>15,99,00,00,000</a:t>
          </a:r>
          <a:r>
            <a:rPr lang="en-IN" sz="1100" b="0" i="0" u="none" strike="noStrike">
              <a:solidFill>
                <a:schemeClr val="dk1"/>
              </a:solidFill>
              <a:effectLst/>
              <a:latin typeface="+mn-lt"/>
              <a:ea typeface="+mn-ea"/>
              <a:cs typeface="+mn-cs"/>
            </a:rPr>
            <a:t> </a:t>
          </a:r>
          <a:endParaRPr lang="en-IN" sz="700" baseline="0">
            <a:solidFill>
              <a:schemeClr val="tx1">
                <a:lumMod val="65000"/>
                <a:lumOff val="35000"/>
              </a:schemeClr>
            </a:solidFill>
          </a:endParaRPr>
        </a:p>
      </xdr:txBody>
    </xdr:sp>
    <xdr:clientData/>
  </xdr:twoCellAnchor>
  <xdr:twoCellAnchor>
    <xdr:from>
      <xdr:col>10</xdr:col>
      <xdr:colOff>365760</xdr:colOff>
      <xdr:row>6</xdr:row>
      <xdr:rowOff>22860</xdr:rowOff>
    </xdr:from>
    <xdr:to>
      <xdr:col>12</xdr:col>
      <xdr:colOff>259080</xdr:colOff>
      <xdr:row>9</xdr:row>
      <xdr:rowOff>137160</xdr:rowOff>
    </xdr:to>
    <xdr:sp macro="" textlink="">
      <xdr:nvSpPr>
        <xdr:cNvPr id="64" name="TextBox 63">
          <a:extLst>
            <a:ext uri="{FF2B5EF4-FFF2-40B4-BE49-F238E27FC236}">
              <a16:creationId xmlns:a16="http://schemas.microsoft.com/office/drawing/2014/main" id="{E928EE98-1211-4EFA-98DE-01F860F3CA59}"/>
            </a:ext>
          </a:extLst>
        </xdr:cNvPr>
        <xdr:cNvSpPr txBox="1"/>
      </xdr:nvSpPr>
      <xdr:spPr>
        <a:xfrm>
          <a:off x="7071360" y="1211580"/>
          <a:ext cx="1234440" cy="7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ysClr val="windowText" lastClr="000000"/>
              </a:solidFill>
              <a:effectLst/>
              <a:latin typeface="+mn-lt"/>
              <a:ea typeface="+mn-ea"/>
              <a:cs typeface="+mn-cs"/>
            </a:rPr>
            <a:t>Lowest</a:t>
          </a:r>
        </a:p>
        <a:p>
          <a:pPr algn="ctr"/>
          <a:r>
            <a:rPr lang="en-IN" sz="900" b="0" i="0" u="none" strike="noStrike">
              <a:solidFill>
                <a:schemeClr val="dk1"/>
              </a:solidFill>
              <a:effectLst/>
              <a:latin typeface="+mn-lt"/>
              <a:ea typeface="+mn-ea"/>
              <a:cs typeface="+mn-cs"/>
            </a:rPr>
            <a:t>Monthly Income      </a:t>
          </a:r>
          <a:r>
            <a:rPr lang="en-IN" sz="1100" b="0" i="0" u="none" strike="noStrike">
              <a:solidFill>
                <a:schemeClr val="dk1"/>
              </a:solidFill>
              <a:effectLst/>
              <a:latin typeface="+mn-lt"/>
              <a:ea typeface="+mn-ea"/>
              <a:cs typeface="+mn-cs"/>
            </a:rPr>
            <a:t>           11,60,00,000 </a:t>
          </a:r>
          <a:endParaRPr lang="en-IN" sz="700" baseline="0">
            <a:solidFill>
              <a:schemeClr val="tx1">
                <a:lumMod val="65000"/>
                <a:lumOff val="35000"/>
              </a:schemeClr>
            </a:solidFill>
          </a:endParaRPr>
        </a:p>
      </xdr:txBody>
    </xdr:sp>
    <xdr:clientData/>
  </xdr:twoCellAnchor>
  <xdr:twoCellAnchor>
    <xdr:from>
      <xdr:col>12</xdr:col>
      <xdr:colOff>342900</xdr:colOff>
      <xdr:row>0</xdr:row>
      <xdr:rowOff>137160</xdr:rowOff>
    </xdr:from>
    <xdr:to>
      <xdr:col>14</xdr:col>
      <xdr:colOff>419100</xdr:colOff>
      <xdr:row>9</xdr:row>
      <xdr:rowOff>68580</xdr:rowOff>
    </xdr:to>
    <xdr:sp macro="" textlink="">
      <xdr:nvSpPr>
        <xdr:cNvPr id="65" name="Rectangle 64">
          <a:extLst>
            <a:ext uri="{FF2B5EF4-FFF2-40B4-BE49-F238E27FC236}">
              <a16:creationId xmlns:a16="http://schemas.microsoft.com/office/drawing/2014/main" id="{BA974C43-10EC-4CD6-85E7-E8F1055A9E77}"/>
            </a:ext>
          </a:extLst>
        </xdr:cNvPr>
        <xdr:cNvSpPr/>
      </xdr:nvSpPr>
      <xdr:spPr>
        <a:xfrm>
          <a:off x="8389620" y="137160"/>
          <a:ext cx="1417320" cy="17145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617220</xdr:colOff>
      <xdr:row>1</xdr:row>
      <xdr:rowOff>15240</xdr:rowOff>
    </xdr:from>
    <xdr:to>
      <xdr:col>14</xdr:col>
      <xdr:colOff>441960</xdr:colOff>
      <xdr:row>2</xdr:row>
      <xdr:rowOff>121920</xdr:rowOff>
    </xdr:to>
    <xdr:sp macro="" textlink="">
      <xdr:nvSpPr>
        <xdr:cNvPr id="66" name="TextBox 65">
          <a:extLst>
            <a:ext uri="{FF2B5EF4-FFF2-40B4-BE49-F238E27FC236}">
              <a16:creationId xmlns:a16="http://schemas.microsoft.com/office/drawing/2014/main" id="{9319E950-DDB8-4B38-AC96-0372C2A69500}"/>
            </a:ext>
          </a:extLst>
        </xdr:cNvPr>
        <xdr:cNvSpPr txBox="1"/>
      </xdr:nvSpPr>
      <xdr:spPr>
        <a:xfrm>
          <a:off x="8663940" y="2133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Paid</a:t>
          </a:r>
          <a:r>
            <a:rPr lang="en-IN" sz="1200" b="1" baseline="0"/>
            <a:t> </a:t>
          </a:r>
          <a:endParaRPr lang="en-IN" sz="1200" b="1"/>
        </a:p>
      </xdr:txBody>
    </xdr:sp>
    <xdr:clientData/>
  </xdr:twoCellAnchor>
  <xdr:twoCellAnchor>
    <xdr:from>
      <xdr:col>12</xdr:col>
      <xdr:colOff>259080</xdr:colOff>
      <xdr:row>2</xdr:row>
      <xdr:rowOff>144780</xdr:rowOff>
    </xdr:from>
    <xdr:to>
      <xdr:col>13</xdr:col>
      <xdr:colOff>381000</xdr:colOff>
      <xdr:row>3</xdr:row>
      <xdr:rowOff>160020</xdr:rowOff>
    </xdr:to>
    <xdr:sp macro="" textlink="">
      <xdr:nvSpPr>
        <xdr:cNvPr id="67" name="TextBox 66">
          <a:extLst>
            <a:ext uri="{FF2B5EF4-FFF2-40B4-BE49-F238E27FC236}">
              <a16:creationId xmlns:a16="http://schemas.microsoft.com/office/drawing/2014/main" id="{6C1165ED-1501-4813-8800-057A6B7A787C}"/>
            </a:ext>
          </a:extLst>
        </xdr:cNvPr>
        <xdr:cNvSpPr txBox="1"/>
      </xdr:nvSpPr>
      <xdr:spPr>
        <a:xfrm>
          <a:off x="8305800" y="541020"/>
          <a:ext cx="7924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mn-lt"/>
              <a:ea typeface="+mn-ea"/>
              <a:cs typeface="+mn-cs"/>
            </a:rPr>
            <a:t>75%</a:t>
          </a:r>
          <a:r>
            <a:rPr lang="en-IN"/>
            <a:t> </a:t>
          </a:r>
          <a:endParaRPr lang="en-IN" sz="1100"/>
        </a:p>
      </xdr:txBody>
    </xdr:sp>
    <xdr:clientData/>
  </xdr:twoCellAnchor>
  <xdr:twoCellAnchor>
    <xdr:from>
      <xdr:col>12</xdr:col>
      <xdr:colOff>60960</xdr:colOff>
      <xdr:row>5</xdr:row>
      <xdr:rowOff>137160</xdr:rowOff>
    </xdr:from>
    <xdr:to>
      <xdr:col>13</xdr:col>
      <xdr:colOff>556260</xdr:colOff>
      <xdr:row>7</xdr:row>
      <xdr:rowOff>45720</xdr:rowOff>
    </xdr:to>
    <xdr:sp macro="" textlink="">
      <xdr:nvSpPr>
        <xdr:cNvPr id="68" name="TextBox 67">
          <a:extLst>
            <a:ext uri="{FF2B5EF4-FFF2-40B4-BE49-F238E27FC236}">
              <a16:creationId xmlns:a16="http://schemas.microsoft.com/office/drawing/2014/main" id="{1D4D2ED4-5D69-4DD4-A15F-272AFB427002}"/>
            </a:ext>
          </a:extLst>
        </xdr:cNvPr>
        <xdr:cNvSpPr txBox="1"/>
      </xdr:nvSpPr>
      <xdr:spPr>
        <a:xfrm>
          <a:off x="8107680" y="11277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mn-lt"/>
              <a:ea typeface="+mn-ea"/>
              <a:cs typeface="+mn-cs"/>
            </a:rPr>
            <a:t>29%</a:t>
          </a:r>
          <a:r>
            <a:rPr lang="en-IN"/>
            <a:t> </a:t>
          </a:r>
          <a:endParaRPr lang="en-IN" sz="1100"/>
        </a:p>
      </xdr:txBody>
    </xdr:sp>
    <xdr:clientData/>
  </xdr:twoCellAnchor>
  <xdr:twoCellAnchor>
    <xdr:from>
      <xdr:col>12</xdr:col>
      <xdr:colOff>205740</xdr:colOff>
      <xdr:row>5</xdr:row>
      <xdr:rowOff>15240</xdr:rowOff>
    </xdr:from>
    <xdr:to>
      <xdr:col>13</xdr:col>
      <xdr:colOff>198120</xdr:colOff>
      <xdr:row>7</xdr:row>
      <xdr:rowOff>160020</xdr:rowOff>
    </xdr:to>
    <xdr:graphicFrame macro="">
      <xdr:nvGraphicFramePr>
        <xdr:cNvPr id="69" name="Chart 68">
          <a:extLst>
            <a:ext uri="{FF2B5EF4-FFF2-40B4-BE49-F238E27FC236}">
              <a16:creationId xmlns:a16="http://schemas.microsoft.com/office/drawing/2014/main" id="{B21111C9-3235-4FC3-AA9D-71E29C944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350520</xdr:colOff>
      <xdr:row>1</xdr:row>
      <xdr:rowOff>182880</xdr:rowOff>
    </xdr:from>
    <xdr:to>
      <xdr:col>13</xdr:col>
      <xdr:colOff>258720</xdr:colOff>
      <xdr:row>4</xdr:row>
      <xdr:rowOff>83820</xdr:rowOff>
    </xdr:to>
    <xdr:graphicFrame macro="">
      <xdr:nvGraphicFramePr>
        <xdr:cNvPr id="70" name="Chart 69">
          <a:extLst>
            <a:ext uri="{FF2B5EF4-FFF2-40B4-BE49-F238E27FC236}">
              <a16:creationId xmlns:a16="http://schemas.microsoft.com/office/drawing/2014/main" id="{80323087-9509-42AB-94E5-116230E1E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5</xdr:row>
      <xdr:rowOff>3810</xdr:rowOff>
    </xdr:from>
    <xdr:to>
      <xdr:col>14</xdr:col>
      <xdr:colOff>419100</xdr:colOff>
      <xdr:row>5</xdr:row>
      <xdr:rowOff>3810</xdr:rowOff>
    </xdr:to>
    <xdr:cxnSp macro="">
      <xdr:nvCxnSpPr>
        <xdr:cNvPr id="72" name="Straight Connector 71">
          <a:extLst>
            <a:ext uri="{FF2B5EF4-FFF2-40B4-BE49-F238E27FC236}">
              <a16:creationId xmlns:a16="http://schemas.microsoft.com/office/drawing/2014/main" id="{9E2D6C82-F519-5C7C-220F-58289678501A}"/>
            </a:ext>
          </a:extLst>
        </xdr:cNvPr>
        <xdr:cNvCxnSpPr>
          <a:stCxn id="65" idx="1"/>
          <a:endCxn id="65" idx="3"/>
        </xdr:cNvCxnSpPr>
      </xdr:nvCxnSpPr>
      <xdr:spPr>
        <a:xfrm>
          <a:off x="8389620" y="994410"/>
          <a:ext cx="14173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594360</xdr:colOff>
      <xdr:row>2</xdr:row>
      <xdr:rowOff>53340</xdr:rowOff>
    </xdr:from>
    <xdr:to>
      <xdr:col>14</xdr:col>
      <xdr:colOff>419100</xdr:colOff>
      <xdr:row>3</xdr:row>
      <xdr:rowOff>160020</xdr:rowOff>
    </xdr:to>
    <xdr:sp macro="" textlink="">
      <xdr:nvSpPr>
        <xdr:cNvPr id="73" name="TextBox 72">
          <a:extLst>
            <a:ext uri="{FF2B5EF4-FFF2-40B4-BE49-F238E27FC236}">
              <a16:creationId xmlns:a16="http://schemas.microsoft.com/office/drawing/2014/main" id="{D6B0F39A-AF39-4455-902F-4C110C0328FE}"/>
            </a:ext>
          </a:extLst>
        </xdr:cNvPr>
        <xdr:cNvSpPr txBox="1"/>
      </xdr:nvSpPr>
      <xdr:spPr>
        <a:xfrm>
          <a:off x="8641080" y="4495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chemeClr val="dk1"/>
              </a:solidFill>
              <a:effectLst/>
              <a:latin typeface="+mn-lt"/>
              <a:ea typeface="+mn-ea"/>
              <a:cs typeface="+mn-cs"/>
            </a:rPr>
            <a:t>926</a:t>
          </a:r>
          <a:r>
            <a:rPr lang="en-IN" sz="1200"/>
            <a:t> </a:t>
          </a:r>
        </a:p>
      </xdr:txBody>
    </xdr:sp>
    <xdr:clientData/>
  </xdr:twoCellAnchor>
  <xdr:twoCellAnchor>
    <xdr:from>
      <xdr:col>13</xdr:col>
      <xdr:colOff>53340</xdr:colOff>
      <xdr:row>4</xdr:row>
      <xdr:rowOff>190500</xdr:rowOff>
    </xdr:from>
    <xdr:to>
      <xdr:col>14</xdr:col>
      <xdr:colOff>548640</xdr:colOff>
      <xdr:row>6</xdr:row>
      <xdr:rowOff>99060</xdr:rowOff>
    </xdr:to>
    <xdr:sp macro="" textlink="">
      <xdr:nvSpPr>
        <xdr:cNvPr id="74" name="TextBox 73">
          <a:extLst>
            <a:ext uri="{FF2B5EF4-FFF2-40B4-BE49-F238E27FC236}">
              <a16:creationId xmlns:a16="http://schemas.microsoft.com/office/drawing/2014/main" id="{A5E6C708-7D2C-4E61-A24F-EF455F7B23A2}"/>
            </a:ext>
          </a:extLst>
        </xdr:cNvPr>
        <xdr:cNvSpPr txBox="1"/>
      </xdr:nvSpPr>
      <xdr:spPr>
        <a:xfrm>
          <a:off x="8770620" y="9829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Unpaid</a:t>
          </a:r>
        </a:p>
      </xdr:txBody>
    </xdr:sp>
    <xdr:clientData/>
  </xdr:twoCellAnchor>
  <xdr:twoCellAnchor>
    <xdr:from>
      <xdr:col>13</xdr:col>
      <xdr:colOff>106680</xdr:colOff>
      <xdr:row>6</xdr:row>
      <xdr:rowOff>22860</xdr:rowOff>
    </xdr:from>
    <xdr:to>
      <xdr:col>14</xdr:col>
      <xdr:colOff>289560</xdr:colOff>
      <xdr:row>7</xdr:row>
      <xdr:rowOff>121920</xdr:rowOff>
    </xdr:to>
    <xdr:sp macro="" textlink="">
      <xdr:nvSpPr>
        <xdr:cNvPr id="75" name="TextBox 74">
          <a:extLst>
            <a:ext uri="{FF2B5EF4-FFF2-40B4-BE49-F238E27FC236}">
              <a16:creationId xmlns:a16="http://schemas.microsoft.com/office/drawing/2014/main" id="{CF6369F1-6090-455D-9E18-541C514DEF5B}"/>
            </a:ext>
          </a:extLst>
        </xdr:cNvPr>
        <xdr:cNvSpPr txBox="1"/>
      </xdr:nvSpPr>
      <xdr:spPr>
        <a:xfrm>
          <a:off x="8823960" y="121158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chemeClr val="dk1"/>
              </a:solidFill>
              <a:effectLst/>
              <a:latin typeface="+mn-lt"/>
              <a:ea typeface="+mn-ea"/>
              <a:cs typeface="+mn-cs"/>
            </a:rPr>
            <a:t>359</a:t>
          </a:r>
          <a:r>
            <a:rPr lang="en-IN"/>
            <a:t> </a:t>
          </a:r>
          <a:endParaRPr lang="en-IN" sz="1100"/>
        </a:p>
      </xdr:txBody>
    </xdr:sp>
    <xdr:clientData/>
  </xdr:twoCellAnchor>
  <xdr:twoCellAnchor>
    <xdr:from>
      <xdr:col>14</xdr:col>
      <xdr:colOff>495300</xdr:colOff>
      <xdr:row>0</xdr:row>
      <xdr:rowOff>129540</xdr:rowOff>
    </xdr:from>
    <xdr:to>
      <xdr:col>17</xdr:col>
      <xdr:colOff>7620</xdr:colOff>
      <xdr:row>9</xdr:row>
      <xdr:rowOff>30480</xdr:rowOff>
    </xdr:to>
    <xdr:sp macro="" textlink="">
      <xdr:nvSpPr>
        <xdr:cNvPr id="82" name="Rectangle 81">
          <a:extLst>
            <a:ext uri="{FF2B5EF4-FFF2-40B4-BE49-F238E27FC236}">
              <a16:creationId xmlns:a16="http://schemas.microsoft.com/office/drawing/2014/main" id="{384A3FF3-AB70-4B6F-951D-225FCDA191D4}"/>
            </a:ext>
          </a:extLst>
        </xdr:cNvPr>
        <xdr:cNvSpPr/>
      </xdr:nvSpPr>
      <xdr:spPr>
        <a:xfrm>
          <a:off x="9883140" y="129540"/>
          <a:ext cx="1524000" cy="1684020"/>
        </a:xfrm>
        <a:prstGeom prst="rect">
          <a:avLst/>
        </a:prstGeom>
        <a:solidFill>
          <a:srgbClr val="A5C2E3"/>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510540</xdr:colOff>
      <xdr:row>2</xdr:row>
      <xdr:rowOff>99060</xdr:rowOff>
    </xdr:from>
    <xdr:to>
      <xdr:col>17</xdr:col>
      <xdr:colOff>7620</xdr:colOff>
      <xdr:row>9</xdr:row>
      <xdr:rowOff>30480</xdr:rowOff>
    </xdr:to>
    <mc:AlternateContent xmlns:mc="http://schemas.openxmlformats.org/markup-compatibility/2006" xmlns:a14="http://schemas.microsoft.com/office/drawing/2010/main">
      <mc:Choice Requires="a14">
        <xdr:graphicFrame macro="">
          <xdr:nvGraphicFramePr>
            <xdr:cNvPr id="84" name="Month 1">
              <a:extLst>
                <a:ext uri="{FF2B5EF4-FFF2-40B4-BE49-F238E27FC236}">
                  <a16:creationId xmlns:a16="http://schemas.microsoft.com/office/drawing/2014/main" id="{43A8E3D5-AAFC-445E-84B5-B33DF8CEAB9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898380" y="495300"/>
              <a:ext cx="150876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457200</xdr:colOff>
      <xdr:row>0</xdr:row>
      <xdr:rowOff>60960</xdr:rowOff>
    </xdr:from>
    <xdr:to>
      <xdr:col>16</xdr:col>
      <xdr:colOff>30480</xdr:colOff>
      <xdr:row>3</xdr:row>
      <xdr:rowOff>7620</xdr:rowOff>
    </xdr:to>
    <xdr:sp macro="" textlink="">
      <xdr:nvSpPr>
        <xdr:cNvPr id="85" name="TextBox 84">
          <a:extLst>
            <a:ext uri="{FF2B5EF4-FFF2-40B4-BE49-F238E27FC236}">
              <a16:creationId xmlns:a16="http://schemas.microsoft.com/office/drawing/2014/main" id="{A47A5E5A-E3E2-4022-BAF4-4DF053BAD7EC}"/>
            </a:ext>
          </a:extLst>
        </xdr:cNvPr>
        <xdr:cNvSpPr txBox="1"/>
      </xdr:nvSpPr>
      <xdr:spPr>
        <a:xfrm>
          <a:off x="9845040" y="60960"/>
          <a:ext cx="9144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rPr>
            <a:t>Monthly</a:t>
          </a:r>
          <a:r>
            <a:rPr lang="en-IN" sz="1050" baseline="0">
              <a:solidFill>
                <a:schemeClr val="bg1"/>
              </a:solidFill>
            </a:rPr>
            <a:t> </a:t>
          </a:r>
        </a:p>
        <a:p>
          <a:pPr algn="l"/>
          <a:r>
            <a:rPr lang="en-IN" sz="1100" baseline="0">
              <a:solidFill>
                <a:schemeClr val="bg1"/>
              </a:solidFill>
            </a:rPr>
            <a:t>Slicer</a:t>
          </a:r>
          <a:endParaRPr lang="en-IN" sz="1100">
            <a:solidFill>
              <a:schemeClr val="bg1"/>
            </a:solidFill>
          </a:endParaRPr>
        </a:p>
      </xdr:txBody>
    </xdr:sp>
    <xdr:clientData/>
  </xdr:twoCellAnchor>
  <xdr:twoCellAnchor>
    <xdr:from>
      <xdr:col>17</xdr:col>
      <xdr:colOff>106680</xdr:colOff>
      <xdr:row>0</xdr:row>
      <xdr:rowOff>129540</xdr:rowOff>
    </xdr:from>
    <xdr:to>
      <xdr:col>19</xdr:col>
      <xdr:colOff>289560</xdr:colOff>
      <xdr:row>9</xdr:row>
      <xdr:rowOff>30480</xdr:rowOff>
    </xdr:to>
    <xdr:sp macro="" textlink="">
      <xdr:nvSpPr>
        <xdr:cNvPr id="86" name="Rectangle 85">
          <a:extLst>
            <a:ext uri="{FF2B5EF4-FFF2-40B4-BE49-F238E27FC236}">
              <a16:creationId xmlns:a16="http://schemas.microsoft.com/office/drawing/2014/main" id="{43E3E830-E349-4A9A-B766-303495B316B7}"/>
            </a:ext>
          </a:extLst>
        </xdr:cNvPr>
        <xdr:cNvSpPr/>
      </xdr:nvSpPr>
      <xdr:spPr>
        <a:xfrm>
          <a:off x="11506200" y="129540"/>
          <a:ext cx="1524000" cy="16840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68580</xdr:colOff>
      <xdr:row>0</xdr:row>
      <xdr:rowOff>99060</xdr:rowOff>
    </xdr:from>
    <xdr:to>
      <xdr:col>19</xdr:col>
      <xdr:colOff>137160</xdr:colOff>
      <xdr:row>2</xdr:row>
      <xdr:rowOff>38100</xdr:rowOff>
    </xdr:to>
    <xdr:sp macro="" textlink="">
      <xdr:nvSpPr>
        <xdr:cNvPr id="88" name="TextBox 87">
          <a:extLst>
            <a:ext uri="{FF2B5EF4-FFF2-40B4-BE49-F238E27FC236}">
              <a16:creationId xmlns:a16="http://schemas.microsoft.com/office/drawing/2014/main" id="{7DEE894C-7649-467A-AEDF-2814B620745D}"/>
            </a:ext>
          </a:extLst>
        </xdr:cNvPr>
        <xdr:cNvSpPr txBox="1"/>
      </xdr:nvSpPr>
      <xdr:spPr>
        <a:xfrm>
          <a:off x="11468100" y="99060"/>
          <a:ext cx="14097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ysClr val="windowText" lastClr="000000"/>
              </a:solidFill>
            </a:rPr>
            <a:t>Enrolled</a:t>
          </a:r>
          <a:r>
            <a:rPr lang="en-IN" sz="1200" b="1" baseline="0">
              <a:solidFill>
                <a:sysClr val="windowText" lastClr="000000"/>
              </a:solidFill>
            </a:rPr>
            <a:t> Courses</a:t>
          </a:r>
          <a:endParaRPr lang="en-IN" sz="1200" b="1">
            <a:solidFill>
              <a:sysClr val="windowText" lastClr="000000"/>
            </a:solidFill>
          </a:endParaRPr>
        </a:p>
      </xdr:txBody>
    </xdr:sp>
    <xdr:clientData/>
  </xdr:twoCellAnchor>
  <xdr:twoCellAnchor>
    <xdr:from>
      <xdr:col>17</xdr:col>
      <xdr:colOff>53340</xdr:colOff>
      <xdr:row>3</xdr:row>
      <xdr:rowOff>106680</xdr:rowOff>
    </xdr:from>
    <xdr:to>
      <xdr:col>19</xdr:col>
      <xdr:colOff>205740</xdr:colOff>
      <xdr:row>9</xdr:row>
      <xdr:rowOff>76200</xdr:rowOff>
    </xdr:to>
    <xdr:graphicFrame macro="">
      <xdr:nvGraphicFramePr>
        <xdr:cNvPr id="89" name="Chart 88">
          <a:extLst>
            <a:ext uri="{FF2B5EF4-FFF2-40B4-BE49-F238E27FC236}">
              <a16:creationId xmlns:a16="http://schemas.microsoft.com/office/drawing/2014/main" id="{26C854A4-D86B-4323-A7C5-6FD8AD39A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60960</xdr:colOff>
      <xdr:row>3</xdr:row>
      <xdr:rowOff>45720</xdr:rowOff>
    </xdr:from>
    <xdr:to>
      <xdr:col>19</xdr:col>
      <xdr:colOff>213360</xdr:colOff>
      <xdr:row>4</xdr:row>
      <xdr:rowOff>144780</xdr:rowOff>
    </xdr:to>
    <xdr:sp macro="" textlink="">
      <xdr:nvSpPr>
        <xdr:cNvPr id="91" name="TextBox 90">
          <a:extLst>
            <a:ext uri="{FF2B5EF4-FFF2-40B4-BE49-F238E27FC236}">
              <a16:creationId xmlns:a16="http://schemas.microsoft.com/office/drawing/2014/main" id="{E6631AB6-22B7-45E2-8BB6-C2EA80422EA5}"/>
            </a:ext>
          </a:extLst>
        </xdr:cNvPr>
        <xdr:cNvSpPr txBox="1"/>
      </xdr:nvSpPr>
      <xdr:spPr>
        <a:xfrm>
          <a:off x="11460480" y="640080"/>
          <a:ext cx="14935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rgbClr val="FFC000"/>
              </a:solidFill>
            </a:rPr>
            <a:t>Average</a:t>
          </a:r>
        </a:p>
      </xdr:txBody>
    </xdr:sp>
    <xdr:clientData/>
  </xdr:twoCellAnchor>
  <xdr:twoCellAnchor editAs="oneCell">
    <xdr:from>
      <xdr:col>16</xdr:col>
      <xdr:colOff>601980</xdr:colOff>
      <xdr:row>4</xdr:row>
      <xdr:rowOff>144779</xdr:rowOff>
    </xdr:from>
    <xdr:to>
      <xdr:col>18</xdr:col>
      <xdr:colOff>15240</xdr:colOff>
      <xdr:row>5</xdr:row>
      <xdr:rowOff>175516</xdr:rowOff>
    </xdr:to>
    <xdr:pic>
      <xdr:nvPicPr>
        <xdr:cNvPr id="93" name="Picture 92">
          <a:extLst>
            <a:ext uri="{FF2B5EF4-FFF2-40B4-BE49-F238E27FC236}">
              <a16:creationId xmlns:a16="http://schemas.microsoft.com/office/drawing/2014/main" id="{4A411611-3D03-A6CA-B54D-692323782E9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30940" y="937259"/>
          <a:ext cx="754380" cy="228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0</xdr:colOff>
      <xdr:row>9</xdr:row>
      <xdr:rowOff>182880</xdr:rowOff>
    </xdr:from>
    <xdr:to>
      <xdr:col>19</xdr:col>
      <xdr:colOff>297180</xdr:colOff>
      <xdr:row>18</xdr:row>
      <xdr:rowOff>167640</xdr:rowOff>
    </xdr:to>
    <xdr:sp macro="" textlink="">
      <xdr:nvSpPr>
        <xdr:cNvPr id="97" name="Rectangle 96">
          <a:extLst>
            <a:ext uri="{FF2B5EF4-FFF2-40B4-BE49-F238E27FC236}">
              <a16:creationId xmlns:a16="http://schemas.microsoft.com/office/drawing/2014/main" id="{5D89C310-60D1-43DA-A98D-4B37D1FEBABE}"/>
            </a:ext>
          </a:extLst>
        </xdr:cNvPr>
        <xdr:cNvSpPr/>
      </xdr:nvSpPr>
      <xdr:spPr>
        <a:xfrm>
          <a:off x="11399520" y="1965960"/>
          <a:ext cx="1638300" cy="15697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3</xdr:row>
      <xdr:rowOff>144780</xdr:rowOff>
    </xdr:from>
    <xdr:to>
      <xdr:col>5</xdr:col>
      <xdr:colOff>53340</xdr:colOff>
      <xdr:row>3</xdr:row>
      <xdr:rowOff>152400</xdr:rowOff>
    </xdr:to>
    <xdr:cxnSp macro="">
      <xdr:nvCxnSpPr>
        <xdr:cNvPr id="99" name="Straight Connector 98">
          <a:extLst>
            <a:ext uri="{FF2B5EF4-FFF2-40B4-BE49-F238E27FC236}">
              <a16:creationId xmlns:a16="http://schemas.microsoft.com/office/drawing/2014/main" id="{B9FDA740-9400-504F-02B6-1B8AB5E8A619}"/>
            </a:ext>
          </a:extLst>
        </xdr:cNvPr>
        <xdr:cNvCxnSpPr/>
      </xdr:nvCxnSpPr>
      <xdr:spPr>
        <a:xfrm flipV="1">
          <a:off x="1798320" y="739140"/>
          <a:ext cx="160782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83820</xdr:colOff>
      <xdr:row>10</xdr:row>
      <xdr:rowOff>22860</xdr:rowOff>
    </xdr:from>
    <xdr:to>
      <xdr:col>19</xdr:col>
      <xdr:colOff>320040</xdr:colOff>
      <xdr:row>12</xdr:row>
      <xdr:rowOff>160020</xdr:rowOff>
    </xdr:to>
    <xdr:sp macro="" textlink="">
      <xdr:nvSpPr>
        <xdr:cNvPr id="100" name="TextBox 99">
          <a:extLst>
            <a:ext uri="{FF2B5EF4-FFF2-40B4-BE49-F238E27FC236}">
              <a16:creationId xmlns:a16="http://schemas.microsoft.com/office/drawing/2014/main" id="{7E731367-ABD4-4C7A-88EF-2134659134D8}"/>
            </a:ext>
          </a:extLst>
        </xdr:cNvPr>
        <xdr:cNvSpPr txBox="1"/>
      </xdr:nvSpPr>
      <xdr:spPr>
        <a:xfrm>
          <a:off x="11483340" y="2004060"/>
          <a:ext cx="15773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ysClr val="windowText" lastClr="000000"/>
              </a:solidFill>
            </a:rPr>
            <a:t>     </a:t>
          </a:r>
          <a:r>
            <a:rPr lang="en-IN" sz="1200" b="1">
              <a:solidFill>
                <a:schemeClr val="tx1"/>
              </a:solidFill>
            </a:rPr>
            <a:t>Area</a:t>
          </a:r>
          <a:r>
            <a:rPr lang="en-IN" sz="1200" b="1" baseline="0">
              <a:solidFill>
                <a:schemeClr val="tx1"/>
              </a:solidFill>
            </a:rPr>
            <a:t> Code </a:t>
          </a:r>
          <a:endParaRPr lang="en-IN" sz="1400" b="1">
            <a:solidFill>
              <a:schemeClr val="tx1"/>
            </a:solidFill>
          </a:endParaRPr>
        </a:p>
      </xdr:txBody>
    </xdr:sp>
    <xdr:clientData/>
  </xdr:twoCellAnchor>
  <xdr:twoCellAnchor>
    <xdr:from>
      <xdr:col>17</xdr:col>
      <xdr:colOff>30480</xdr:colOff>
      <xdr:row>12</xdr:row>
      <xdr:rowOff>114300</xdr:rowOff>
    </xdr:from>
    <xdr:to>
      <xdr:col>19</xdr:col>
      <xdr:colOff>312420</xdr:colOff>
      <xdr:row>18</xdr:row>
      <xdr:rowOff>91440</xdr:rowOff>
    </xdr:to>
    <xdr:graphicFrame macro="">
      <xdr:nvGraphicFramePr>
        <xdr:cNvPr id="102" name="Chart 101">
          <a:extLst>
            <a:ext uri="{FF2B5EF4-FFF2-40B4-BE49-F238E27FC236}">
              <a16:creationId xmlns:a16="http://schemas.microsoft.com/office/drawing/2014/main" id="{DF72E5C2-D226-4D01-9870-5E5C229AB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18</xdr:row>
      <xdr:rowOff>137160</xdr:rowOff>
    </xdr:from>
    <xdr:to>
      <xdr:col>19</xdr:col>
      <xdr:colOff>304800</xdr:colOff>
      <xdr:row>26</xdr:row>
      <xdr:rowOff>160020</xdr:rowOff>
    </xdr:to>
    <xdr:sp macro="" textlink="">
      <xdr:nvSpPr>
        <xdr:cNvPr id="103" name="Rectangle 102">
          <a:extLst>
            <a:ext uri="{FF2B5EF4-FFF2-40B4-BE49-F238E27FC236}">
              <a16:creationId xmlns:a16="http://schemas.microsoft.com/office/drawing/2014/main" id="{1BA4B376-88AF-4B91-8A46-815C521BFA90}"/>
            </a:ext>
          </a:extLst>
        </xdr:cNvPr>
        <xdr:cNvSpPr/>
      </xdr:nvSpPr>
      <xdr:spPr>
        <a:xfrm>
          <a:off x="11399520" y="3505200"/>
          <a:ext cx="1645920" cy="16078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7620</xdr:colOff>
      <xdr:row>19</xdr:row>
      <xdr:rowOff>22860</xdr:rowOff>
    </xdr:from>
    <xdr:to>
      <xdr:col>19</xdr:col>
      <xdr:colOff>480060</xdr:colOff>
      <xdr:row>26</xdr:row>
      <xdr:rowOff>121920</xdr:rowOff>
    </xdr:to>
    <xdr:graphicFrame macro="">
      <xdr:nvGraphicFramePr>
        <xdr:cNvPr id="104" name="Chart 103">
          <a:extLst>
            <a:ext uri="{FF2B5EF4-FFF2-40B4-BE49-F238E27FC236}">
              <a16:creationId xmlns:a16="http://schemas.microsoft.com/office/drawing/2014/main" id="{C0EAF0DC-5A75-445E-9433-56CD6C536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243840</xdr:colOff>
      <xdr:row>9</xdr:row>
      <xdr:rowOff>175260</xdr:rowOff>
    </xdr:from>
    <xdr:to>
      <xdr:col>16</xdr:col>
      <xdr:colOff>563880</xdr:colOff>
      <xdr:row>26</xdr:row>
      <xdr:rowOff>152400</xdr:rowOff>
    </xdr:to>
    <xdr:sp macro="" textlink="">
      <xdr:nvSpPr>
        <xdr:cNvPr id="105" name="Rectangle 104">
          <a:extLst>
            <a:ext uri="{FF2B5EF4-FFF2-40B4-BE49-F238E27FC236}">
              <a16:creationId xmlns:a16="http://schemas.microsoft.com/office/drawing/2014/main" id="{89A93A36-DC6B-486A-83E6-002B21BDD12D}"/>
            </a:ext>
          </a:extLst>
        </xdr:cNvPr>
        <xdr:cNvSpPr/>
      </xdr:nvSpPr>
      <xdr:spPr>
        <a:xfrm>
          <a:off x="9631680" y="1958340"/>
          <a:ext cx="1661160" cy="31470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228600</xdr:colOff>
      <xdr:row>10</xdr:row>
      <xdr:rowOff>45720</xdr:rowOff>
    </xdr:from>
    <xdr:to>
      <xdr:col>16</xdr:col>
      <xdr:colOff>586740</xdr:colOff>
      <xdr:row>13</xdr:row>
      <xdr:rowOff>99060</xdr:rowOff>
    </xdr:to>
    <xdr:sp macro="" textlink="">
      <xdr:nvSpPr>
        <xdr:cNvPr id="106" name="TextBox 105">
          <a:extLst>
            <a:ext uri="{FF2B5EF4-FFF2-40B4-BE49-F238E27FC236}">
              <a16:creationId xmlns:a16="http://schemas.microsoft.com/office/drawing/2014/main" id="{2C829D02-30A2-48DD-8ABE-2F1ED0AD169E}"/>
            </a:ext>
          </a:extLst>
        </xdr:cNvPr>
        <xdr:cNvSpPr txBox="1"/>
      </xdr:nvSpPr>
      <xdr:spPr>
        <a:xfrm>
          <a:off x="9616440" y="2026920"/>
          <a:ext cx="16992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baseline="0">
              <a:solidFill>
                <a:sysClr val="windowText" lastClr="000000"/>
              </a:solidFill>
            </a:rPr>
            <a:t>Training Levels Fees </a:t>
          </a:r>
        </a:p>
        <a:p>
          <a:pPr algn="l"/>
          <a:r>
            <a:rPr lang="en-IN" sz="1100" b="1" baseline="0">
              <a:solidFill>
                <a:sysClr val="windowText" lastClr="000000"/>
              </a:solidFill>
            </a:rPr>
            <a:t>By Sales Team</a:t>
          </a:r>
          <a:r>
            <a:rPr lang="en-IN" sz="1100" b="1" baseline="0">
              <a:solidFill>
                <a:schemeClr val="tx1"/>
              </a:solidFill>
            </a:rPr>
            <a:t> </a:t>
          </a:r>
          <a:endParaRPr lang="en-IN" sz="1100" b="1">
            <a:solidFill>
              <a:schemeClr val="tx1"/>
            </a:solidFill>
          </a:endParaRPr>
        </a:p>
      </xdr:txBody>
    </xdr:sp>
    <xdr:clientData/>
  </xdr:twoCellAnchor>
  <xdr:twoCellAnchor>
    <xdr:from>
      <xdr:col>14</xdr:col>
      <xdr:colOff>243840</xdr:colOff>
      <xdr:row>13</xdr:row>
      <xdr:rowOff>38100</xdr:rowOff>
    </xdr:from>
    <xdr:to>
      <xdr:col>16</xdr:col>
      <xdr:colOff>563880</xdr:colOff>
      <xdr:row>18</xdr:row>
      <xdr:rowOff>137160</xdr:rowOff>
    </xdr:to>
    <xdr:graphicFrame macro="">
      <xdr:nvGraphicFramePr>
        <xdr:cNvPr id="107" name="Chart 106">
          <a:extLst>
            <a:ext uri="{FF2B5EF4-FFF2-40B4-BE49-F238E27FC236}">
              <a16:creationId xmlns:a16="http://schemas.microsoft.com/office/drawing/2014/main" id="{FED62D61-E3DF-4EB3-93E4-644F3F021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220980</xdr:colOff>
      <xdr:row>18</xdr:row>
      <xdr:rowOff>99060</xdr:rowOff>
    </xdr:from>
    <xdr:to>
      <xdr:col>16</xdr:col>
      <xdr:colOff>579120</xdr:colOff>
      <xdr:row>20</xdr:row>
      <xdr:rowOff>152400</xdr:rowOff>
    </xdr:to>
    <xdr:sp macro="" textlink="">
      <xdr:nvSpPr>
        <xdr:cNvPr id="108" name="TextBox 107">
          <a:extLst>
            <a:ext uri="{FF2B5EF4-FFF2-40B4-BE49-F238E27FC236}">
              <a16:creationId xmlns:a16="http://schemas.microsoft.com/office/drawing/2014/main" id="{5910A912-C856-4E1E-A739-EEE9BD36A889}"/>
            </a:ext>
          </a:extLst>
        </xdr:cNvPr>
        <xdr:cNvSpPr txBox="1"/>
      </xdr:nvSpPr>
      <xdr:spPr>
        <a:xfrm>
          <a:off x="9608820" y="3467100"/>
          <a:ext cx="16992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rgbClr val="FF0000"/>
              </a:solidFill>
            </a:rPr>
            <a:t>Enrolled</a:t>
          </a:r>
          <a:r>
            <a:rPr lang="en-IN" sz="1050" baseline="0">
              <a:solidFill>
                <a:srgbClr val="FF0000"/>
              </a:solidFill>
            </a:rPr>
            <a:t> Courses On Training Levels</a:t>
          </a:r>
          <a:endParaRPr lang="en-IN" sz="1050">
            <a:solidFill>
              <a:srgbClr val="FF0000"/>
            </a:solidFill>
          </a:endParaRPr>
        </a:p>
      </xdr:txBody>
    </xdr:sp>
    <xdr:clientData/>
  </xdr:twoCellAnchor>
  <xdr:twoCellAnchor>
    <xdr:from>
      <xdr:col>14</xdr:col>
      <xdr:colOff>236220</xdr:colOff>
      <xdr:row>20</xdr:row>
      <xdr:rowOff>99060</xdr:rowOff>
    </xdr:from>
    <xdr:to>
      <xdr:col>16</xdr:col>
      <xdr:colOff>601980</xdr:colOff>
      <xdr:row>27</xdr:row>
      <xdr:rowOff>45720</xdr:rowOff>
    </xdr:to>
    <xdr:graphicFrame macro="">
      <xdr:nvGraphicFramePr>
        <xdr:cNvPr id="109" name="Chart 108">
          <a:extLst>
            <a:ext uri="{FF2B5EF4-FFF2-40B4-BE49-F238E27FC236}">
              <a16:creationId xmlns:a16="http://schemas.microsoft.com/office/drawing/2014/main" id="{A530D87F-A0E3-439C-B99E-9F3DC38EA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525780</xdr:colOff>
      <xdr:row>9</xdr:row>
      <xdr:rowOff>175260</xdr:rowOff>
    </xdr:from>
    <xdr:to>
      <xdr:col>14</xdr:col>
      <xdr:colOff>167640</xdr:colOff>
      <xdr:row>18</xdr:row>
      <xdr:rowOff>91440</xdr:rowOff>
    </xdr:to>
    <xdr:sp macro="" textlink="">
      <xdr:nvSpPr>
        <xdr:cNvPr id="110" name="Rectangle 109">
          <a:extLst>
            <a:ext uri="{FF2B5EF4-FFF2-40B4-BE49-F238E27FC236}">
              <a16:creationId xmlns:a16="http://schemas.microsoft.com/office/drawing/2014/main" id="{F224F202-98C2-4311-AC38-56035B4001DA}"/>
            </a:ext>
          </a:extLst>
        </xdr:cNvPr>
        <xdr:cNvSpPr/>
      </xdr:nvSpPr>
      <xdr:spPr>
        <a:xfrm>
          <a:off x="7901940" y="1958340"/>
          <a:ext cx="1653540" cy="150114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518160</xdr:colOff>
      <xdr:row>9</xdr:row>
      <xdr:rowOff>144780</xdr:rowOff>
    </xdr:from>
    <xdr:to>
      <xdr:col>14</xdr:col>
      <xdr:colOff>137160</xdr:colOff>
      <xdr:row>13</xdr:row>
      <xdr:rowOff>182880</xdr:rowOff>
    </xdr:to>
    <xdr:sp macro="" textlink="">
      <xdr:nvSpPr>
        <xdr:cNvPr id="111" name="TextBox 110">
          <a:extLst>
            <a:ext uri="{FF2B5EF4-FFF2-40B4-BE49-F238E27FC236}">
              <a16:creationId xmlns:a16="http://schemas.microsoft.com/office/drawing/2014/main" id="{2FAE9F8C-10F6-4FE8-AF4E-2342C2E54733}"/>
            </a:ext>
          </a:extLst>
        </xdr:cNvPr>
        <xdr:cNvSpPr txBox="1"/>
      </xdr:nvSpPr>
      <xdr:spPr>
        <a:xfrm>
          <a:off x="7894320" y="1927860"/>
          <a:ext cx="163068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a:solidFill>
                <a:schemeClr val="tx1"/>
              </a:solidFill>
            </a:rPr>
            <a:t>Top</a:t>
          </a:r>
          <a:r>
            <a:rPr lang="en-IN" sz="1050" b="1" baseline="0">
              <a:solidFill>
                <a:schemeClr val="tx1"/>
              </a:solidFill>
            </a:rPr>
            <a:t> 5 </a:t>
          </a:r>
        </a:p>
        <a:p>
          <a:pPr algn="l"/>
          <a:r>
            <a:rPr lang="en-IN" sz="1100" baseline="0">
              <a:solidFill>
                <a:schemeClr val="tx1"/>
              </a:solidFill>
            </a:rPr>
            <a:t>Training Levels</a:t>
          </a:r>
        </a:p>
        <a:p>
          <a:pPr algn="l"/>
          <a:r>
            <a:rPr lang="en-IN" sz="1050" baseline="0">
              <a:solidFill>
                <a:schemeClr val="tx1">
                  <a:lumMod val="65000"/>
                  <a:lumOff val="35000"/>
                </a:schemeClr>
              </a:solidFill>
            </a:rPr>
            <a:t>Revenue</a:t>
          </a:r>
          <a:endParaRPr lang="en-IN" sz="1050">
            <a:solidFill>
              <a:schemeClr val="tx1">
                <a:lumMod val="65000"/>
                <a:lumOff val="35000"/>
              </a:schemeClr>
            </a:solidFill>
          </a:endParaRPr>
        </a:p>
      </xdr:txBody>
    </xdr:sp>
    <xdr:clientData/>
  </xdr:twoCellAnchor>
  <xdr:twoCellAnchor>
    <xdr:from>
      <xdr:col>11</xdr:col>
      <xdr:colOff>518160</xdr:colOff>
      <xdr:row>13</xdr:row>
      <xdr:rowOff>106680</xdr:rowOff>
    </xdr:from>
    <xdr:to>
      <xdr:col>14</xdr:col>
      <xdr:colOff>182880</xdr:colOff>
      <xdr:row>18</xdr:row>
      <xdr:rowOff>160020</xdr:rowOff>
    </xdr:to>
    <xdr:sp macro="" textlink="'Pivot table'!M4">
      <xdr:nvSpPr>
        <xdr:cNvPr id="112" name="TextBox 111">
          <a:extLst>
            <a:ext uri="{FF2B5EF4-FFF2-40B4-BE49-F238E27FC236}">
              <a16:creationId xmlns:a16="http://schemas.microsoft.com/office/drawing/2014/main" id="{99DDCA30-A52F-4D0E-AA04-CA1759D2A04F}"/>
            </a:ext>
          </a:extLst>
        </xdr:cNvPr>
        <xdr:cNvSpPr txBox="1"/>
      </xdr:nvSpPr>
      <xdr:spPr>
        <a:xfrm>
          <a:off x="7894320" y="2484120"/>
          <a:ext cx="1676400" cy="104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tx1"/>
              </a:solidFill>
              <a:effectLst/>
              <a:latin typeface="+mn-lt"/>
              <a:ea typeface="+mn-ea"/>
              <a:cs typeface="+mn-cs"/>
            </a:rPr>
            <a:t>KJI</a:t>
          </a:r>
          <a:r>
            <a:rPr lang="en-IN" sz="1100" b="0" i="0" u="none" strike="noStrike">
              <a:solidFill>
                <a:schemeClr val="dk1"/>
              </a:solidFill>
              <a:effectLst/>
              <a:latin typeface="+mn-lt"/>
              <a:ea typeface="+mn-ea"/>
              <a:cs typeface="+mn-cs"/>
            </a:rPr>
            <a:t>. L4</a:t>
          </a:r>
          <a:r>
            <a:rPr lang="en-IN" sz="1200"/>
            <a:t> </a:t>
          </a:r>
          <a:r>
            <a:rPr lang="en-IN" sz="1100" b="0" i="0" u="none" strike="noStrike">
              <a:solidFill>
                <a:schemeClr val="dk1"/>
              </a:solidFill>
              <a:effectLst/>
              <a:latin typeface="+mn-lt"/>
              <a:ea typeface="+mn-ea"/>
              <a:cs typeface="+mn-cs"/>
            </a:rPr>
            <a:t>      3,33,70,00,000 Fndn. L5</a:t>
          </a:r>
          <a:r>
            <a:rPr lang="en-IN" sz="1200"/>
            <a:t> </a:t>
          </a:r>
          <a:r>
            <a:rPr lang="en-IN" sz="1100" b="0" i="0" u="none" strike="noStrike">
              <a:solidFill>
                <a:schemeClr val="dk1"/>
              </a:solidFill>
              <a:effectLst/>
              <a:latin typeface="+mn-lt"/>
              <a:ea typeface="+mn-ea"/>
              <a:cs typeface="+mn-cs"/>
            </a:rPr>
            <a:t>  2,89,20,00,000 Pre. L3</a:t>
          </a:r>
          <a:r>
            <a:rPr lang="en-IN" sz="1200"/>
            <a:t> </a:t>
          </a:r>
          <a:r>
            <a:rPr lang="en-IN" sz="1100" b="0" i="0" u="none" strike="noStrike">
              <a:solidFill>
                <a:schemeClr val="dk1"/>
              </a:solidFill>
              <a:effectLst/>
              <a:latin typeface="+mn-lt"/>
              <a:ea typeface="+mn-ea"/>
              <a:cs typeface="+mn-cs"/>
            </a:rPr>
            <a:t>     2,32,40,00,000 Fndn. L1</a:t>
          </a:r>
          <a:r>
            <a:rPr lang="en-IN" sz="1200"/>
            <a:t> </a:t>
          </a:r>
          <a:r>
            <a:rPr lang="en-IN" sz="1100" b="0" i="0" u="none" strike="noStrike">
              <a:solidFill>
                <a:schemeClr val="dk1"/>
              </a:solidFill>
              <a:effectLst/>
              <a:latin typeface="+mn-lt"/>
              <a:ea typeface="+mn-ea"/>
              <a:cs typeface="+mn-cs"/>
            </a:rPr>
            <a:t>  2,32,00,00,000 Pre. L2</a:t>
          </a:r>
          <a:r>
            <a:rPr lang="en-IN" sz="1200"/>
            <a:t> </a:t>
          </a:r>
          <a:r>
            <a:rPr lang="en-IN" sz="1100" b="0" i="0" u="none" strike="noStrike">
              <a:solidFill>
                <a:schemeClr val="dk1"/>
              </a:solidFill>
              <a:effectLst/>
              <a:latin typeface="+mn-lt"/>
              <a:ea typeface="+mn-ea"/>
              <a:cs typeface="+mn-cs"/>
            </a:rPr>
            <a:t>     1,30,90,00,000 </a:t>
          </a:r>
          <a:endParaRPr lang="en-IN" sz="1200">
            <a:solidFill>
              <a:schemeClr val="tx1">
                <a:lumMod val="50000"/>
                <a:lumOff val="50000"/>
              </a:schemeClr>
            </a:solidFill>
          </a:endParaRPr>
        </a:p>
      </xdr:txBody>
    </xdr:sp>
    <xdr:clientData/>
  </xdr:twoCellAnchor>
  <xdr:twoCellAnchor>
    <xdr:from>
      <xdr:col>5</xdr:col>
      <xdr:colOff>83820</xdr:colOff>
      <xdr:row>9</xdr:row>
      <xdr:rowOff>190500</xdr:rowOff>
    </xdr:from>
    <xdr:to>
      <xdr:col>11</xdr:col>
      <xdr:colOff>419100</xdr:colOff>
      <xdr:row>18</xdr:row>
      <xdr:rowOff>91440</xdr:rowOff>
    </xdr:to>
    <xdr:sp macro="" textlink="">
      <xdr:nvSpPr>
        <xdr:cNvPr id="113" name="Rectangle 112">
          <a:extLst>
            <a:ext uri="{FF2B5EF4-FFF2-40B4-BE49-F238E27FC236}">
              <a16:creationId xmlns:a16="http://schemas.microsoft.com/office/drawing/2014/main" id="{90677982-FD7E-4B8A-A502-346AB43ED43F}"/>
            </a:ext>
          </a:extLst>
        </xdr:cNvPr>
        <xdr:cNvSpPr/>
      </xdr:nvSpPr>
      <xdr:spPr>
        <a:xfrm>
          <a:off x="3436620" y="1973580"/>
          <a:ext cx="4358640" cy="14859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9</xdr:row>
      <xdr:rowOff>121920</xdr:rowOff>
    </xdr:from>
    <xdr:to>
      <xdr:col>12</xdr:col>
      <xdr:colOff>83820</xdr:colOff>
      <xdr:row>13</xdr:row>
      <xdr:rowOff>152400</xdr:rowOff>
    </xdr:to>
    <xdr:sp macro="" textlink="">
      <xdr:nvSpPr>
        <xdr:cNvPr id="114" name="TextBox 113">
          <a:extLst>
            <a:ext uri="{FF2B5EF4-FFF2-40B4-BE49-F238E27FC236}">
              <a16:creationId xmlns:a16="http://schemas.microsoft.com/office/drawing/2014/main" id="{230AF504-A139-4F5A-AE67-43766413DC90}"/>
            </a:ext>
          </a:extLst>
        </xdr:cNvPr>
        <xdr:cNvSpPr txBox="1"/>
      </xdr:nvSpPr>
      <xdr:spPr>
        <a:xfrm>
          <a:off x="6705600" y="1905000"/>
          <a:ext cx="14249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solidFill>
                <a:sysClr val="windowText" lastClr="000000"/>
              </a:solidFill>
            </a:rPr>
            <a:t>Average</a:t>
          </a:r>
          <a:r>
            <a:rPr lang="en-IN" sz="1100" baseline="0">
              <a:solidFill>
                <a:sysClr val="windowText" lastClr="000000"/>
              </a:solidFill>
            </a:rPr>
            <a:t> </a:t>
          </a:r>
        </a:p>
        <a:p>
          <a:pPr algn="l"/>
          <a:r>
            <a:rPr lang="en-IN" sz="1050" baseline="0">
              <a:solidFill>
                <a:schemeClr val="tx1">
                  <a:lumMod val="50000"/>
                  <a:lumOff val="50000"/>
                </a:schemeClr>
              </a:solidFill>
            </a:rPr>
            <a:t>Paid Calls Duration</a:t>
          </a:r>
        </a:p>
        <a:p>
          <a:pPr algn="l"/>
          <a:r>
            <a:rPr lang="en-IN" sz="1050" baseline="0">
              <a:solidFill>
                <a:schemeClr val="tx1">
                  <a:lumMod val="50000"/>
                  <a:lumOff val="50000"/>
                </a:schemeClr>
              </a:solidFill>
            </a:rPr>
            <a:t>By Months</a:t>
          </a:r>
        </a:p>
        <a:p>
          <a:pPr algn="l"/>
          <a:endParaRPr lang="en-IN" sz="1050">
            <a:solidFill>
              <a:schemeClr val="tx1">
                <a:lumMod val="65000"/>
                <a:lumOff val="35000"/>
              </a:schemeClr>
            </a:solidFill>
          </a:endParaRPr>
        </a:p>
      </xdr:txBody>
    </xdr:sp>
    <xdr:clientData/>
  </xdr:twoCellAnchor>
  <xdr:twoCellAnchor>
    <xdr:from>
      <xdr:col>5</xdr:col>
      <xdr:colOff>190500</xdr:colOff>
      <xdr:row>10</xdr:row>
      <xdr:rowOff>129540</xdr:rowOff>
    </xdr:from>
    <xdr:to>
      <xdr:col>10</xdr:col>
      <xdr:colOff>68580</xdr:colOff>
      <xdr:row>18</xdr:row>
      <xdr:rowOff>129540</xdr:rowOff>
    </xdr:to>
    <xdr:graphicFrame macro="">
      <xdr:nvGraphicFramePr>
        <xdr:cNvPr id="115" name="Chart 114">
          <a:extLst>
            <a:ext uri="{FF2B5EF4-FFF2-40B4-BE49-F238E27FC236}">
              <a16:creationId xmlns:a16="http://schemas.microsoft.com/office/drawing/2014/main" id="{2D60122B-2163-42C7-8B36-59C7C094C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259080</xdr:colOff>
      <xdr:row>10</xdr:row>
      <xdr:rowOff>60960</xdr:rowOff>
    </xdr:from>
    <xdr:to>
      <xdr:col>5</xdr:col>
      <xdr:colOff>388620</xdr:colOff>
      <xdr:row>10</xdr:row>
      <xdr:rowOff>175260</xdr:rowOff>
    </xdr:to>
    <xdr:sp macro="" textlink="">
      <xdr:nvSpPr>
        <xdr:cNvPr id="118" name="Flowchart: Decision 117">
          <a:extLst>
            <a:ext uri="{FF2B5EF4-FFF2-40B4-BE49-F238E27FC236}">
              <a16:creationId xmlns:a16="http://schemas.microsoft.com/office/drawing/2014/main" id="{84D4A8CB-A86B-4DB6-9BD3-555F2BD5EFF5}"/>
            </a:ext>
          </a:extLst>
        </xdr:cNvPr>
        <xdr:cNvSpPr/>
      </xdr:nvSpPr>
      <xdr:spPr>
        <a:xfrm>
          <a:off x="3611880" y="2042160"/>
          <a:ext cx="129540" cy="114300"/>
        </a:xfrm>
        <a:prstGeom prst="flowChartDecision">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10</xdr:row>
      <xdr:rowOff>7620</xdr:rowOff>
    </xdr:from>
    <xdr:to>
      <xdr:col>6</xdr:col>
      <xdr:colOff>396240</xdr:colOff>
      <xdr:row>11</xdr:row>
      <xdr:rowOff>0</xdr:rowOff>
    </xdr:to>
    <xdr:sp macro="" textlink="">
      <xdr:nvSpPr>
        <xdr:cNvPr id="119" name="TextBox 118">
          <a:extLst>
            <a:ext uri="{FF2B5EF4-FFF2-40B4-BE49-F238E27FC236}">
              <a16:creationId xmlns:a16="http://schemas.microsoft.com/office/drawing/2014/main" id="{C48D9A1E-FF51-4D9C-9E78-82AE1528E264}"/>
            </a:ext>
          </a:extLst>
        </xdr:cNvPr>
        <xdr:cNvSpPr txBox="1"/>
      </xdr:nvSpPr>
      <xdr:spPr>
        <a:xfrm>
          <a:off x="3695700" y="1988820"/>
          <a:ext cx="723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Max</a:t>
          </a:r>
        </a:p>
      </xdr:txBody>
    </xdr:sp>
    <xdr:clientData/>
  </xdr:twoCellAnchor>
  <xdr:twoCellAnchor>
    <xdr:from>
      <xdr:col>5</xdr:col>
      <xdr:colOff>259080</xdr:colOff>
      <xdr:row>12</xdr:row>
      <xdr:rowOff>53340</xdr:rowOff>
    </xdr:from>
    <xdr:to>
      <xdr:col>5</xdr:col>
      <xdr:colOff>388620</xdr:colOff>
      <xdr:row>12</xdr:row>
      <xdr:rowOff>167640</xdr:rowOff>
    </xdr:to>
    <xdr:sp macro="" textlink="">
      <xdr:nvSpPr>
        <xdr:cNvPr id="120" name="Flowchart: Decision 119">
          <a:extLst>
            <a:ext uri="{FF2B5EF4-FFF2-40B4-BE49-F238E27FC236}">
              <a16:creationId xmlns:a16="http://schemas.microsoft.com/office/drawing/2014/main" id="{27025BD1-FC50-4712-A19E-F5A7E347AF28}"/>
            </a:ext>
          </a:extLst>
        </xdr:cNvPr>
        <xdr:cNvSpPr/>
      </xdr:nvSpPr>
      <xdr:spPr>
        <a:xfrm>
          <a:off x="3611880" y="2232660"/>
          <a:ext cx="129540" cy="114300"/>
        </a:xfrm>
        <a:prstGeom prst="flowChartDecision">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365760</xdr:colOff>
      <xdr:row>12</xdr:row>
      <xdr:rowOff>15240</xdr:rowOff>
    </xdr:from>
    <xdr:to>
      <xdr:col>6</xdr:col>
      <xdr:colOff>419100</xdr:colOff>
      <xdr:row>13</xdr:row>
      <xdr:rowOff>7620</xdr:rowOff>
    </xdr:to>
    <xdr:sp macro="" textlink="">
      <xdr:nvSpPr>
        <xdr:cNvPr id="121" name="TextBox 120">
          <a:extLst>
            <a:ext uri="{FF2B5EF4-FFF2-40B4-BE49-F238E27FC236}">
              <a16:creationId xmlns:a16="http://schemas.microsoft.com/office/drawing/2014/main" id="{39B1E661-B6C5-47E1-AFAA-18F195CEC007}"/>
            </a:ext>
          </a:extLst>
        </xdr:cNvPr>
        <xdr:cNvSpPr txBox="1"/>
      </xdr:nvSpPr>
      <xdr:spPr>
        <a:xfrm>
          <a:off x="3718560" y="2194560"/>
          <a:ext cx="723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Min</a:t>
          </a:r>
        </a:p>
      </xdr:txBody>
    </xdr:sp>
    <xdr:clientData/>
  </xdr:twoCellAnchor>
  <xdr:twoCellAnchor>
    <xdr:from>
      <xdr:col>10</xdr:col>
      <xdr:colOff>22860</xdr:colOff>
      <xdr:row>13</xdr:row>
      <xdr:rowOff>110490</xdr:rowOff>
    </xdr:from>
    <xdr:to>
      <xdr:col>11</xdr:col>
      <xdr:colOff>419100</xdr:colOff>
      <xdr:row>15</xdr:row>
      <xdr:rowOff>30480</xdr:rowOff>
    </xdr:to>
    <xdr:sp macro="" textlink="">
      <xdr:nvSpPr>
        <xdr:cNvPr id="123" name="Rectangle: Diagonal Corners Rounded 122">
          <a:extLst>
            <a:ext uri="{FF2B5EF4-FFF2-40B4-BE49-F238E27FC236}">
              <a16:creationId xmlns:a16="http://schemas.microsoft.com/office/drawing/2014/main" id="{3B96AAA5-A652-3E33-67FA-271367519EDC}"/>
            </a:ext>
          </a:extLst>
        </xdr:cNvPr>
        <xdr:cNvSpPr/>
      </xdr:nvSpPr>
      <xdr:spPr>
        <a:xfrm rot="5400000">
          <a:off x="7103745" y="2112645"/>
          <a:ext cx="316230" cy="1066800"/>
        </a:xfrm>
        <a:prstGeom prst="round2Diag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xdr:colOff>
      <xdr:row>13</xdr:row>
      <xdr:rowOff>175260</xdr:rowOff>
    </xdr:from>
    <xdr:to>
      <xdr:col>11</xdr:col>
      <xdr:colOff>22860</xdr:colOff>
      <xdr:row>15</xdr:row>
      <xdr:rowOff>83820</xdr:rowOff>
    </xdr:to>
    <xdr:sp macro="" textlink="">
      <xdr:nvSpPr>
        <xdr:cNvPr id="124" name="TextBox 123">
          <a:extLst>
            <a:ext uri="{FF2B5EF4-FFF2-40B4-BE49-F238E27FC236}">
              <a16:creationId xmlns:a16="http://schemas.microsoft.com/office/drawing/2014/main" id="{3D5F90AA-54B1-4B6C-B69A-8000E713801F}"/>
            </a:ext>
          </a:extLst>
        </xdr:cNvPr>
        <xdr:cNvSpPr txBox="1"/>
      </xdr:nvSpPr>
      <xdr:spPr>
        <a:xfrm>
          <a:off x="6751320" y="2552700"/>
          <a:ext cx="647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solidFill>
              <a:effectLst/>
              <a:latin typeface="+mn-lt"/>
              <a:ea typeface="+mn-ea"/>
              <a:cs typeface="+mn-cs"/>
            </a:rPr>
            <a:t>04:29</a:t>
          </a:r>
          <a:r>
            <a:rPr lang="en-IN" sz="1050"/>
            <a:t> </a:t>
          </a:r>
          <a:endParaRPr lang="en-IN" sz="1050">
            <a:solidFill>
              <a:schemeClr val="tx1">
                <a:lumMod val="65000"/>
                <a:lumOff val="35000"/>
              </a:schemeClr>
            </a:solidFill>
          </a:endParaRPr>
        </a:p>
      </xdr:txBody>
    </xdr:sp>
    <xdr:clientData/>
  </xdr:twoCellAnchor>
  <xdr:twoCellAnchor>
    <xdr:from>
      <xdr:col>10</xdr:col>
      <xdr:colOff>0</xdr:colOff>
      <xdr:row>16</xdr:row>
      <xdr:rowOff>91440</xdr:rowOff>
    </xdr:from>
    <xdr:to>
      <xdr:col>11</xdr:col>
      <xdr:colOff>68580</xdr:colOff>
      <xdr:row>18</xdr:row>
      <xdr:rowOff>0</xdr:rowOff>
    </xdr:to>
    <xdr:sp macro="" textlink="">
      <xdr:nvSpPr>
        <xdr:cNvPr id="125" name="TextBox 124">
          <a:extLst>
            <a:ext uri="{FF2B5EF4-FFF2-40B4-BE49-F238E27FC236}">
              <a16:creationId xmlns:a16="http://schemas.microsoft.com/office/drawing/2014/main" id="{1B9D649A-669B-4A4C-BE30-DF95CD3D2145}"/>
            </a:ext>
          </a:extLst>
        </xdr:cNvPr>
        <xdr:cNvSpPr txBox="1"/>
      </xdr:nvSpPr>
      <xdr:spPr>
        <a:xfrm>
          <a:off x="6705600" y="306324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a:t> </a:t>
          </a:r>
          <a:r>
            <a:rPr lang="en-IN" sz="1100" b="0" i="0" u="none" strike="noStrike">
              <a:solidFill>
                <a:schemeClr val="dk1"/>
              </a:solidFill>
              <a:effectLst/>
              <a:latin typeface="+mn-lt"/>
              <a:ea typeface="+mn-ea"/>
              <a:cs typeface="+mn-cs"/>
            </a:rPr>
            <a:t>05:02</a:t>
          </a:r>
          <a:r>
            <a:rPr lang="en-IN" sz="1050"/>
            <a:t> </a:t>
          </a:r>
          <a:endParaRPr lang="en-IN" sz="1050">
            <a:solidFill>
              <a:schemeClr val="tx1">
                <a:lumMod val="65000"/>
                <a:lumOff val="35000"/>
              </a:schemeClr>
            </a:solidFill>
          </a:endParaRPr>
        </a:p>
      </xdr:txBody>
    </xdr:sp>
    <xdr:clientData/>
  </xdr:twoCellAnchor>
  <xdr:twoCellAnchor>
    <xdr:from>
      <xdr:col>10</xdr:col>
      <xdr:colOff>571500</xdr:colOff>
      <xdr:row>16</xdr:row>
      <xdr:rowOff>76200</xdr:rowOff>
    </xdr:from>
    <xdr:to>
      <xdr:col>11</xdr:col>
      <xdr:colOff>640080</xdr:colOff>
      <xdr:row>17</xdr:row>
      <xdr:rowOff>182880</xdr:rowOff>
    </xdr:to>
    <xdr:sp macro="" textlink="">
      <xdr:nvSpPr>
        <xdr:cNvPr id="126" name="TextBox 125">
          <a:extLst>
            <a:ext uri="{FF2B5EF4-FFF2-40B4-BE49-F238E27FC236}">
              <a16:creationId xmlns:a16="http://schemas.microsoft.com/office/drawing/2014/main" id="{AD2C6B2E-E25D-4D8E-ADEE-CD8390E15281}"/>
            </a:ext>
          </a:extLst>
        </xdr:cNvPr>
        <xdr:cNvSpPr txBox="1"/>
      </xdr:nvSpPr>
      <xdr:spPr>
        <a:xfrm>
          <a:off x="7277100" y="304800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dk1"/>
              </a:solidFill>
              <a:effectLst/>
              <a:latin typeface="+mn-lt"/>
              <a:ea typeface="+mn-ea"/>
              <a:cs typeface="+mn-cs"/>
            </a:rPr>
            <a:t>03:42</a:t>
          </a:r>
          <a:r>
            <a:rPr lang="en-IN"/>
            <a:t> </a:t>
          </a:r>
          <a:endParaRPr lang="en-IN" sz="1050">
            <a:solidFill>
              <a:schemeClr val="tx1">
                <a:lumMod val="65000"/>
                <a:lumOff val="35000"/>
              </a:schemeClr>
            </a:solidFill>
          </a:endParaRPr>
        </a:p>
      </xdr:txBody>
    </xdr:sp>
    <xdr:clientData/>
  </xdr:twoCellAnchor>
  <xdr:twoCellAnchor>
    <xdr:from>
      <xdr:col>10</xdr:col>
      <xdr:colOff>525780</xdr:colOff>
      <xdr:row>13</xdr:row>
      <xdr:rowOff>167640</xdr:rowOff>
    </xdr:from>
    <xdr:to>
      <xdr:col>11</xdr:col>
      <xdr:colOff>411480</xdr:colOff>
      <xdr:row>15</xdr:row>
      <xdr:rowOff>30480</xdr:rowOff>
    </xdr:to>
    <xdr:sp macro="" textlink="">
      <xdr:nvSpPr>
        <xdr:cNvPr id="127" name="TextBox 126">
          <a:extLst>
            <a:ext uri="{FF2B5EF4-FFF2-40B4-BE49-F238E27FC236}">
              <a16:creationId xmlns:a16="http://schemas.microsoft.com/office/drawing/2014/main" id="{7D8A244B-6EE9-4239-A708-3FB415DBBE5D}"/>
            </a:ext>
          </a:extLst>
        </xdr:cNvPr>
        <xdr:cNvSpPr txBox="1"/>
      </xdr:nvSpPr>
      <xdr:spPr>
        <a:xfrm>
          <a:off x="7231380" y="254508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solidFill>
              <a:effectLst/>
              <a:latin typeface="+mn-lt"/>
              <a:ea typeface="+mn-ea"/>
              <a:cs typeface="+mn-cs"/>
            </a:rPr>
            <a:t>mm:ss</a:t>
          </a:r>
          <a:r>
            <a:rPr lang="en-IN" sz="1050"/>
            <a:t> </a:t>
          </a:r>
          <a:endParaRPr lang="en-IN" sz="1050">
            <a:solidFill>
              <a:schemeClr val="tx1">
                <a:lumMod val="65000"/>
                <a:lumOff val="35000"/>
              </a:schemeClr>
            </a:solidFill>
          </a:endParaRPr>
        </a:p>
      </xdr:txBody>
    </xdr:sp>
    <xdr:clientData/>
  </xdr:twoCellAnchor>
  <xdr:twoCellAnchor>
    <xdr:from>
      <xdr:col>9</xdr:col>
      <xdr:colOff>571500</xdr:colOff>
      <xdr:row>15</xdr:row>
      <xdr:rowOff>0</xdr:rowOff>
    </xdr:from>
    <xdr:to>
      <xdr:col>10</xdr:col>
      <xdr:colOff>624840</xdr:colOff>
      <xdr:row>18</xdr:row>
      <xdr:rowOff>68580</xdr:rowOff>
    </xdr:to>
    <xdr:sp macro="" textlink="">
      <xdr:nvSpPr>
        <xdr:cNvPr id="128" name="TextBox 127">
          <a:extLst>
            <a:ext uri="{FF2B5EF4-FFF2-40B4-BE49-F238E27FC236}">
              <a16:creationId xmlns:a16="http://schemas.microsoft.com/office/drawing/2014/main" id="{01F19B49-D351-4191-A741-28B825230957}"/>
            </a:ext>
          </a:extLst>
        </xdr:cNvPr>
        <xdr:cNvSpPr txBox="1"/>
      </xdr:nvSpPr>
      <xdr:spPr>
        <a:xfrm>
          <a:off x="6606540" y="2773680"/>
          <a:ext cx="723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a:solidFill>
                <a:schemeClr val="tx1">
                  <a:lumMod val="50000"/>
                  <a:lumOff val="50000"/>
                </a:schemeClr>
              </a:solidFill>
            </a:rPr>
            <a:t>Minimum</a:t>
          </a:r>
          <a:r>
            <a:rPr lang="en-IN" sz="800" baseline="0">
              <a:solidFill>
                <a:schemeClr val="tx1">
                  <a:lumMod val="50000"/>
                  <a:lumOff val="50000"/>
                </a:schemeClr>
              </a:solidFill>
            </a:rPr>
            <a:t> Call Duration</a:t>
          </a:r>
          <a:endParaRPr lang="en-IN" sz="800">
            <a:solidFill>
              <a:schemeClr val="tx1">
                <a:lumMod val="50000"/>
                <a:lumOff val="50000"/>
              </a:schemeClr>
            </a:solidFill>
          </a:endParaRPr>
        </a:p>
      </xdr:txBody>
    </xdr:sp>
    <xdr:clientData/>
  </xdr:twoCellAnchor>
  <xdr:twoCellAnchor>
    <xdr:from>
      <xdr:col>10</xdr:col>
      <xdr:colOff>548640</xdr:colOff>
      <xdr:row>15</xdr:row>
      <xdr:rowOff>15240</xdr:rowOff>
    </xdr:from>
    <xdr:to>
      <xdr:col>11</xdr:col>
      <xdr:colOff>541020</xdr:colOff>
      <xdr:row>17</xdr:row>
      <xdr:rowOff>137160</xdr:rowOff>
    </xdr:to>
    <xdr:sp macro="" textlink="">
      <xdr:nvSpPr>
        <xdr:cNvPr id="129" name="TextBox 128">
          <a:extLst>
            <a:ext uri="{FF2B5EF4-FFF2-40B4-BE49-F238E27FC236}">
              <a16:creationId xmlns:a16="http://schemas.microsoft.com/office/drawing/2014/main" id="{9609381D-6470-4B72-A7A8-44D5BDC1453A}"/>
            </a:ext>
          </a:extLst>
        </xdr:cNvPr>
        <xdr:cNvSpPr txBox="1"/>
      </xdr:nvSpPr>
      <xdr:spPr>
        <a:xfrm>
          <a:off x="7254240" y="2788920"/>
          <a:ext cx="6629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700">
              <a:solidFill>
                <a:schemeClr val="tx1">
                  <a:lumMod val="50000"/>
                  <a:lumOff val="50000"/>
                </a:schemeClr>
              </a:solidFill>
            </a:rPr>
            <a:t>Maximum</a:t>
          </a:r>
          <a:r>
            <a:rPr lang="en-IN" sz="700" baseline="0">
              <a:solidFill>
                <a:schemeClr val="tx1">
                  <a:lumMod val="50000"/>
                  <a:lumOff val="50000"/>
                </a:schemeClr>
              </a:solidFill>
            </a:rPr>
            <a:t> Call Duration</a:t>
          </a:r>
          <a:endParaRPr lang="en-IN" sz="700">
            <a:solidFill>
              <a:schemeClr val="tx1">
                <a:lumMod val="50000"/>
                <a:lumOff val="50000"/>
              </a:schemeClr>
            </a:solidFill>
          </a:endParaRPr>
        </a:p>
      </xdr:txBody>
    </xdr:sp>
    <xdr:clientData/>
  </xdr:twoCellAnchor>
  <xdr:twoCellAnchor>
    <xdr:from>
      <xdr:col>10</xdr:col>
      <xdr:colOff>68580</xdr:colOff>
      <xdr:row>17</xdr:row>
      <xdr:rowOff>30480</xdr:rowOff>
    </xdr:from>
    <xdr:to>
      <xdr:col>10</xdr:col>
      <xdr:colOff>624840</xdr:colOff>
      <xdr:row>18</xdr:row>
      <xdr:rowOff>91440</xdr:rowOff>
    </xdr:to>
    <xdr:sp macro="" textlink="">
      <xdr:nvSpPr>
        <xdr:cNvPr id="130" name="TextBox 129">
          <a:extLst>
            <a:ext uri="{FF2B5EF4-FFF2-40B4-BE49-F238E27FC236}">
              <a16:creationId xmlns:a16="http://schemas.microsoft.com/office/drawing/2014/main" id="{49521CD5-62A0-4404-BA78-6AA938FFBA1B}"/>
            </a:ext>
          </a:extLst>
        </xdr:cNvPr>
        <xdr:cNvSpPr txBox="1"/>
      </xdr:nvSpPr>
      <xdr:spPr>
        <a:xfrm>
          <a:off x="6774180" y="320040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0" i="0" u="none" strike="noStrike">
              <a:solidFill>
                <a:schemeClr val="tx1">
                  <a:lumMod val="50000"/>
                  <a:lumOff val="50000"/>
                </a:schemeClr>
              </a:solidFill>
              <a:effectLst/>
              <a:latin typeface="+mn-lt"/>
              <a:ea typeface="+mn-ea"/>
              <a:cs typeface="+mn-cs"/>
            </a:rPr>
            <a:t>mm:ss</a:t>
          </a:r>
          <a:r>
            <a:rPr lang="en-IN" sz="800">
              <a:solidFill>
                <a:schemeClr val="tx1">
                  <a:lumMod val="50000"/>
                  <a:lumOff val="50000"/>
                </a:schemeClr>
              </a:solidFill>
            </a:rPr>
            <a:t> </a:t>
          </a:r>
        </a:p>
      </xdr:txBody>
    </xdr:sp>
    <xdr:clientData/>
  </xdr:twoCellAnchor>
  <xdr:twoCellAnchor>
    <xdr:from>
      <xdr:col>10</xdr:col>
      <xdr:colOff>571500</xdr:colOff>
      <xdr:row>17</xdr:row>
      <xdr:rowOff>22860</xdr:rowOff>
    </xdr:from>
    <xdr:to>
      <xdr:col>11</xdr:col>
      <xdr:colOff>457200</xdr:colOff>
      <xdr:row>18</xdr:row>
      <xdr:rowOff>83820</xdr:rowOff>
    </xdr:to>
    <xdr:sp macro="" textlink="">
      <xdr:nvSpPr>
        <xdr:cNvPr id="131" name="TextBox 130">
          <a:extLst>
            <a:ext uri="{FF2B5EF4-FFF2-40B4-BE49-F238E27FC236}">
              <a16:creationId xmlns:a16="http://schemas.microsoft.com/office/drawing/2014/main" id="{C57B5F4C-80F1-4A30-9443-79B7B6C6ED50}"/>
            </a:ext>
          </a:extLst>
        </xdr:cNvPr>
        <xdr:cNvSpPr txBox="1"/>
      </xdr:nvSpPr>
      <xdr:spPr>
        <a:xfrm>
          <a:off x="7277100" y="319278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0" i="0" u="none" strike="noStrike">
              <a:solidFill>
                <a:schemeClr val="tx1">
                  <a:lumMod val="50000"/>
                  <a:lumOff val="50000"/>
                </a:schemeClr>
              </a:solidFill>
              <a:effectLst/>
              <a:latin typeface="+mn-lt"/>
              <a:ea typeface="+mn-ea"/>
              <a:cs typeface="+mn-cs"/>
            </a:rPr>
            <a:t>mm:ss</a:t>
          </a:r>
          <a:r>
            <a:rPr lang="en-IN" sz="800">
              <a:solidFill>
                <a:schemeClr val="tx1">
                  <a:lumMod val="50000"/>
                  <a:lumOff val="50000"/>
                </a:schemeClr>
              </a:solidFill>
            </a:rPr>
            <a:t> </a:t>
          </a:r>
        </a:p>
      </xdr:txBody>
    </xdr:sp>
    <xdr:clientData/>
  </xdr:twoCellAnchor>
  <xdr:twoCellAnchor>
    <xdr:from>
      <xdr:col>5</xdr:col>
      <xdr:colOff>83820</xdr:colOff>
      <xdr:row>18</xdr:row>
      <xdr:rowOff>175260</xdr:rowOff>
    </xdr:from>
    <xdr:to>
      <xdr:col>8</xdr:col>
      <xdr:colOff>144780</xdr:colOff>
      <xdr:row>26</xdr:row>
      <xdr:rowOff>160020</xdr:rowOff>
    </xdr:to>
    <xdr:sp macro="" textlink="">
      <xdr:nvSpPr>
        <xdr:cNvPr id="132" name="Rectangle 131">
          <a:extLst>
            <a:ext uri="{FF2B5EF4-FFF2-40B4-BE49-F238E27FC236}">
              <a16:creationId xmlns:a16="http://schemas.microsoft.com/office/drawing/2014/main" id="{0CBB76D0-05F7-4CA7-856B-FF5A489C4A5A}"/>
            </a:ext>
          </a:extLst>
        </xdr:cNvPr>
        <xdr:cNvSpPr/>
      </xdr:nvSpPr>
      <xdr:spPr>
        <a:xfrm>
          <a:off x="3436620" y="3543300"/>
          <a:ext cx="2072640" cy="15697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91440</xdr:colOff>
      <xdr:row>19</xdr:row>
      <xdr:rowOff>129540</xdr:rowOff>
    </xdr:from>
    <xdr:to>
      <xdr:col>8</xdr:col>
      <xdr:colOff>144780</xdr:colOff>
      <xdr:row>26</xdr:row>
      <xdr:rowOff>76200</xdr:rowOff>
    </xdr:to>
    <xdr:graphicFrame macro="">
      <xdr:nvGraphicFramePr>
        <xdr:cNvPr id="2" name="Chart 1">
          <a:extLst>
            <a:ext uri="{FF2B5EF4-FFF2-40B4-BE49-F238E27FC236}">
              <a16:creationId xmlns:a16="http://schemas.microsoft.com/office/drawing/2014/main" id="{7E82EBB4-3189-44C7-81A2-59AEFC16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91440</xdr:colOff>
      <xdr:row>18</xdr:row>
      <xdr:rowOff>137160</xdr:rowOff>
    </xdr:from>
    <xdr:to>
      <xdr:col>6</xdr:col>
      <xdr:colOff>388620</xdr:colOff>
      <xdr:row>20</xdr:row>
      <xdr:rowOff>167640</xdr:rowOff>
    </xdr:to>
    <xdr:sp macro="" textlink="">
      <xdr:nvSpPr>
        <xdr:cNvPr id="3" name="TextBox 2">
          <a:extLst>
            <a:ext uri="{FF2B5EF4-FFF2-40B4-BE49-F238E27FC236}">
              <a16:creationId xmlns:a16="http://schemas.microsoft.com/office/drawing/2014/main" id="{170BB3F6-86A6-4056-AF80-FFEF67F5A11F}"/>
            </a:ext>
          </a:extLst>
        </xdr:cNvPr>
        <xdr:cNvSpPr txBox="1"/>
      </xdr:nvSpPr>
      <xdr:spPr>
        <a:xfrm>
          <a:off x="3444240" y="3505200"/>
          <a:ext cx="967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ysClr val="windowText" lastClr="000000"/>
              </a:solidFill>
            </a:rPr>
            <a:t>Total</a:t>
          </a:r>
          <a:r>
            <a:rPr lang="en-IN" sz="1000" b="1" baseline="0">
              <a:solidFill>
                <a:sysClr val="windowText" lastClr="000000"/>
              </a:solidFill>
            </a:rPr>
            <a:t> Sales </a:t>
          </a:r>
        </a:p>
        <a:p>
          <a:pPr algn="l"/>
          <a:r>
            <a:rPr lang="en-IN" sz="800" b="1" baseline="0">
              <a:solidFill>
                <a:sysClr val="windowText" lastClr="000000"/>
              </a:solidFill>
            </a:rPr>
            <a:t>By Sales Team</a:t>
          </a:r>
          <a:endParaRPr lang="en-IN" sz="800" b="1">
            <a:solidFill>
              <a:sysClr val="windowText" lastClr="000000"/>
            </a:solidFill>
          </a:endParaRPr>
        </a:p>
      </xdr:txBody>
    </xdr:sp>
    <xdr:clientData/>
  </xdr:twoCellAnchor>
  <xdr:twoCellAnchor>
    <xdr:from>
      <xdr:col>6</xdr:col>
      <xdr:colOff>586740</xdr:colOff>
      <xdr:row>18</xdr:row>
      <xdr:rowOff>129540</xdr:rowOff>
    </xdr:from>
    <xdr:to>
      <xdr:col>8</xdr:col>
      <xdr:colOff>198120</xdr:colOff>
      <xdr:row>20</xdr:row>
      <xdr:rowOff>114300</xdr:rowOff>
    </xdr:to>
    <xdr:sp macro="" textlink="">
      <xdr:nvSpPr>
        <xdr:cNvPr id="4" name="TextBox 3">
          <a:extLst>
            <a:ext uri="{FF2B5EF4-FFF2-40B4-BE49-F238E27FC236}">
              <a16:creationId xmlns:a16="http://schemas.microsoft.com/office/drawing/2014/main" id="{150F6934-8974-4F53-97EE-DF0A445529EA}"/>
            </a:ext>
          </a:extLst>
        </xdr:cNvPr>
        <xdr:cNvSpPr txBox="1"/>
      </xdr:nvSpPr>
      <xdr:spPr>
        <a:xfrm>
          <a:off x="4610100" y="3497580"/>
          <a:ext cx="952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i="0" u="none" strike="noStrike">
              <a:solidFill>
                <a:schemeClr val="dk1"/>
              </a:solidFill>
              <a:effectLst/>
              <a:latin typeface="+mn-lt"/>
              <a:ea typeface="+mn-ea"/>
              <a:cs typeface="+mn-cs"/>
            </a:rPr>
            <a:t>Mohammed</a:t>
          </a:r>
          <a:r>
            <a:rPr lang="en-IN" sz="900"/>
            <a:t> </a:t>
          </a:r>
          <a:r>
            <a:rPr lang="en-IN" sz="900" b="1" i="0" u="none" strike="noStrike">
              <a:solidFill>
                <a:schemeClr val="tx1"/>
              </a:solidFill>
              <a:effectLst/>
              <a:latin typeface="+mn-lt"/>
              <a:ea typeface="+mn-ea"/>
              <a:cs typeface="+mn-cs"/>
            </a:rPr>
            <a:t>5.4B</a:t>
          </a:r>
          <a:r>
            <a:rPr lang="en-IN" sz="500" b="1">
              <a:solidFill>
                <a:schemeClr val="tx1"/>
              </a:solidFill>
            </a:rPr>
            <a:t> </a:t>
          </a:r>
        </a:p>
      </xdr:txBody>
    </xdr:sp>
    <xdr:clientData/>
  </xdr:twoCellAnchor>
  <xdr:twoCellAnchor>
    <xdr:from>
      <xdr:col>6</xdr:col>
      <xdr:colOff>533400</xdr:colOff>
      <xdr:row>20</xdr:row>
      <xdr:rowOff>30480</xdr:rowOff>
    </xdr:from>
    <xdr:to>
      <xdr:col>8</xdr:col>
      <xdr:colOff>662940</xdr:colOff>
      <xdr:row>22</xdr:row>
      <xdr:rowOff>60960</xdr:rowOff>
    </xdr:to>
    <xdr:sp macro="" textlink="">
      <xdr:nvSpPr>
        <xdr:cNvPr id="6" name="TextBox 5">
          <a:extLst>
            <a:ext uri="{FF2B5EF4-FFF2-40B4-BE49-F238E27FC236}">
              <a16:creationId xmlns:a16="http://schemas.microsoft.com/office/drawing/2014/main" id="{AE20EC13-0914-4EED-8C9C-1DE0D84B51B9}"/>
            </a:ext>
          </a:extLst>
        </xdr:cNvPr>
        <xdr:cNvSpPr txBox="1"/>
      </xdr:nvSpPr>
      <xdr:spPr>
        <a:xfrm>
          <a:off x="4556760" y="3794760"/>
          <a:ext cx="14706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700">
              <a:solidFill>
                <a:sysClr val="windowText" lastClr="000000"/>
              </a:solidFill>
            </a:rPr>
            <a:t>Top</a:t>
          </a:r>
          <a:r>
            <a:rPr lang="en-IN" sz="700" baseline="0">
              <a:solidFill>
                <a:sysClr val="windowText" lastClr="000000"/>
              </a:solidFill>
            </a:rPr>
            <a:t> Selling Sales Team</a:t>
          </a:r>
          <a:endParaRPr lang="en-IN" sz="700">
            <a:solidFill>
              <a:sysClr val="windowText" lastClr="000000"/>
            </a:solidFill>
          </a:endParaRPr>
        </a:p>
      </xdr:txBody>
    </xdr:sp>
    <xdr:clientData/>
  </xdr:twoCellAnchor>
  <xdr:twoCellAnchor>
    <xdr:from>
      <xdr:col>8</xdr:col>
      <xdr:colOff>236220</xdr:colOff>
      <xdr:row>18</xdr:row>
      <xdr:rowOff>175260</xdr:rowOff>
    </xdr:from>
    <xdr:to>
      <xdr:col>14</xdr:col>
      <xdr:colOff>152400</xdr:colOff>
      <xdr:row>26</xdr:row>
      <xdr:rowOff>152400</xdr:rowOff>
    </xdr:to>
    <xdr:sp macro="" textlink="">
      <xdr:nvSpPr>
        <xdr:cNvPr id="8" name="Rectangle 7">
          <a:extLst>
            <a:ext uri="{FF2B5EF4-FFF2-40B4-BE49-F238E27FC236}">
              <a16:creationId xmlns:a16="http://schemas.microsoft.com/office/drawing/2014/main" id="{12AA2B63-D40A-4A31-BA43-C212238FEE3A}"/>
            </a:ext>
          </a:extLst>
        </xdr:cNvPr>
        <xdr:cNvSpPr/>
      </xdr:nvSpPr>
      <xdr:spPr>
        <a:xfrm>
          <a:off x="5600700" y="3543300"/>
          <a:ext cx="3939540" cy="15621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205740</xdr:colOff>
      <xdr:row>18</xdr:row>
      <xdr:rowOff>167640</xdr:rowOff>
    </xdr:from>
    <xdr:to>
      <xdr:col>9</xdr:col>
      <xdr:colOff>502920</xdr:colOff>
      <xdr:row>21</xdr:row>
      <xdr:rowOff>0</xdr:rowOff>
    </xdr:to>
    <xdr:sp macro="" textlink="">
      <xdr:nvSpPr>
        <xdr:cNvPr id="9" name="TextBox 8">
          <a:extLst>
            <a:ext uri="{FF2B5EF4-FFF2-40B4-BE49-F238E27FC236}">
              <a16:creationId xmlns:a16="http://schemas.microsoft.com/office/drawing/2014/main" id="{0D308CEB-1405-4C8A-B428-C5B129C5E36C}"/>
            </a:ext>
          </a:extLst>
        </xdr:cNvPr>
        <xdr:cNvSpPr txBox="1"/>
      </xdr:nvSpPr>
      <xdr:spPr>
        <a:xfrm>
          <a:off x="5570220" y="3535680"/>
          <a:ext cx="967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tx1"/>
              </a:solidFill>
            </a:rPr>
            <a:t>Consultant</a:t>
          </a:r>
          <a:r>
            <a:rPr lang="en-IN" sz="1100" b="1" baseline="0">
              <a:solidFill>
                <a:schemeClr val="tx1"/>
              </a:solidFill>
            </a:rPr>
            <a:t> </a:t>
          </a:r>
        </a:p>
        <a:p>
          <a:pPr algn="l"/>
          <a:r>
            <a:rPr lang="en-IN" sz="800" b="1" baseline="0">
              <a:solidFill>
                <a:sysClr val="windowText" lastClr="000000"/>
              </a:solidFill>
            </a:rPr>
            <a:t>By Total Sales</a:t>
          </a:r>
          <a:endParaRPr lang="en-IN" sz="900" b="1">
            <a:solidFill>
              <a:sysClr val="windowText" lastClr="000000"/>
            </a:solidFill>
          </a:endParaRPr>
        </a:p>
      </xdr:txBody>
    </xdr:sp>
    <xdr:clientData/>
  </xdr:twoCellAnchor>
  <xdr:twoCellAnchor>
    <xdr:from>
      <xdr:col>7</xdr:col>
      <xdr:colOff>586740</xdr:colOff>
      <xdr:row>20</xdr:row>
      <xdr:rowOff>114300</xdr:rowOff>
    </xdr:from>
    <xdr:to>
      <xdr:col>14</xdr:col>
      <xdr:colOff>144780</xdr:colOff>
      <xdr:row>27</xdr:row>
      <xdr:rowOff>7620</xdr:rowOff>
    </xdr:to>
    <xdr:graphicFrame macro="">
      <xdr:nvGraphicFramePr>
        <xdr:cNvPr id="11" name="Chart 10">
          <a:extLst>
            <a:ext uri="{FF2B5EF4-FFF2-40B4-BE49-F238E27FC236}">
              <a16:creationId xmlns:a16="http://schemas.microsoft.com/office/drawing/2014/main" id="{AAE0980E-797F-43BB-8E65-48E826893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7620</xdr:colOff>
      <xdr:row>10</xdr:row>
      <xdr:rowOff>0</xdr:rowOff>
    </xdr:from>
    <xdr:to>
      <xdr:col>5</xdr:col>
      <xdr:colOff>0</xdr:colOff>
      <xdr:row>24</xdr:row>
      <xdr:rowOff>45720</xdr:rowOff>
    </xdr:to>
    <xdr:sp macro="" textlink="">
      <xdr:nvSpPr>
        <xdr:cNvPr id="12" name="Rectangle 11">
          <a:extLst>
            <a:ext uri="{FF2B5EF4-FFF2-40B4-BE49-F238E27FC236}">
              <a16:creationId xmlns:a16="http://schemas.microsoft.com/office/drawing/2014/main" id="{9792A92F-96D8-4ECB-AA4B-92FFC2BC589D}"/>
            </a:ext>
          </a:extLst>
        </xdr:cNvPr>
        <xdr:cNvSpPr/>
      </xdr:nvSpPr>
      <xdr:spPr>
        <a:xfrm>
          <a:off x="7620" y="1981200"/>
          <a:ext cx="3345180" cy="26212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10</xdr:row>
      <xdr:rowOff>30480</xdr:rowOff>
    </xdr:from>
    <xdr:to>
      <xdr:col>4</xdr:col>
      <xdr:colOff>129540</xdr:colOff>
      <xdr:row>13</xdr:row>
      <xdr:rowOff>60960</xdr:rowOff>
    </xdr:to>
    <xdr:sp macro="" textlink="">
      <xdr:nvSpPr>
        <xdr:cNvPr id="13" name="TextBox 12">
          <a:extLst>
            <a:ext uri="{FF2B5EF4-FFF2-40B4-BE49-F238E27FC236}">
              <a16:creationId xmlns:a16="http://schemas.microsoft.com/office/drawing/2014/main" id="{B8DCAA41-9E15-45A8-A417-632BAB90C05E}"/>
            </a:ext>
          </a:extLst>
        </xdr:cNvPr>
        <xdr:cNvSpPr txBox="1"/>
      </xdr:nvSpPr>
      <xdr:spPr>
        <a:xfrm>
          <a:off x="68580" y="2011680"/>
          <a:ext cx="27432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aseline="0">
              <a:solidFill>
                <a:sysClr val="windowText" lastClr="000000"/>
              </a:solidFill>
            </a:rPr>
            <a:t>Advertising Channel</a:t>
          </a:r>
        </a:p>
      </xdr:txBody>
    </xdr:sp>
    <xdr:clientData/>
  </xdr:twoCellAnchor>
  <xdr:twoCellAnchor>
    <xdr:from>
      <xdr:col>0</xdr:col>
      <xdr:colOff>22860</xdr:colOff>
      <xdr:row>24</xdr:row>
      <xdr:rowOff>76200</xdr:rowOff>
    </xdr:from>
    <xdr:to>
      <xdr:col>5</xdr:col>
      <xdr:colOff>15240</xdr:colOff>
      <xdr:row>26</xdr:row>
      <xdr:rowOff>190500</xdr:rowOff>
    </xdr:to>
    <xdr:sp macro="" textlink="">
      <xdr:nvSpPr>
        <xdr:cNvPr id="15" name="Rectangle 14">
          <a:extLst>
            <a:ext uri="{FF2B5EF4-FFF2-40B4-BE49-F238E27FC236}">
              <a16:creationId xmlns:a16="http://schemas.microsoft.com/office/drawing/2014/main" id="{32A4BA54-7345-46D4-A89A-3163574D5CBD}"/>
            </a:ext>
          </a:extLst>
        </xdr:cNvPr>
        <xdr:cNvSpPr/>
      </xdr:nvSpPr>
      <xdr:spPr>
        <a:xfrm>
          <a:off x="22860" y="4632960"/>
          <a:ext cx="3345180" cy="51054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24</xdr:row>
      <xdr:rowOff>76200</xdr:rowOff>
    </xdr:from>
    <xdr:to>
      <xdr:col>3</xdr:col>
      <xdr:colOff>22860</xdr:colOff>
      <xdr:row>26</xdr:row>
      <xdr:rowOff>106680</xdr:rowOff>
    </xdr:to>
    <xdr:sp macro="" textlink="">
      <xdr:nvSpPr>
        <xdr:cNvPr id="16" name="TextBox 15">
          <a:extLst>
            <a:ext uri="{FF2B5EF4-FFF2-40B4-BE49-F238E27FC236}">
              <a16:creationId xmlns:a16="http://schemas.microsoft.com/office/drawing/2014/main" id="{232BD18E-F43B-417E-AA9A-705FC88A111E}"/>
            </a:ext>
          </a:extLst>
        </xdr:cNvPr>
        <xdr:cNvSpPr txBox="1"/>
      </xdr:nvSpPr>
      <xdr:spPr>
        <a:xfrm>
          <a:off x="22860" y="4632960"/>
          <a:ext cx="20116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tx1"/>
              </a:solidFill>
            </a:rPr>
            <a:t>Average</a:t>
          </a:r>
        </a:p>
        <a:p>
          <a:pPr algn="l"/>
          <a:r>
            <a:rPr lang="en-IN" sz="800">
              <a:solidFill>
                <a:schemeClr val="tx1">
                  <a:lumMod val="50000"/>
                  <a:lumOff val="50000"/>
                </a:schemeClr>
              </a:solidFill>
            </a:rPr>
            <a:t>Call</a:t>
          </a:r>
          <a:r>
            <a:rPr lang="en-IN" sz="800" baseline="0">
              <a:solidFill>
                <a:schemeClr val="tx1">
                  <a:lumMod val="50000"/>
                  <a:lumOff val="50000"/>
                </a:schemeClr>
              </a:solidFill>
            </a:rPr>
            <a:t> by month</a:t>
          </a:r>
          <a:endParaRPr lang="en-IN" sz="800">
            <a:solidFill>
              <a:schemeClr val="tx1">
                <a:lumMod val="50000"/>
                <a:lumOff val="50000"/>
              </a:schemeClr>
            </a:solidFill>
          </a:endParaRPr>
        </a:p>
      </xdr:txBody>
    </xdr:sp>
    <xdr:clientData/>
  </xdr:twoCellAnchor>
  <xdr:twoCellAnchor>
    <xdr:from>
      <xdr:col>13</xdr:col>
      <xdr:colOff>502920</xdr:colOff>
      <xdr:row>27</xdr:row>
      <xdr:rowOff>53340</xdr:rowOff>
    </xdr:from>
    <xdr:to>
      <xdr:col>19</xdr:col>
      <xdr:colOff>358140</xdr:colOff>
      <xdr:row>36</xdr:row>
      <xdr:rowOff>30480</xdr:rowOff>
    </xdr:to>
    <xdr:sp macro="" textlink="">
      <xdr:nvSpPr>
        <xdr:cNvPr id="10" name="Rectangle 9">
          <a:extLst>
            <a:ext uri="{FF2B5EF4-FFF2-40B4-BE49-F238E27FC236}">
              <a16:creationId xmlns:a16="http://schemas.microsoft.com/office/drawing/2014/main" id="{82275372-9B1C-4EDF-898F-1CD1404B4C14}"/>
            </a:ext>
          </a:extLst>
        </xdr:cNvPr>
        <xdr:cNvSpPr/>
      </xdr:nvSpPr>
      <xdr:spPr>
        <a:xfrm>
          <a:off x="9220200" y="5204460"/>
          <a:ext cx="3878580" cy="17602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434340</xdr:colOff>
      <xdr:row>27</xdr:row>
      <xdr:rowOff>53340</xdr:rowOff>
    </xdr:from>
    <xdr:to>
      <xdr:col>16</xdr:col>
      <xdr:colOff>365760</xdr:colOff>
      <xdr:row>29</xdr:row>
      <xdr:rowOff>83820</xdr:rowOff>
    </xdr:to>
    <xdr:sp macro="" textlink="">
      <xdr:nvSpPr>
        <xdr:cNvPr id="20" name="TextBox 19">
          <a:extLst>
            <a:ext uri="{FF2B5EF4-FFF2-40B4-BE49-F238E27FC236}">
              <a16:creationId xmlns:a16="http://schemas.microsoft.com/office/drawing/2014/main" id="{E44C452E-3CE5-4816-BFEC-ECBB19B62C36}"/>
            </a:ext>
          </a:extLst>
        </xdr:cNvPr>
        <xdr:cNvSpPr txBox="1"/>
      </xdr:nvSpPr>
      <xdr:spPr>
        <a:xfrm>
          <a:off x="9822180" y="5204460"/>
          <a:ext cx="1272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baseline="0">
              <a:solidFill>
                <a:schemeClr val="tx1"/>
              </a:solidFill>
            </a:rPr>
            <a:t>Advertisement</a:t>
          </a:r>
        </a:p>
        <a:p>
          <a:pPr algn="l"/>
          <a:r>
            <a:rPr lang="en-IN" sz="1100" b="0" baseline="0">
              <a:solidFill>
                <a:schemeClr val="tx1"/>
              </a:solidFill>
            </a:rPr>
            <a:t>by total sales</a:t>
          </a:r>
        </a:p>
      </xdr:txBody>
    </xdr:sp>
    <xdr:clientData/>
  </xdr:twoCellAnchor>
  <xdr:twoCellAnchor>
    <xdr:from>
      <xdr:col>13</xdr:col>
      <xdr:colOff>579120</xdr:colOff>
      <xdr:row>27</xdr:row>
      <xdr:rowOff>99060</xdr:rowOff>
    </xdr:from>
    <xdr:to>
      <xdr:col>19</xdr:col>
      <xdr:colOff>342900</xdr:colOff>
      <xdr:row>36</xdr:row>
      <xdr:rowOff>30480</xdr:rowOff>
    </xdr:to>
    <xdr:graphicFrame macro="">
      <xdr:nvGraphicFramePr>
        <xdr:cNvPr id="21" name="Chart 20">
          <a:extLst>
            <a:ext uri="{FF2B5EF4-FFF2-40B4-BE49-F238E27FC236}">
              <a16:creationId xmlns:a16="http://schemas.microsoft.com/office/drawing/2014/main" id="{B496CA39-5BF1-4013-8ED7-CC5B31DF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541020</xdr:colOff>
      <xdr:row>27</xdr:row>
      <xdr:rowOff>114300</xdr:rowOff>
    </xdr:from>
    <xdr:to>
      <xdr:col>19</xdr:col>
      <xdr:colOff>304800</xdr:colOff>
      <xdr:row>29</xdr:row>
      <xdr:rowOff>83820</xdr:rowOff>
    </xdr:to>
    <xdr:sp macro="" textlink="">
      <xdr:nvSpPr>
        <xdr:cNvPr id="23" name="Rectangle: Rounded Corners 22">
          <a:extLst>
            <a:ext uri="{FF2B5EF4-FFF2-40B4-BE49-F238E27FC236}">
              <a16:creationId xmlns:a16="http://schemas.microsoft.com/office/drawing/2014/main" id="{D408BE79-85CA-4226-B58B-FC55CEF2EA6B}"/>
            </a:ext>
          </a:extLst>
        </xdr:cNvPr>
        <xdr:cNvSpPr/>
      </xdr:nvSpPr>
      <xdr:spPr>
        <a:xfrm>
          <a:off x="11940540" y="5265420"/>
          <a:ext cx="1104900" cy="36576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205740</xdr:colOff>
      <xdr:row>27</xdr:row>
      <xdr:rowOff>91440</xdr:rowOff>
    </xdr:from>
    <xdr:to>
      <xdr:col>20</xdr:col>
      <xdr:colOff>137160</xdr:colOff>
      <xdr:row>29</xdr:row>
      <xdr:rowOff>121920</xdr:rowOff>
    </xdr:to>
    <xdr:sp macro="" textlink="">
      <xdr:nvSpPr>
        <xdr:cNvPr id="24" name="TextBox 23">
          <a:extLst>
            <a:ext uri="{FF2B5EF4-FFF2-40B4-BE49-F238E27FC236}">
              <a16:creationId xmlns:a16="http://schemas.microsoft.com/office/drawing/2014/main" id="{5C0C0245-7BC5-4F26-BD94-5D846281C26B}"/>
            </a:ext>
          </a:extLst>
        </xdr:cNvPr>
        <xdr:cNvSpPr txBox="1"/>
      </xdr:nvSpPr>
      <xdr:spPr>
        <a:xfrm>
          <a:off x="12275820" y="5242560"/>
          <a:ext cx="1272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baseline="0">
              <a:solidFill>
                <a:schemeClr val="bg1"/>
              </a:solidFill>
            </a:rPr>
            <a:t>Total</a:t>
          </a:r>
        </a:p>
        <a:p>
          <a:pPr algn="l"/>
          <a:r>
            <a:rPr lang="en-IN" sz="900" b="0" baseline="0">
              <a:solidFill>
                <a:schemeClr val="bg1"/>
              </a:solidFill>
            </a:rPr>
            <a:t> </a:t>
          </a:r>
          <a:r>
            <a:rPr lang="en-IN" sz="700" b="0" baseline="0">
              <a:solidFill>
                <a:schemeClr val="bg1"/>
              </a:solidFill>
            </a:rPr>
            <a:t>Advertisements</a:t>
          </a:r>
          <a:endParaRPr lang="en-IN" sz="1000" b="0" baseline="0">
            <a:solidFill>
              <a:schemeClr val="bg1"/>
            </a:solidFill>
          </a:endParaRPr>
        </a:p>
      </xdr:txBody>
    </xdr:sp>
    <xdr:clientData/>
  </xdr:twoCellAnchor>
  <xdr:twoCellAnchor>
    <xdr:from>
      <xdr:col>18</xdr:col>
      <xdr:colOff>7620</xdr:colOff>
      <xdr:row>27</xdr:row>
      <xdr:rowOff>114300</xdr:rowOff>
    </xdr:from>
    <xdr:to>
      <xdr:col>18</xdr:col>
      <xdr:colOff>640080</xdr:colOff>
      <xdr:row>29</xdr:row>
      <xdr:rowOff>137160</xdr:rowOff>
    </xdr:to>
    <xdr:sp macro="" textlink="'Pivot table'!CR5">
      <xdr:nvSpPr>
        <xdr:cNvPr id="26" name="TextBox 25">
          <a:extLst>
            <a:ext uri="{FF2B5EF4-FFF2-40B4-BE49-F238E27FC236}">
              <a16:creationId xmlns:a16="http://schemas.microsoft.com/office/drawing/2014/main" id="{473BBC68-44B6-41AC-872B-943CB72EE3B8}"/>
            </a:ext>
          </a:extLst>
        </xdr:cNvPr>
        <xdr:cNvSpPr txBox="1"/>
      </xdr:nvSpPr>
      <xdr:spPr>
        <a:xfrm>
          <a:off x="12077700" y="5265420"/>
          <a:ext cx="6324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baseline="0">
              <a:solidFill>
                <a:schemeClr val="bg1"/>
              </a:solidFill>
            </a:rPr>
            <a:t>5</a:t>
          </a:r>
        </a:p>
      </xdr:txBody>
    </xdr:sp>
    <xdr:clientData/>
  </xdr:twoCellAnchor>
  <xdr:twoCellAnchor>
    <xdr:from>
      <xdr:col>18</xdr:col>
      <xdr:colOff>251460</xdr:colOff>
      <xdr:row>27</xdr:row>
      <xdr:rowOff>114300</xdr:rowOff>
    </xdr:from>
    <xdr:to>
      <xdr:col>18</xdr:col>
      <xdr:colOff>255270</xdr:colOff>
      <xdr:row>29</xdr:row>
      <xdr:rowOff>53340</xdr:rowOff>
    </xdr:to>
    <xdr:cxnSp macro="">
      <xdr:nvCxnSpPr>
        <xdr:cNvPr id="30" name="Straight Connector 29">
          <a:extLst>
            <a:ext uri="{FF2B5EF4-FFF2-40B4-BE49-F238E27FC236}">
              <a16:creationId xmlns:a16="http://schemas.microsoft.com/office/drawing/2014/main" id="{2A422A3B-1AFF-23FE-BA3A-11FB9900D9E5}"/>
            </a:ext>
          </a:extLst>
        </xdr:cNvPr>
        <xdr:cNvCxnSpPr/>
      </xdr:nvCxnSpPr>
      <xdr:spPr>
        <a:xfrm flipH="1">
          <a:off x="12321540" y="5265420"/>
          <a:ext cx="3810" cy="335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457200</xdr:colOff>
      <xdr:row>27</xdr:row>
      <xdr:rowOff>53340</xdr:rowOff>
    </xdr:from>
    <xdr:to>
      <xdr:col>13</xdr:col>
      <xdr:colOff>449580</xdr:colOff>
      <xdr:row>36</xdr:row>
      <xdr:rowOff>45720</xdr:rowOff>
    </xdr:to>
    <xdr:sp macro="" textlink="">
      <xdr:nvSpPr>
        <xdr:cNvPr id="35" name="Rectangle 34">
          <a:extLst>
            <a:ext uri="{FF2B5EF4-FFF2-40B4-BE49-F238E27FC236}">
              <a16:creationId xmlns:a16="http://schemas.microsoft.com/office/drawing/2014/main" id="{DF56BBD6-8884-4D65-AF2D-32E392FD059F}"/>
            </a:ext>
          </a:extLst>
        </xdr:cNvPr>
        <xdr:cNvSpPr/>
      </xdr:nvSpPr>
      <xdr:spPr>
        <a:xfrm>
          <a:off x="5821680" y="5204460"/>
          <a:ext cx="3345180" cy="17754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556260</xdr:colOff>
      <xdr:row>27</xdr:row>
      <xdr:rowOff>99060</xdr:rowOff>
    </xdr:from>
    <xdr:to>
      <xdr:col>13</xdr:col>
      <xdr:colOff>7620</xdr:colOff>
      <xdr:row>29</xdr:row>
      <xdr:rowOff>129540</xdr:rowOff>
    </xdr:to>
    <xdr:sp macro="" textlink="">
      <xdr:nvSpPr>
        <xdr:cNvPr id="37" name="TextBox 36">
          <a:extLst>
            <a:ext uri="{FF2B5EF4-FFF2-40B4-BE49-F238E27FC236}">
              <a16:creationId xmlns:a16="http://schemas.microsoft.com/office/drawing/2014/main" id="{4660ED4B-5506-410F-8CDC-28DF8DD39F34}"/>
            </a:ext>
          </a:extLst>
        </xdr:cNvPr>
        <xdr:cNvSpPr txBox="1"/>
      </xdr:nvSpPr>
      <xdr:spPr>
        <a:xfrm>
          <a:off x="5920740" y="5250180"/>
          <a:ext cx="28041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ysClr val="windowText" lastClr="000000"/>
              </a:solidFill>
            </a:rPr>
            <a:t>Trading Model Fees By Sales Team</a:t>
          </a:r>
        </a:p>
      </xdr:txBody>
    </xdr:sp>
    <xdr:clientData/>
  </xdr:twoCellAnchor>
  <xdr:twoCellAnchor>
    <xdr:from>
      <xdr:col>8</xdr:col>
      <xdr:colOff>457200</xdr:colOff>
      <xdr:row>28</xdr:row>
      <xdr:rowOff>91440</xdr:rowOff>
    </xdr:from>
    <xdr:to>
      <xdr:col>13</xdr:col>
      <xdr:colOff>396240</xdr:colOff>
      <xdr:row>36</xdr:row>
      <xdr:rowOff>99060</xdr:rowOff>
    </xdr:to>
    <xdr:graphicFrame macro="">
      <xdr:nvGraphicFramePr>
        <xdr:cNvPr id="38" name="Chart 37">
          <a:extLst>
            <a:ext uri="{FF2B5EF4-FFF2-40B4-BE49-F238E27FC236}">
              <a16:creationId xmlns:a16="http://schemas.microsoft.com/office/drawing/2014/main" id="{A15A065F-5F4A-46AE-9DAA-F0E96F251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220980</xdr:colOff>
      <xdr:row>27</xdr:row>
      <xdr:rowOff>60960</xdr:rowOff>
    </xdr:from>
    <xdr:to>
      <xdr:col>8</xdr:col>
      <xdr:colOff>403860</xdr:colOff>
      <xdr:row>36</xdr:row>
      <xdr:rowOff>53340</xdr:rowOff>
    </xdr:to>
    <xdr:sp macro="" textlink="">
      <xdr:nvSpPr>
        <xdr:cNvPr id="41" name="Rectangle 40">
          <a:extLst>
            <a:ext uri="{FF2B5EF4-FFF2-40B4-BE49-F238E27FC236}">
              <a16:creationId xmlns:a16="http://schemas.microsoft.com/office/drawing/2014/main" id="{3431BCE8-84F7-4B94-A2C0-DA387BDF8CEA}"/>
            </a:ext>
          </a:extLst>
        </xdr:cNvPr>
        <xdr:cNvSpPr/>
      </xdr:nvSpPr>
      <xdr:spPr>
        <a:xfrm>
          <a:off x="4244340" y="5212080"/>
          <a:ext cx="1524000" cy="1775460"/>
        </a:xfrm>
        <a:prstGeom prst="rect">
          <a:avLst/>
        </a:prstGeom>
        <a:solidFill>
          <a:srgbClr val="A5C2E3"/>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236220</xdr:colOff>
      <xdr:row>26</xdr:row>
      <xdr:rowOff>175260</xdr:rowOff>
    </xdr:from>
    <xdr:to>
      <xdr:col>8</xdr:col>
      <xdr:colOff>373380</xdr:colOff>
      <xdr:row>29</xdr:row>
      <xdr:rowOff>121920</xdr:rowOff>
    </xdr:to>
    <xdr:sp macro="" textlink="">
      <xdr:nvSpPr>
        <xdr:cNvPr id="45" name="TextBox 44">
          <a:extLst>
            <a:ext uri="{FF2B5EF4-FFF2-40B4-BE49-F238E27FC236}">
              <a16:creationId xmlns:a16="http://schemas.microsoft.com/office/drawing/2014/main" id="{E19D18C2-1D1A-43E5-92D2-DD1C15841A77}"/>
            </a:ext>
          </a:extLst>
        </xdr:cNvPr>
        <xdr:cNvSpPr txBox="1"/>
      </xdr:nvSpPr>
      <xdr:spPr>
        <a:xfrm>
          <a:off x="4259580" y="5128260"/>
          <a:ext cx="147828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Sales</a:t>
          </a:r>
          <a:r>
            <a:rPr lang="en-IN" sz="1100" baseline="0">
              <a:solidFill>
                <a:schemeClr val="bg1"/>
              </a:solidFill>
            </a:rPr>
            <a:t> Team Slicer</a:t>
          </a:r>
          <a:endParaRPr lang="en-IN" sz="1100">
            <a:solidFill>
              <a:schemeClr val="bg1"/>
            </a:solidFill>
          </a:endParaRPr>
        </a:p>
      </xdr:txBody>
    </xdr:sp>
    <xdr:clientData/>
  </xdr:twoCellAnchor>
  <xdr:twoCellAnchor editAs="oneCell">
    <xdr:from>
      <xdr:col>6</xdr:col>
      <xdr:colOff>228600</xdr:colOff>
      <xdr:row>28</xdr:row>
      <xdr:rowOff>190500</xdr:rowOff>
    </xdr:from>
    <xdr:to>
      <xdr:col>8</xdr:col>
      <xdr:colOff>388620</xdr:colOff>
      <xdr:row>36</xdr:row>
      <xdr:rowOff>38100</xdr:rowOff>
    </xdr:to>
    <mc:AlternateContent xmlns:mc="http://schemas.openxmlformats.org/markup-compatibility/2006" xmlns:a14="http://schemas.microsoft.com/office/drawing/2010/main">
      <mc:Choice Requires="a14">
        <xdr:graphicFrame macro="">
          <xdr:nvGraphicFramePr>
            <xdr:cNvPr id="50" name="Sale Team 1">
              <a:extLst>
                <a:ext uri="{FF2B5EF4-FFF2-40B4-BE49-F238E27FC236}">
                  <a16:creationId xmlns:a16="http://schemas.microsoft.com/office/drawing/2014/main" id="{DA003B20-E5E5-477C-84A6-54991EA8BB9A}"/>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4251960" y="5539740"/>
              <a:ext cx="15011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27</xdr:row>
      <xdr:rowOff>60960</xdr:rowOff>
    </xdr:from>
    <xdr:to>
      <xdr:col>6</xdr:col>
      <xdr:colOff>144780</xdr:colOff>
      <xdr:row>36</xdr:row>
      <xdr:rowOff>53340</xdr:rowOff>
    </xdr:to>
    <xdr:sp macro="" textlink="">
      <xdr:nvSpPr>
        <xdr:cNvPr id="59" name="Rectangle 58">
          <a:extLst>
            <a:ext uri="{FF2B5EF4-FFF2-40B4-BE49-F238E27FC236}">
              <a16:creationId xmlns:a16="http://schemas.microsoft.com/office/drawing/2014/main" id="{3408ACDA-6A63-4C63-A60A-F8D6AC655638}"/>
            </a:ext>
          </a:extLst>
        </xdr:cNvPr>
        <xdr:cNvSpPr/>
      </xdr:nvSpPr>
      <xdr:spPr>
        <a:xfrm>
          <a:off x="38100" y="5212080"/>
          <a:ext cx="4130040" cy="17754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34</xdr:row>
      <xdr:rowOff>22860</xdr:rowOff>
    </xdr:from>
    <xdr:to>
      <xdr:col>4</xdr:col>
      <xdr:colOff>274320</xdr:colOff>
      <xdr:row>36</xdr:row>
      <xdr:rowOff>53340</xdr:rowOff>
    </xdr:to>
    <xdr:sp macro="" textlink="">
      <xdr:nvSpPr>
        <xdr:cNvPr id="60" name="TextBox 59">
          <a:extLst>
            <a:ext uri="{FF2B5EF4-FFF2-40B4-BE49-F238E27FC236}">
              <a16:creationId xmlns:a16="http://schemas.microsoft.com/office/drawing/2014/main" id="{B02B4516-EE68-424D-9AD0-F673D6DF15F2}"/>
            </a:ext>
          </a:extLst>
        </xdr:cNvPr>
        <xdr:cNvSpPr txBox="1"/>
      </xdr:nvSpPr>
      <xdr:spPr>
        <a:xfrm>
          <a:off x="0" y="6560820"/>
          <a:ext cx="2956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ysClr val="windowText" lastClr="000000"/>
              </a:solidFill>
            </a:rPr>
            <a:t>Trading Model Fees By </a:t>
          </a:r>
          <a:r>
            <a:rPr lang="en-IN" sz="1000" b="1" baseline="0">
              <a:solidFill>
                <a:sysClr val="windowText" lastClr="000000"/>
              </a:solidFill>
            </a:rPr>
            <a:t>Consultant</a:t>
          </a:r>
          <a:endParaRPr lang="en-IN" sz="1100" b="1" baseline="0">
            <a:solidFill>
              <a:sysClr val="windowText" lastClr="000000"/>
            </a:solidFill>
          </a:endParaRPr>
        </a:p>
      </xdr:txBody>
    </xdr:sp>
    <xdr:clientData/>
  </xdr:twoCellAnchor>
  <xdr:twoCellAnchor>
    <xdr:from>
      <xdr:col>0</xdr:col>
      <xdr:colOff>15240</xdr:colOff>
      <xdr:row>27</xdr:row>
      <xdr:rowOff>129540</xdr:rowOff>
    </xdr:from>
    <xdr:to>
      <xdr:col>6</xdr:col>
      <xdr:colOff>99060</xdr:colOff>
      <xdr:row>35</xdr:row>
      <xdr:rowOff>129540</xdr:rowOff>
    </xdr:to>
    <xdr:graphicFrame macro="">
      <xdr:nvGraphicFramePr>
        <xdr:cNvPr id="61" name="Chart 60">
          <a:extLst>
            <a:ext uri="{FF2B5EF4-FFF2-40B4-BE49-F238E27FC236}">
              <a16:creationId xmlns:a16="http://schemas.microsoft.com/office/drawing/2014/main" id="{B7ACF7F4-491D-4F05-8FEB-8B1261F3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99060</xdr:colOff>
      <xdr:row>12</xdr:row>
      <xdr:rowOff>121920</xdr:rowOff>
    </xdr:from>
    <xdr:to>
      <xdr:col>4</xdr:col>
      <xdr:colOff>571500</xdr:colOff>
      <xdr:row>25</xdr:row>
      <xdr:rowOff>7620</xdr:rowOff>
    </xdr:to>
    <xdr:graphicFrame macro="">
      <xdr:nvGraphicFramePr>
        <xdr:cNvPr id="25" name="Chart 24">
          <a:extLst>
            <a:ext uri="{FF2B5EF4-FFF2-40B4-BE49-F238E27FC236}">
              <a16:creationId xmlns:a16="http://schemas.microsoft.com/office/drawing/2014/main" id="{3A57FEE5-F3E2-4528-A3E2-AE0427C76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426720</xdr:colOff>
      <xdr:row>17</xdr:row>
      <xdr:rowOff>99060</xdr:rowOff>
    </xdr:from>
    <xdr:to>
      <xdr:col>3</xdr:col>
      <xdr:colOff>114300</xdr:colOff>
      <xdr:row>18</xdr:row>
      <xdr:rowOff>190500</xdr:rowOff>
    </xdr:to>
    <xdr:sp macro="" textlink="">
      <xdr:nvSpPr>
        <xdr:cNvPr id="27" name="TextBox 26">
          <a:extLst>
            <a:ext uri="{FF2B5EF4-FFF2-40B4-BE49-F238E27FC236}">
              <a16:creationId xmlns:a16="http://schemas.microsoft.com/office/drawing/2014/main" id="{94E84308-CB90-460D-903F-83873CD96EEA}"/>
            </a:ext>
          </a:extLst>
        </xdr:cNvPr>
        <xdr:cNvSpPr txBox="1"/>
      </xdr:nvSpPr>
      <xdr:spPr>
        <a:xfrm>
          <a:off x="1097280" y="326898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b="1" baseline="0">
              <a:solidFill>
                <a:sysClr val="windowText" lastClr="000000"/>
              </a:solidFill>
            </a:rPr>
            <a:t>Paid Advertisement</a:t>
          </a:r>
        </a:p>
      </xdr:txBody>
    </xdr:sp>
    <xdr:clientData/>
  </xdr:twoCellAnchor>
  <xdr:twoCellAnchor>
    <xdr:from>
      <xdr:col>2</xdr:col>
      <xdr:colOff>7620</xdr:colOff>
      <xdr:row>18</xdr:row>
      <xdr:rowOff>60960</xdr:rowOff>
    </xdr:from>
    <xdr:to>
      <xdr:col>3</xdr:col>
      <xdr:colOff>365760</xdr:colOff>
      <xdr:row>19</xdr:row>
      <xdr:rowOff>152400</xdr:rowOff>
    </xdr:to>
    <xdr:sp macro="" textlink="">
      <xdr:nvSpPr>
        <xdr:cNvPr id="33" name="TextBox 32">
          <a:extLst>
            <a:ext uri="{FF2B5EF4-FFF2-40B4-BE49-F238E27FC236}">
              <a16:creationId xmlns:a16="http://schemas.microsoft.com/office/drawing/2014/main" id="{B8A88468-D711-44F9-936F-6BFC96EC877F}"/>
            </a:ext>
          </a:extLst>
        </xdr:cNvPr>
        <xdr:cNvSpPr txBox="1"/>
      </xdr:nvSpPr>
      <xdr:spPr>
        <a:xfrm>
          <a:off x="1348740" y="342900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dk1"/>
              </a:solidFill>
              <a:effectLst/>
              <a:latin typeface="+mn-lt"/>
              <a:ea typeface="+mn-ea"/>
              <a:cs typeface="+mn-cs"/>
            </a:rPr>
            <a:t>16.0B</a:t>
          </a:r>
          <a:r>
            <a:rPr lang="en-IN" sz="900" b="1"/>
            <a:t> </a:t>
          </a:r>
          <a:endParaRPr lang="en-IN" sz="900" b="1" baseline="0">
            <a:solidFill>
              <a:sysClr val="windowText" lastClr="000000"/>
            </a:solidFill>
          </a:endParaRPr>
        </a:p>
      </xdr:txBody>
    </xdr:sp>
    <xdr:clientData/>
  </xdr:twoCellAnchor>
  <xdr:twoCellAnchor>
    <xdr:from>
      <xdr:col>0</xdr:col>
      <xdr:colOff>0</xdr:colOff>
      <xdr:row>21</xdr:row>
      <xdr:rowOff>160020</xdr:rowOff>
    </xdr:from>
    <xdr:to>
      <xdr:col>1</xdr:col>
      <xdr:colOff>358140</xdr:colOff>
      <xdr:row>23</xdr:row>
      <xdr:rowOff>53340</xdr:rowOff>
    </xdr:to>
    <xdr:sp macro="" textlink="">
      <xdr:nvSpPr>
        <xdr:cNvPr id="34" name="TextBox 33">
          <a:extLst>
            <a:ext uri="{FF2B5EF4-FFF2-40B4-BE49-F238E27FC236}">
              <a16:creationId xmlns:a16="http://schemas.microsoft.com/office/drawing/2014/main" id="{22BF101A-1FD1-464D-B6B2-A23D10128AA3}"/>
            </a:ext>
          </a:extLst>
        </xdr:cNvPr>
        <xdr:cNvSpPr txBox="1"/>
      </xdr:nvSpPr>
      <xdr:spPr>
        <a:xfrm>
          <a:off x="0" y="412242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800" b="1" baseline="0">
            <a:solidFill>
              <a:sysClr val="windowText" lastClr="000000"/>
            </a:solidFill>
          </a:endParaRPr>
        </a:p>
      </xdr:txBody>
    </xdr:sp>
    <xdr:clientData/>
  </xdr:twoCellAnchor>
  <xdr:twoCellAnchor>
    <xdr:from>
      <xdr:col>1</xdr:col>
      <xdr:colOff>274320</xdr:colOff>
      <xdr:row>23</xdr:row>
      <xdr:rowOff>7620</xdr:rowOff>
    </xdr:from>
    <xdr:to>
      <xdr:col>5</xdr:col>
      <xdr:colOff>198120</xdr:colOff>
      <xdr:row>27</xdr:row>
      <xdr:rowOff>99060</xdr:rowOff>
    </xdr:to>
    <xdr:graphicFrame macro="">
      <xdr:nvGraphicFramePr>
        <xdr:cNvPr id="40" name="Chart 39">
          <a:extLst>
            <a:ext uri="{FF2B5EF4-FFF2-40B4-BE49-F238E27FC236}">
              <a16:creationId xmlns:a16="http://schemas.microsoft.com/office/drawing/2014/main" id="{BAB55722-5A63-4416-86D0-308528792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449580</xdr:colOff>
      <xdr:row>24</xdr:row>
      <xdr:rowOff>60960</xdr:rowOff>
    </xdr:from>
    <xdr:to>
      <xdr:col>3</xdr:col>
      <xdr:colOff>137160</xdr:colOff>
      <xdr:row>25</xdr:row>
      <xdr:rowOff>152400</xdr:rowOff>
    </xdr:to>
    <xdr:sp macro="" textlink="">
      <xdr:nvSpPr>
        <xdr:cNvPr id="44" name="TextBox 43">
          <a:extLst>
            <a:ext uri="{FF2B5EF4-FFF2-40B4-BE49-F238E27FC236}">
              <a16:creationId xmlns:a16="http://schemas.microsoft.com/office/drawing/2014/main" id="{2F5908F5-4888-45C5-8EA7-A580CCB0F3FB}"/>
            </a:ext>
          </a:extLst>
        </xdr:cNvPr>
        <xdr:cNvSpPr txBox="1"/>
      </xdr:nvSpPr>
      <xdr:spPr>
        <a:xfrm>
          <a:off x="1120140" y="461772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i="0" u="none" strike="noStrike">
              <a:solidFill>
                <a:schemeClr val="dk1"/>
              </a:solidFill>
              <a:effectLst/>
              <a:latin typeface="+mn-lt"/>
              <a:ea typeface="+mn-ea"/>
              <a:cs typeface="+mn-cs"/>
            </a:rPr>
            <a:t>103</a:t>
          </a:r>
          <a:r>
            <a:rPr lang="en-IN" sz="1050" b="1"/>
            <a:t> </a:t>
          </a:r>
          <a:r>
            <a:rPr lang="en-IN" sz="1000" b="0">
              <a:solidFill>
                <a:schemeClr val="bg1">
                  <a:lumMod val="50000"/>
                </a:schemeClr>
              </a:solidFill>
            </a:rPr>
            <a:t>Call</a:t>
          </a:r>
          <a:endParaRPr lang="en-IN" sz="1000" b="1" baseline="0">
            <a:solidFill>
              <a:schemeClr val="bg1">
                <a:lumMod val="5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66.513246527778" createdVersion="8" refreshedVersion="8" minRefreshableVersion="3" recordCount="1237" xr:uid="{A5ABD8A5-DE8C-4CB8-BE2F-4BD81CF2AE52}">
  <cacheSource type="worksheet">
    <worksheetSource ref="A1:N1238" sheet="Dataset"/>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1368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74C04-D093-41A8-9332-F78D97C9168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CC4:CE17" firstHeaderRow="0" firstDataRow="1" firstDataCol="1"/>
  <pivotFields count="14">
    <pivotField showAll="0">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chartFormats count="4">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51" format="4" series="1">
      <pivotArea type="data" outline="0" fieldPosition="0">
        <references count="1">
          <reference field="4294967294" count="1" selected="0">
            <x v="1"/>
          </reference>
        </references>
      </pivotArea>
    </chartFormat>
    <chartFormat chart="5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E7EBCC-9F69-45DF-9403-1D44963A3A7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V3:W6"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chartFormats count="6">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0" count="1" selected="0">
            <x v="0"/>
          </reference>
        </references>
      </pivotArea>
    </chartFormat>
    <chartFormat chart="11" format="44">
      <pivotArea type="data" outline="0" fieldPosition="0">
        <references count="2">
          <reference field="4294967294" count="1" selected="0">
            <x v="0"/>
          </reference>
          <reference field="0" count="1" selected="0">
            <x v="1"/>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0" count="1" selected="0">
            <x v="0"/>
          </reference>
        </references>
      </pivotArea>
    </chartFormat>
    <chartFormat chart="13" format="4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2AAE0D-1799-4FF3-9F39-C772BBADCF15}"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2">
  <location ref="CQ4:CQ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7B386F-5AD1-4FFF-8FBA-AE51D0B11EE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CI4:CO18" firstHeaderRow="1" firstDataRow="2"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69"/>
  </dataFields>
  <chartFormats count="5">
    <chartFormat chart="51" format="10" series="1">
      <pivotArea type="data" outline="0" fieldPosition="0">
        <references count="2">
          <reference field="4294967294" count="1" selected="0">
            <x v="0"/>
          </reference>
          <reference field="4" count="1" selected="0">
            <x v="0"/>
          </reference>
        </references>
      </pivotArea>
    </chartFormat>
    <chartFormat chart="51" format="11" series="1">
      <pivotArea type="data" outline="0" fieldPosition="0">
        <references count="2">
          <reference field="4294967294" count="1" selected="0">
            <x v="0"/>
          </reference>
          <reference field="4" count="1" selected="0">
            <x v="1"/>
          </reference>
        </references>
      </pivotArea>
    </chartFormat>
    <chartFormat chart="51" format="12" series="1">
      <pivotArea type="data" outline="0" fieldPosition="0">
        <references count="2">
          <reference field="4294967294" count="1" selected="0">
            <x v="0"/>
          </reference>
          <reference field="4" count="1" selected="0">
            <x v="2"/>
          </reference>
        </references>
      </pivotArea>
    </chartFormat>
    <chartFormat chart="51" format="13" series="1">
      <pivotArea type="data" outline="0" fieldPosition="0">
        <references count="2">
          <reference field="4294967294" count="1" selected="0">
            <x v="0"/>
          </reference>
          <reference field="4" count="1" selected="0">
            <x v="3"/>
          </reference>
        </references>
      </pivotArea>
    </chartFormat>
    <chartFormat chart="51"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912BFA-3E9A-4A7C-9638-86E91FC511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J3:AK8"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dataFields count="1">
    <dataField name="Sum of Paid Fees" fld="6" baseField="0" baseItem="0"/>
  </dataFields>
  <chartFormats count="6">
    <chartFormat chart="22" format="29" series="1">
      <pivotArea type="data" outline="0" fieldPosition="0">
        <references count="1">
          <reference field="4294967294" count="1" selected="0">
            <x v="0"/>
          </reference>
        </references>
      </pivotArea>
    </chartFormat>
    <chartFormat chart="22" format="30">
      <pivotArea type="data" outline="0" fieldPosition="0">
        <references count="2">
          <reference field="4294967294" count="1" selected="0">
            <x v="0"/>
          </reference>
          <reference field="9" count="1" selected="0">
            <x v="0"/>
          </reference>
        </references>
      </pivotArea>
    </chartFormat>
    <chartFormat chart="22" format="31">
      <pivotArea type="data" outline="0" fieldPosition="0">
        <references count="2">
          <reference field="4294967294" count="1" selected="0">
            <x v="0"/>
          </reference>
          <reference field="9" count="1" selected="0">
            <x v="1"/>
          </reference>
        </references>
      </pivotArea>
    </chartFormat>
    <chartFormat chart="22" format="32">
      <pivotArea type="data" outline="0" fieldPosition="0">
        <references count="2">
          <reference field="4294967294" count="1" selected="0">
            <x v="0"/>
          </reference>
          <reference field="9" count="1" selected="0">
            <x v="2"/>
          </reference>
        </references>
      </pivotArea>
    </chartFormat>
    <chartFormat chart="22" format="33">
      <pivotArea type="data" outline="0" fieldPosition="0">
        <references count="2">
          <reference field="4294967294" count="1" selected="0">
            <x v="0"/>
          </reference>
          <reference field="9" count="1" selected="0">
            <x v="3"/>
          </reference>
        </references>
      </pivotArea>
    </chartFormat>
    <chartFormat chart="22" format="3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0E8BA2-6E10-499B-84A0-C11879A3472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P3:AQ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dataFields count="1">
    <dataField name="Sum of Enrolled Courses"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5F123E-6074-4F64-880E-BACFE440D5D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BL3:BN8" firstHeaderRow="0"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dataFields count="2">
    <dataField name="Sum of Paid Fees" fld="6" baseField="0" baseItem="0" numFmtId="169"/>
    <dataField name="Sum of Paid Fees2" fld="6" baseField="0" baseItem="0"/>
  </dataFields>
  <chartFormats count="7">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12" count="1" selected="0">
            <x v="0"/>
          </reference>
        </references>
      </pivotArea>
    </chartFormat>
    <chartFormat chart="42" format="14">
      <pivotArea type="data" outline="0" fieldPosition="0">
        <references count="2">
          <reference field="4294967294" count="1" selected="0">
            <x v="0"/>
          </reference>
          <reference field="12" count="1" selected="0">
            <x v="1"/>
          </reference>
        </references>
      </pivotArea>
    </chartFormat>
    <chartFormat chart="42" format="15">
      <pivotArea type="data" outline="0" fieldPosition="0">
        <references count="2">
          <reference field="4294967294" count="1" selected="0">
            <x v="0"/>
          </reference>
          <reference field="12" count="1" selected="0">
            <x v="2"/>
          </reference>
        </references>
      </pivotArea>
    </chartFormat>
    <chartFormat chart="42" format="16">
      <pivotArea type="data" outline="0" fieldPosition="0">
        <references count="2">
          <reference field="4294967294" count="1" selected="0">
            <x v="0"/>
          </reference>
          <reference field="12" count="1" selected="0">
            <x v="3"/>
          </reference>
        </references>
      </pivotArea>
    </chartFormat>
    <chartFormat chart="42" format="17" series="1">
      <pivotArea type="data" outline="0" fieldPosition="0">
        <references count="1">
          <reference field="4294967294" count="1" selected="0">
            <x v="1"/>
          </reference>
        </references>
      </pivotArea>
    </chartFormat>
    <chartFormat chart="42" format="18">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4D3FBAE-2116-451B-BA5D-9985D72282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G3:AH12"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4CE9D4A-ABA6-494D-A4F3-9A96794506F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A3:AB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D22B7A8-696C-4A6B-9E0A-1668B224EF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P3:BQ20"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0" baseItem="0" numFmtId="169"/>
  </dataFields>
  <chartFormats count="2">
    <chartFormat chart="42" format="1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E8450E-27B7-4D16-B445-AC3B9AAE3E4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S3:BT10"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Sum of Paid Fees" fld="6"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70EE5-4EFF-4FD2-A176-BA322EA88A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6"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E2E8672-30CF-44E8-8E4A-2A6C3E35316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S3:AT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1">
    <i>
      <x v="4"/>
    </i>
    <i>
      <x v="2"/>
    </i>
    <i>
      <x v="6"/>
    </i>
    <i>
      <x/>
    </i>
    <i>
      <x v="5"/>
    </i>
    <i>
      <x v="1"/>
    </i>
    <i>
      <x v="8"/>
    </i>
    <i>
      <x v="7"/>
    </i>
    <i>
      <x v="3"/>
    </i>
    <i>
      <x v="9"/>
    </i>
    <i t="grand">
      <x/>
    </i>
  </rowItems>
  <colItems count="1">
    <i/>
  </colItems>
  <dataFields count="1">
    <dataField name="Sum of Paid Fees" fld="6"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926D01A-AFC3-4D16-ACE9-84A31BD869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3:Q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9" numFmtId="169"/>
    <dataField name="Sum of Paid Fees2" fld="6" baseField="0" baseItem="0"/>
  </dataFields>
  <chartFormats count="14">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 count="1" selected="0">
            <x v="0"/>
          </reference>
        </references>
      </pivotArea>
    </chartFormat>
    <chartFormat chart="2" format="32">
      <pivotArea type="data" outline="0" fieldPosition="0">
        <references count="2">
          <reference field="4294967294" count="1" selected="0">
            <x v="0"/>
          </reference>
          <reference field="2" count="1" selected="0">
            <x v="1"/>
          </reference>
        </references>
      </pivotArea>
    </chartFormat>
    <chartFormat chart="2" format="33">
      <pivotArea type="data" outline="0" fieldPosition="0">
        <references count="2">
          <reference field="4294967294" count="1" selected="0">
            <x v="0"/>
          </reference>
          <reference field="2" count="1" selected="0">
            <x v="2"/>
          </reference>
        </references>
      </pivotArea>
    </chartFormat>
    <chartFormat chart="2" format="34">
      <pivotArea type="data" outline="0" fieldPosition="0">
        <references count="2">
          <reference field="4294967294" count="1" selected="0">
            <x v="0"/>
          </reference>
          <reference field="2" count="1" selected="0">
            <x v="3"/>
          </reference>
        </references>
      </pivotArea>
    </chartFormat>
    <chartFormat chart="2" format="35">
      <pivotArea type="data" outline="0" fieldPosition="0">
        <references count="2">
          <reference field="4294967294" count="1" selected="0">
            <x v="0"/>
          </reference>
          <reference field="2" count="1" selected="0">
            <x v="4"/>
          </reference>
        </references>
      </pivotArea>
    </chartFormat>
    <chartFormat chart="2" format="36">
      <pivotArea type="data" outline="0" fieldPosition="0">
        <references count="2">
          <reference field="4294967294" count="1" selected="0">
            <x v="0"/>
          </reference>
          <reference field="2" count="1" selected="0">
            <x v="5"/>
          </reference>
        </references>
      </pivotArea>
    </chartFormat>
    <chartFormat chart="2" format="37">
      <pivotArea type="data" outline="0" fieldPosition="0">
        <references count="2">
          <reference field="4294967294" count="1" selected="0">
            <x v="0"/>
          </reference>
          <reference field="2" count="1" selected="0">
            <x v="6"/>
          </reference>
        </references>
      </pivotArea>
    </chartFormat>
    <chartFormat chart="2" format="38">
      <pivotArea type="data" outline="0" fieldPosition="0">
        <references count="2">
          <reference field="4294967294" count="1" selected="0">
            <x v="0"/>
          </reference>
          <reference field="2" count="1" selected="0">
            <x v="7"/>
          </reference>
        </references>
      </pivotArea>
    </chartFormat>
    <chartFormat chart="2" format="39">
      <pivotArea type="data" outline="0" fieldPosition="0">
        <references count="2">
          <reference field="4294967294" count="1" selected="0">
            <x v="0"/>
          </reference>
          <reference field="2" count="1" selected="0">
            <x v="8"/>
          </reference>
        </references>
      </pivotArea>
    </chartFormat>
    <chartFormat chart="2" format="40">
      <pivotArea type="data" outline="0" fieldPosition="0">
        <references count="2">
          <reference field="4294967294" count="1" selected="0">
            <x v="0"/>
          </reference>
          <reference field="2" count="1" selected="0">
            <x v="9"/>
          </reference>
        </references>
      </pivotArea>
    </chartFormat>
    <chartFormat chart="2" format="41">
      <pivotArea type="data" outline="0" fieldPosition="0">
        <references count="2">
          <reference field="4294967294" count="1" selected="0">
            <x v="0"/>
          </reference>
          <reference field="2" count="1" selected="0">
            <x v="10"/>
          </reference>
        </references>
      </pivotArea>
    </chartFormat>
    <chartFormat chart="2" format="42">
      <pivotArea type="data" outline="0" fieldPosition="0">
        <references count="2">
          <reference field="4294967294" count="1" selected="0">
            <x v="0"/>
          </reference>
          <reference field="2" count="1" selected="0">
            <x v="11"/>
          </reference>
        </references>
      </pivotArea>
    </chartFormat>
    <chartFormat chart="2" format="4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7A356-9C47-4C8C-AA54-81EFA97D26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0"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13"/>
    </i>
    <i>
      <x v="4"/>
    </i>
    <i>
      <x v="2"/>
    </i>
    <i>
      <x v="5"/>
    </i>
    <i>
      <x/>
    </i>
    <i>
      <x v="8"/>
    </i>
    <i>
      <x v="9"/>
    </i>
    <i>
      <x v="12"/>
    </i>
    <i>
      <x v="14"/>
    </i>
    <i>
      <x v="6"/>
    </i>
    <i>
      <x v="15"/>
    </i>
    <i>
      <x v="11"/>
    </i>
    <i>
      <x v="7"/>
    </i>
    <i t="grand">
      <x/>
    </i>
  </rowItems>
  <colItems count="1">
    <i/>
  </colItems>
  <dataFields count="1">
    <dataField name="Sum of Paid Fees" fld="6" baseField="1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4214AA-87B3-4428-A120-F808F5F296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05EE6B-9E87-423A-B69B-C0BBEFD67C3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G3:BH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chartFormats count="4">
    <chartFormat chart="31" format="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0"/>
          </reference>
        </references>
      </pivotArea>
    </chartFormat>
    <chartFormat chart="33" format="12">
      <pivotArea type="data" outline="0" fieldPosition="0">
        <references count="2">
          <reference field="4294967294" count="1" selected="0">
            <x v="0"/>
          </reference>
          <reference field="2" count="1" selected="0">
            <x v="2"/>
          </reference>
        </references>
      </pivotArea>
    </chartFormat>
    <chartFormat chart="33"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A0FFB5-20E3-48E9-A3AF-614E3FA5636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Y3:AZ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chartFormats count="4">
    <chartFormat chart="31" format="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0"/>
          </reference>
        </references>
      </pivotArea>
    </chartFormat>
    <chartFormat chart="33" format="12">
      <pivotArea type="data" outline="0" fieldPosition="0">
        <references count="2">
          <reference field="4294967294" count="1" selected="0">
            <x v="0"/>
          </reference>
          <reference field="2" count="1" selected="0">
            <x v="2"/>
          </reference>
        </references>
      </pivotArea>
    </chartFormat>
    <chartFormat chart="33"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F50EEF-F40A-404C-93DA-BA0207287AA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CV6:DA24" firstHeaderRow="1" firstDataRow="2"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0" baseItem="0" numFmtId="169"/>
  </dataFields>
  <chartFormats count="10">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2">
          <reference field="4294967294" count="1" selected="0">
            <x v="0"/>
          </reference>
          <reference field="9" count="1" selected="0">
            <x v="0"/>
          </reference>
        </references>
      </pivotArea>
    </chartFormat>
    <chartFormat chart="56" format="5" series="1">
      <pivotArea type="data" outline="0" fieldPosition="0">
        <references count="2">
          <reference field="4294967294" count="1" selected="0">
            <x v="0"/>
          </reference>
          <reference field="9" count="1" selected="0">
            <x v="1"/>
          </reference>
        </references>
      </pivotArea>
    </chartFormat>
    <chartFormat chart="56" format="6" series="1">
      <pivotArea type="data" outline="0" fieldPosition="0">
        <references count="2">
          <reference field="4294967294" count="1" selected="0">
            <x v="0"/>
          </reference>
          <reference field="9" count="1" selected="0">
            <x v="2"/>
          </reference>
        </references>
      </pivotArea>
    </chartFormat>
    <chartFormat chart="56" format="7" series="1">
      <pivotArea type="data" outline="0" fieldPosition="0">
        <references count="2">
          <reference field="4294967294" count="1" selected="0">
            <x v="0"/>
          </reference>
          <reference field="9" count="1" selected="0">
            <x v="3"/>
          </reference>
        </references>
      </pivotArea>
    </chartFormat>
    <chartFormat chart="57" format="8" series="1">
      <pivotArea type="data" outline="0" fieldPosition="0">
        <references count="2">
          <reference field="4294967294" count="1" selected="0">
            <x v="0"/>
          </reference>
          <reference field="9" count="1" selected="0">
            <x v="0"/>
          </reference>
        </references>
      </pivotArea>
    </chartFormat>
    <chartFormat chart="57" format="9" series="1">
      <pivotArea type="data" outline="0" fieldPosition="0">
        <references count="2">
          <reference field="4294967294" count="1" selected="0">
            <x v="0"/>
          </reference>
          <reference field="9" count="1" selected="0">
            <x v="1"/>
          </reference>
        </references>
      </pivotArea>
    </chartFormat>
    <chartFormat chart="57" format="10" series="1">
      <pivotArea type="data" outline="0" fieldPosition="0">
        <references count="2">
          <reference field="4294967294" count="1" selected="0">
            <x v="0"/>
          </reference>
          <reference field="9" count="1" selected="0">
            <x v="2"/>
          </reference>
        </references>
      </pivotArea>
    </chartFormat>
    <chartFormat chart="57"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E5DA06-1DCD-4B9F-8393-DC177C2C1F0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CS3:CT23"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numFmtId="169"/>
  </dataFields>
  <chartFormats count="2">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200776-B215-4AB0-983D-D7630AB64AE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L3:AM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dataFields count="1">
    <dataField name="Sum of Paid Fees" fld="6" baseField="0" baseItem="0"/>
  </dataFields>
  <chartFormats count="3">
    <chartFormat chart="20" format="0"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8DD8676-DB44-4F59-83EE-ACD5A61E1FD3}" sourceName="Month">
  <pivotTables>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 tabId="2" name="PivotTable15"/>
    <pivotTable tabId="2" name="PivotTable16"/>
    <pivotTable tabId="2" name="PivotTable5"/>
    <pivotTable tabId="2" name="PivotTable10"/>
    <pivotTable tabId="2" name="PivotTable17"/>
    <pivotTable tabId="2" name="PivotTable18"/>
    <pivotTable tabId="2" name="PivotTable19"/>
    <pivotTable tabId="2" name="PivotTable21"/>
    <pivotTable tabId="2" name="PivotTable22"/>
  </pivotTables>
  <data>
    <tabular pivotCacheId="761368178">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9525FC9B-C6F7-4A65-99CC-0F98EEE46632}" sourceName="Sale Team">
  <pivotTables>
    <pivotTable tabId="2" name="PivotTable21"/>
    <pivotTable tabId="2" name="PivotTable22"/>
  </pivotTables>
  <data>
    <tabular pivotCacheId="761368178">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8759B91-600C-4570-9A74-A4BCF016E37A}" cache="Slicer_Month" caption="Month" columnCount="3" showCaption="0" rowHeight="260350"/>
  <slicer name="Sale Team 1" xr10:uid="{D01EAF77-6EBF-425A-9DAE-5F522DFA7179}" cache="Slicer_Sale_Team" caption="Sale Team" showCaption="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workbookViewId="0"/>
  </sheetViews>
  <sheetFormatPr defaultColWidth="10.69921875" defaultRowHeight="15.6" x14ac:dyDescent="0.3"/>
  <cols>
    <col min="1" max="1" width="11.5" bestFit="1" customWidth="1"/>
    <col min="2" max="2" width="4.5" bestFit="1" customWidth="1"/>
    <col min="3" max="3" width="6.796875" bestFit="1" customWidth="1"/>
    <col min="4" max="4" width="19.296875" bestFit="1" customWidth="1"/>
    <col min="5" max="5" width="14.5" bestFit="1" customWidth="1"/>
    <col min="6" max="6" width="16.5" bestFit="1" customWidth="1"/>
    <col min="7" max="7" width="15.19921875" bestFit="1" customWidth="1"/>
    <col min="8" max="8" width="21.5" bestFit="1" customWidth="1"/>
    <col min="9" max="9" width="20" bestFit="1" customWidth="1"/>
    <col min="10" max="10" width="15.296875" bestFit="1" customWidth="1"/>
    <col min="11" max="11" width="14.69921875" bestFit="1" customWidth="1"/>
    <col min="12" max="12" width="10.296875" bestFit="1" customWidth="1"/>
    <col min="13" max="13" width="10.19921875" bestFit="1" customWidth="1"/>
    <col min="14" max="14" width="11" bestFit="1" customWidth="1"/>
  </cols>
  <sheetData>
    <row r="1" spans="1:14" s="7" customFormat="1" ht="25.05" customHeight="1" x14ac:dyDescent="0.3">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3">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3">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3">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3">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3">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3">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3">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3">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3">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3">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3">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3">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3">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3">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3">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3">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3">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3">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3">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3">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3">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3">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3">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3">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3">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3">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3">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3">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3">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3">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3">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3">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3">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3">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3">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3">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3">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3">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3">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3">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3">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3">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3">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3">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3">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3">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3">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3">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3">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3">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3">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3">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3">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3">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3">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3">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3">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3">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3">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3">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3">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3">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3">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3">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3">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3">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3">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3">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3">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3">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3">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3">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3">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3">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3">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3">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3">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3">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3">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3">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3">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3">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3">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3">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3">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3">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3">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3">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3">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3">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3">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3">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3">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3">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3">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3">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3">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3">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3">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3">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3">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3">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3">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3">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3">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3">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3">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3">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3">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3">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3">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3">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3">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3">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3">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3">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3">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3">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3">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3">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3">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3">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3">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3">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3">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3">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3">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3">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3">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3">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3">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3">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3">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3">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3">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3">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3">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3">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3">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3">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3">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3">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3">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3">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3">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3">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3">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3">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3">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3">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3">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3">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3">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3">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3">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3">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3">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3">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3">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3">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3">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3">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3">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3">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3">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3">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3">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3">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3">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3">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3">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3">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3">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3">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3">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3">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3">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3">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3">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3">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3">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3">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3">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3">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3">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3">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3">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3">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3">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3">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3">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3">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3">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3">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3">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3">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3">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3">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3">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3">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3">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3">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3">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3">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3">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3">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3">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3">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3">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3">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3">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3">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3">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3">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3">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3">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3">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3">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3">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3">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3">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3">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3">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3">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3">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3">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3">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3">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3">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3">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3">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3">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3">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3">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3">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3">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3">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3">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3">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3">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3">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3">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3">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3">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3">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3">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3">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3">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3">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3">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3">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3">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3">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3">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3">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3">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3">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3">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3">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3">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3">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3">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3">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3">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3">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3">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3">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3">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3">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3">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3">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3">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3">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3">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3">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3">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3">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3">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3">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3">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3">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3">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3">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3">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3">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3">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3">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3">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3">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3">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3">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3">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3">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3">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3">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3">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3">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3">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3">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3">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3">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3">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3">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3">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3">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3">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3">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3">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3">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3">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3">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3">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3">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3">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3">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3">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3">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3">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3">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3">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3">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3">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3">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3">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3">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3">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3">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3">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3">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3">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3">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3">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3">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3">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3">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3">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3">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3">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3">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3">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3">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3">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3">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3">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3">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3">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3">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3">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3">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3">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3">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3">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3">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3">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3">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3">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3">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3">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3">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3">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3">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3">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3">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3">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3">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3">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3">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3">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3">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3">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3">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3">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3">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3">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3">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3">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3">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3">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3">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3">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3">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3">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3">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3">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3">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3">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3">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3">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3">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3">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3">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3">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3">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3">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3">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3">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3">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3">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3">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3">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3">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3">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3">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3">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3">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3">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3">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3">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3">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3">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3">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3">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3">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3">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3">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3">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3">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3">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3">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3">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3">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3">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3">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3">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3">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3">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3">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3">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3">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3">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3">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3">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3">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3">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3">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3">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3">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3">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3">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3">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3">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3">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3">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3">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3">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3">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3">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3">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3">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3">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3">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3">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3">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3">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3">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3">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3">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3">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3">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3">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3">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3">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3">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3">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3">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3">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3">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3">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3">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3">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3">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3">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3">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3">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3">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3">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3">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3">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3">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3">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3">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3">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3">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3">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3">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3">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3">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3">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3">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3">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3">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3">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3">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3">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3">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3">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3">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3">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3">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3">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3">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3">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3">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3">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3">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3">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3">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3">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3">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3">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3">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3">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3">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3">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3">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3">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3">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3">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3">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3">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3">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3">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3">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3">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3">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3">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3">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3">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3">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3">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3">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3">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3">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3">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3">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3">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3">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3">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3">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3">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3">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3">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3">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3">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3">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3">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3">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3">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3">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3">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3">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3">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3">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3">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3">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3">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3">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3">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3">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3">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3">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3">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3">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3">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3">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3">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3">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3">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3">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3">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3">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3">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3">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3">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3">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3">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3">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3">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3">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3">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3">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3">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3">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3">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3">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3">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3">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3">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3">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3">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3">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3">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3">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3">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3">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3">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3">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3">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3">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3">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3">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3">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3">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3">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3">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3">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3">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3">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3">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3">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3">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3">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3">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3">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3">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3">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3">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3">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3">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3">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3">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3">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3">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3">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3">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3">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3">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3">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3">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3">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3">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3">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3">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3">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3">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3">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3">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3">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3">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3">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3">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3">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3">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3">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3">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3">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3">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3">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3">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3">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3">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3">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3">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3">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3">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3">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3">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3">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3">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3">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3">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3">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3">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3">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3">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3">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3">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3">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3">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3">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3">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3">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3">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3">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3">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3">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3">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3">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3">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3">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3">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3">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3">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3">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3">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3">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3">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3">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3">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3">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3">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3">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3">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3">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3">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3">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3">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3">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3">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3">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3">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3">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3">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3">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3">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3">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3">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3">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3">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3">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3">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3">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3">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3">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3">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3">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3">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3">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3">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3">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3">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3">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3">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3">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3">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3">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3">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3">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3">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3">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3">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3">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3">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3">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3">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3">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3">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3">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3">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3">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3">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3">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3">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3">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3">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3">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3">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3">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3">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3">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3">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3">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3">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3">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3">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3">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3">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3">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3">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3">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3">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3">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3">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3">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3">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3">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3">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3">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3">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3">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3">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3">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3">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3">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3">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3">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3">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3">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3">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3">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3">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3">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3">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3">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3">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3">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3">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3">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3">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3">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3">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3">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3">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3">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3">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3">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3">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3">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3">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3">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3">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3">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3">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3">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3">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3">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3">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3">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3">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3">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3">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3">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3">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3">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3">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3">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3">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3">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3">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3">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3">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3">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3">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3">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3">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3">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3">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3">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3">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3">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3">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3">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3">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3">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3">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3">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3">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3">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3">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3">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3">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3">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3">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3">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3">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3">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3">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3">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3">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3">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3">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3">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3">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3">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3">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3">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3">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3">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3">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3">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3">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3">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3">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3">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3">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3">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3">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3">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3">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3">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3">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3">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3">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3">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3">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3">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3">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3">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3">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3">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3">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3">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3">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3">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3">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3">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3">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3">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3">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3">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3">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3">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3">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3">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3">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3">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3">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3">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3">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3">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3">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3">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3">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3">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3">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3">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3">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3">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3">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3">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3">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3">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3">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3">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3">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3">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3">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3">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3">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3">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3">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3">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3">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3">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3">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3">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3">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3">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3">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3">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3">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3">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3">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3">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3">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3">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3">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3">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3">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3">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3">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3">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3">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3">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3">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3">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3">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3">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3">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3">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3">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3">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3">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3">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3">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3">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3">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3">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3">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3">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3">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3">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3">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3">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3">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3">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3">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3">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3">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3">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3">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3">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3">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3">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3">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3">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3">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3">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3">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3">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3">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3">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3">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3">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3">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3">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3">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3">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3">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3">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3">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3">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3">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3">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3">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3">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3">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3">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3">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3">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3">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3">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3">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3">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3">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3">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3">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3">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3">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3">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3">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3">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3">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3">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3">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3">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3">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3">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3">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3">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3">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3">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3">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3">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3">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3">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3">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3">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3">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3">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3">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3">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3">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3">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3">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3">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3">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3">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3">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3">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3">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3">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3">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3">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3">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3">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3">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3">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3">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3">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3">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3">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3">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3">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3">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3">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3">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3">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3">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3">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3">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3">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3">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3">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3">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3">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3">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3">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3">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3">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3">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3">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3">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3">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3">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3">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3">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3">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3">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3">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3">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3">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3">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3">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3">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3">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3">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3">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3">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3">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3">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3">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3">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3">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3">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3">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3">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3">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3">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3">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3">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3">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3">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3">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3">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3">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3">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3">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3">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3">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3">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3">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3">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3">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3">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3">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3">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3">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3">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3">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3">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3">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3">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3">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3">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3">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3">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3">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3">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3">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3">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3">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3">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3">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3">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3">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3">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3">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3">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3">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3">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3">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3">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3">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3">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3">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3">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3">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3">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3">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3">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3">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3">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3">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3">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3">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3">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3">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3">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3">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3">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3">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3">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3">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3">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3">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3">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3">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3">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3">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3">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3">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3">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3">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3">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3">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3">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3">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3">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3">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3">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3">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3">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3">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3">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3">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3">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3">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3">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3">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3">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3">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3">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3">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3">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3">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3">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3">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3">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3">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3">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3">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3">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3">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3">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3">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3">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3">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3">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3">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3">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3">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3">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3">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3">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3">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3">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3">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3">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3">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3">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3">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3">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3">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3">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3">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3">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3">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3">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3">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3">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3">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3">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3">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3">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3">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3">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DEED-8221-4A18-ABCF-B8137334791A}">
  <dimension ref="A1:DA24"/>
  <sheetViews>
    <sheetView showGridLines="0" workbookViewId="0">
      <selection activeCell="AL19" sqref="AL19"/>
    </sheetView>
  </sheetViews>
  <sheetFormatPr defaultRowHeight="15.6" x14ac:dyDescent="0.3"/>
  <cols>
    <col min="1" max="1" width="15.5" bestFit="1" customWidth="1"/>
    <col min="3" max="3" width="12.296875" bestFit="1" customWidth="1"/>
    <col min="4" max="4" width="18.296875" bestFit="1" customWidth="1"/>
    <col min="9" max="9" width="12.296875" bestFit="1" customWidth="1"/>
    <col min="10" max="10" width="15.19921875" bestFit="1" customWidth="1"/>
    <col min="13" max="13" width="18.09765625" customWidth="1"/>
    <col min="15" max="15" width="12.296875" bestFit="1" customWidth="1"/>
    <col min="16" max="16" width="15.19921875" bestFit="1" customWidth="1"/>
    <col min="17" max="17" width="16.19921875" bestFit="1" customWidth="1"/>
    <col min="20" max="20" width="17.59765625" bestFit="1" customWidth="1"/>
    <col min="22" max="22" width="12.296875" bestFit="1" customWidth="1"/>
    <col min="23" max="23" width="18.296875" bestFit="1" customWidth="1"/>
    <col min="27" max="27" width="12.296875" bestFit="1" customWidth="1"/>
    <col min="28" max="28" width="13.796875" customWidth="1"/>
    <col min="29" max="29" width="9.796875" customWidth="1"/>
    <col min="32" max="32" width="6.3984375" bestFit="1" customWidth="1"/>
    <col min="33" max="33" width="12.296875" bestFit="1" customWidth="1"/>
    <col min="34" max="34" width="17.59765625" bestFit="1" customWidth="1"/>
    <col min="36" max="36" width="12.296875" bestFit="1" customWidth="1"/>
    <col min="37" max="37" width="16.296875" customWidth="1"/>
    <col min="38" max="38" width="13.8984375" customWidth="1"/>
    <col min="39" max="39" width="15.19921875" bestFit="1" customWidth="1"/>
    <col min="42" max="42" width="12.296875" bestFit="1" customWidth="1"/>
    <col min="43" max="43" width="21.59765625" bestFit="1" customWidth="1"/>
    <col min="45" max="45" width="12.296875" bestFit="1" customWidth="1"/>
    <col min="46" max="47" width="15.19921875" bestFit="1" customWidth="1"/>
    <col min="49" max="49" width="16.5" bestFit="1" customWidth="1"/>
    <col min="51" max="51" width="12.296875" bestFit="1" customWidth="1"/>
    <col min="52" max="52" width="28.5" bestFit="1" customWidth="1"/>
    <col min="59" max="59" width="12.59765625" customWidth="1"/>
    <col min="63" max="63" width="4.296875" customWidth="1"/>
    <col min="64" max="64" width="11.296875" customWidth="1"/>
    <col min="65" max="65" width="12.19921875" customWidth="1"/>
    <col min="66" max="66" width="16.19921875" bestFit="1" customWidth="1"/>
    <col min="68" max="68" width="12.296875" bestFit="1" customWidth="1"/>
    <col min="69" max="69" width="15.19921875" bestFit="1" customWidth="1"/>
    <col min="71" max="71" width="15.5" customWidth="1"/>
    <col min="72" max="72" width="15.19921875" bestFit="1" customWidth="1"/>
    <col min="73" max="73" width="30.09765625" customWidth="1"/>
    <col min="74" max="74" width="16.8984375" customWidth="1"/>
    <col min="75" max="75" width="16.69921875" customWidth="1"/>
    <col min="76" max="76" width="13.796875" customWidth="1"/>
    <col min="77" max="77" width="12.5" customWidth="1"/>
    <col min="78" max="78" width="11.59765625" customWidth="1"/>
    <col min="79" max="79" width="10.8984375" bestFit="1" customWidth="1"/>
    <col min="81" max="81" width="12.296875" bestFit="1" customWidth="1"/>
    <col min="82" max="82" width="14.5" bestFit="1" customWidth="1"/>
    <col min="83" max="83" width="15.5" bestFit="1" customWidth="1"/>
    <col min="87" max="88" width="15.19921875" bestFit="1" customWidth="1"/>
    <col min="89" max="92" width="10" bestFit="1" customWidth="1"/>
    <col min="93" max="93" width="10.8984375" bestFit="1" customWidth="1"/>
    <col min="95" max="95" width="14.796875" customWidth="1"/>
    <col min="96" max="96" width="15.19921875" bestFit="1" customWidth="1"/>
    <col min="97" max="97" width="13" bestFit="1" customWidth="1"/>
    <col min="98" max="98" width="15.19921875" bestFit="1" customWidth="1"/>
    <col min="99" max="99" width="10" bestFit="1" customWidth="1"/>
    <col min="100" max="101" width="15.19921875" bestFit="1" customWidth="1"/>
    <col min="102" max="104" width="7.09765625" bestFit="1" customWidth="1"/>
    <col min="105" max="105" width="10.8984375" bestFit="1" customWidth="1"/>
  </cols>
  <sheetData>
    <row r="1" spans="1:105" s="16" customFormat="1" x14ac:dyDescent="0.3">
      <c r="A1" s="16" t="s">
        <v>83</v>
      </c>
      <c r="C1" s="16" t="s">
        <v>84</v>
      </c>
      <c r="I1" s="16" t="s">
        <v>85</v>
      </c>
      <c r="O1" s="16" t="s">
        <v>86</v>
      </c>
      <c r="V1" s="16" t="s">
        <v>91</v>
      </c>
      <c r="AA1" s="16" t="s">
        <v>91</v>
      </c>
      <c r="AG1" s="16" t="s">
        <v>11</v>
      </c>
      <c r="AJ1" s="16" t="s">
        <v>9</v>
      </c>
      <c r="AL1" s="16" t="s">
        <v>97</v>
      </c>
      <c r="AP1" s="16" t="s">
        <v>98</v>
      </c>
      <c r="AS1" s="16" t="s">
        <v>99</v>
      </c>
      <c r="AY1" s="16" t="s">
        <v>99</v>
      </c>
      <c r="BG1" s="16" t="s">
        <v>99</v>
      </c>
      <c r="BL1" s="16" t="s">
        <v>107</v>
      </c>
      <c r="BP1" s="16" t="s">
        <v>107</v>
      </c>
      <c r="BS1" s="16" t="s">
        <v>3</v>
      </c>
      <c r="CS1" s="12" t="s">
        <v>0</v>
      </c>
      <c r="CT1" t="s">
        <v>116</v>
      </c>
      <c r="CU1"/>
      <c r="CV1" s="16" t="s">
        <v>117</v>
      </c>
      <c r="CW1"/>
      <c r="CX1"/>
      <c r="CY1"/>
    </row>
    <row r="2" spans="1:105" x14ac:dyDescent="0.3">
      <c r="CC2" s="16" t="s">
        <v>110</v>
      </c>
      <c r="CD2" s="16"/>
      <c r="CI2" s="16" t="s">
        <v>113</v>
      </c>
      <c r="CJ2" s="16"/>
    </row>
    <row r="3" spans="1:105" x14ac:dyDescent="0.3">
      <c r="A3" t="s">
        <v>79</v>
      </c>
      <c r="C3" s="12" t="s">
        <v>81</v>
      </c>
      <c r="D3" t="s">
        <v>80</v>
      </c>
      <c r="I3" s="12" t="s">
        <v>81</v>
      </c>
      <c r="J3" t="s">
        <v>79</v>
      </c>
      <c r="O3" s="12" t="s">
        <v>81</v>
      </c>
      <c r="P3" t="s">
        <v>79</v>
      </c>
      <c r="Q3" t="s">
        <v>87</v>
      </c>
      <c r="V3" s="12" t="s">
        <v>81</v>
      </c>
      <c r="W3" t="s">
        <v>80</v>
      </c>
      <c r="AA3" s="12" t="s">
        <v>81</v>
      </c>
      <c r="AB3" t="s">
        <v>92</v>
      </c>
      <c r="AG3" s="12" t="s">
        <v>81</v>
      </c>
      <c r="AH3" t="s">
        <v>95</v>
      </c>
      <c r="AJ3" s="12" t="s">
        <v>81</v>
      </c>
      <c r="AK3" t="s">
        <v>79</v>
      </c>
      <c r="AL3" s="12" t="s">
        <v>81</v>
      </c>
      <c r="AM3" t="s">
        <v>79</v>
      </c>
      <c r="AN3" s="10"/>
      <c r="AP3" s="12" t="s">
        <v>81</v>
      </c>
      <c r="AQ3" t="s">
        <v>92</v>
      </c>
      <c r="AS3" s="12" t="s">
        <v>81</v>
      </c>
      <c r="AT3" t="s">
        <v>79</v>
      </c>
      <c r="AY3" s="12" t="s">
        <v>81</v>
      </c>
      <c r="AZ3" t="s">
        <v>100</v>
      </c>
      <c r="BB3" t="s">
        <v>101</v>
      </c>
      <c r="BC3" t="s">
        <v>102</v>
      </c>
      <c r="BG3" s="12" t="s">
        <v>81</v>
      </c>
      <c r="BH3" t="s">
        <v>100</v>
      </c>
      <c r="BL3" s="12" t="s">
        <v>81</v>
      </c>
      <c r="BM3" t="s">
        <v>79</v>
      </c>
      <c r="BN3" t="s">
        <v>87</v>
      </c>
      <c r="BP3" s="12" t="s">
        <v>81</v>
      </c>
      <c r="BQ3" t="s">
        <v>79</v>
      </c>
      <c r="BS3" s="12" t="s">
        <v>81</v>
      </c>
      <c r="BT3" t="s">
        <v>79</v>
      </c>
      <c r="BV3" s="27" t="str">
        <f>IFERROR(BS4,"-")</f>
        <v>Company Website</v>
      </c>
      <c r="BW3" t="str">
        <f>IFERROR(BS9,"-")</f>
        <v>Youtube Channel</v>
      </c>
      <c r="BX3" t="str">
        <f>IFERROR(BS8,"-")</f>
        <v>WhatsApp</v>
      </c>
      <c r="BY3" t="str">
        <f>IFERROR(BS7,"-")</f>
        <v>Television Ad</v>
      </c>
      <c r="BZ3" t="str">
        <f>IFERROR(BS6,"-")</f>
        <v>Google Ad</v>
      </c>
      <c r="CA3" t="str">
        <f>IFERROR(BS5,"-")</f>
        <v>Facebook Page</v>
      </c>
      <c r="CS3" s="12" t="s">
        <v>81</v>
      </c>
      <c r="CT3" t="s">
        <v>79</v>
      </c>
    </row>
    <row r="4" spans="1:105" x14ac:dyDescent="0.3">
      <c r="A4" s="11">
        <v>15990000000</v>
      </c>
      <c r="C4" s="13" t="s">
        <v>70</v>
      </c>
      <c r="D4">
        <v>311</v>
      </c>
      <c r="F4" s="13" t="s">
        <v>70</v>
      </c>
      <c r="G4">
        <v>311</v>
      </c>
      <c r="I4" s="13" t="s">
        <v>52</v>
      </c>
      <c r="J4" s="17">
        <v>1727000000</v>
      </c>
      <c r="L4" t="str">
        <f>IFERROR(I4,"-")</f>
        <v>Mohmed</v>
      </c>
      <c r="M4" s="19">
        <f>IFERROR(J4,"-")</f>
        <v>1727000000</v>
      </c>
      <c r="O4" s="13" t="s">
        <v>55</v>
      </c>
      <c r="P4" s="20">
        <v>984000000</v>
      </c>
      <c r="Q4">
        <v>984000000</v>
      </c>
      <c r="V4" s="13" t="s">
        <v>14</v>
      </c>
      <c r="W4">
        <v>926</v>
      </c>
      <c r="AA4" s="13" t="s">
        <v>55</v>
      </c>
      <c r="AB4">
        <v>170</v>
      </c>
      <c r="AG4" s="13" t="s">
        <v>30</v>
      </c>
      <c r="AH4">
        <v>219</v>
      </c>
      <c r="AJ4" s="13" t="s">
        <v>46</v>
      </c>
      <c r="AK4">
        <v>3895000000</v>
      </c>
      <c r="AL4" s="13" t="s">
        <v>39</v>
      </c>
      <c r="AM4">
        <v>2320000000</v>
      </c>
      <c r="AP4" s="13" t="s">
        <v>39</v>
      </c>
      <c r="AQ4">
        <v>374</v>
      </c>
      <c r="AS4" s="13" t="s">
        <v>19</v>
      </c>
      <c r="AT4" s="20">
        <v>3337000000</v>
      </c>
      <c r="AV4" t="str">
        <f t="shared" ref="AV4:AW8" si="0">IFERROR(AS4,"-")</f>
        <v>KJI. L4</v>
      </c>
      <c r="AW4" s="19">
        <f t="shared" si="0"/>
        <v>3337000000</v>
      </c>
      <c r="AY4" s="13" t="s">
        <v>55</v>
      </c>
      <c r="AZ4" s="23">
        <v>3.0930010893246182E-3</v>
      </c>
      <c r="BB4" t="str">
        <f>IFERROR(AY4,0)</f>
        <v>Jan</v>
      </c>
      <c r="BC4" s="23">
        <v>3.0930010893246182E-3</v>
      </c>
      <c r="BD4" t="s">
        <v>103</v>
      </c>
      <c r="BE4" s="23">
        <f>AVERAGE(BC4:BC15)</f>
        <v>3.1152573268892468E-3</v>
      </c>
      <c r="BG4" s="13" t="s">
        <v>55</v>
      </c>
      <c r="BH4" s="23">
        <v>3.0930010893246182E-3</v>
      </c>
      <c r="BI4" s="13"/>
      <c r="BL4" s="13" t="s">
        <v>77</v>
      </c>
      <c r="BM4" s="20">
        <v>2579000000</v>
      </c>
      <c r="BN4">
        <v>2579000000</v>
      </c>
      <c r="BP4" s="13" t="s">
        <v>34</v>
      </c>
      <c r="BQ4" s="20">
        <v>379000000</v>
      </c>
      <c r="BS4" s="13" t="s">
        <v>28</v>
      </c>
      <c r="BT4" s="20">
        <v>2749000000</v>
      </c>
      <c r="CC4" s="12" t="s">
        <v>81</v>
      </c>
      <c r="CD4" t="s">
        <v>111</v>
      </c>
      <c r="CE4" t="s">
        <v>119</v>
      </c>
      <c r="CI4" s="12" t="s">
        <v>79</v>
      </c>
      <c r="CJ4" s="12" t="s">
        <v>114</v>
      </c>
      <c r="CQ4" s="12" t="s">
        <v>81</v>
      </c>
      <c r="CR4" t="s">
        <v>115</v>
      </c>
      <c r="CS4" s="13" t="s">
        <v>77</v>
      </c>
      <c r="CT4" s="20">
        <v>2579000000</v>
      </c>
      <c r="CV4" s="12" t="s">
        <v>0</v>
      </c>
      <c r="CW4" t="s">
        <v>116</v>
      </c>
    </row>
    <row r="5" spans="1:105" x14ac:dyDescent="0.3">
      <c r="C5" s="13" t="s">
        <v>14</v>
      </c>
      <c r="D5">
        <v>926</v>
      </c>
      <c r="F5" s="13" t="s">
        <v>14</v>
      </c>
      <c r="G5">
        <v>926</v>
      </c>
      <c r="I5" s="13" t="s">
        <v>31</v>
      </c>
      <c r="J5" s="17">
        <v>1638000000</v>
      </c>
      <c r="L5" t="str">
        <f t="shared" ref="L5:L8" si="1">IFERROR(I5,"-")</f>
        <v>Rony</v>
      </c>
      <c r="M5" s="19">
        <f t="shared" ref="M5:M8" si="2">IFERROR(J5,"-")</f>
        <v>1638000000</v>
      </c>
      <c r="O5" s="13" t="s">
        <v>57</v>
      </c>
      <c r="P5" s="20">
        <v>1040000000</v>
      </c>
      <c r="Q5">
        <v>1040000000</v>
      </c>
      <c r="S5" t="s">
        <v>88</v>
      </c>
      <c r="T5" s="21">
        <f>MAX(Q:Q)</f>
        <v>15990000000</v>
      </c>
      <c r="V5" s="13" t="s">
        <v>70</v>
      </c>
      <c r="W5">
        <v>311</v>
      </c>
      <c r="AA5" s="13" t="s">
        <v>57</v>
      </c>
      <c r="AB5">
        <v>162</v>
      </c>
      <c r="AD5" t="s">
        <v>93</v>
      </c>
      <c r="AF5" s="18">
        <f>AVERAGE(AB4:AB15)</f>
        <v>220.25</v>
      </c>
      <c r="AG5" s="13" t="s">
        <v>33</v>
      </c>
      <c r="AH5">
        <v>185</v>
      </c>
      <c r="AJ5" s="13" t="s">
        <v>61</v>
      </c>
      <c r="AK5">
        <v>1257000000</v>
      </c>
      <c r="AL5" s="13" t="s">
        <v>35</v>
      </c>
      <c r="AM5">
        <v>1159000000</v>
      </c>
      <c r="AP5" s="13" t="s">
        <v>35</v>
      </c>
      <c r="AQ5">
        <v>189</v>
      </c>
      <c r="AS5" s="13" t="s">
        <v>29</v>
      </c>
      <c r="AT5" s="20">
        <v>2892000000</v>
      </c>
      <c r="AV5" t="str">
        <f t="shared" si="0"/>
        <v>Fndn. L5</v>
      </c>
      <c r="AW5" s="19">
        <f t="shared" si="0"/>
        <v>2892000000</v>
      </c>
      <c r="AY5" s="13" t="s">
        <v>57</v>
      </c>
      <c r="AZ5" s="23">
        <v>3.0411756453423123E-3</v>
      </c>
      <c r="BB5" t="str">
        <f t="shared" ref="BB5:BB15" si="3">IFERROR(AY5,0)</f>
        <v>Feb</v>
      </c>
      <c r="BC5" s="23">
        <v>3.0411756453423123E-3</v>
      </c>
      <c r="BD5" t="s">
        <v>104</v>
      </c>
      <c r="BE5" s="23">
        <f>MAX(BC4:BC15)</f>
        <v>3.5007716049382728E-3</v>
      </c>
      <c r="BG5" s="13" t="s">
        <v>57</v>
      </c>
      <c r="BH5" s="23">
        <v>3.0411756453423123E-3</v>
      </c>
      <c r="BI5" s="13"/>
      <c r="BL5" s="13" t="s">
        <v>66</v>
      </c>
      <c r="BM5" s="20">
        <v>2751000000</v>
      </c>
      <c r="BN5">
        <v>2751000000</v>
      </c>
      <c r="BP5" s="13" t="s">
        <v>66</v>
      </c>
      <c r="BQ5" s="20">
        <v>650000000</v>
      </c>
      <c r="BS5" s="13" t="s">
        <v>32</v>
      </c>
      <c r="BT5" s="20">
        <v>3546000000</v>
      </c>
      <c r="BU5" t="s">
        <v>108</v>
      </c>
      <c r="BV5" s="20">
        <f>VLOOKUP(BV3,BS:BT,2,0)</f>
        <v>2749000000</v>
      </c>
      <c r="BW5" s="20">
        <f>VLOOKUP(BW3,BS1:BT10,2,0)</f>
        <v>806000000</v>
      </c>
      <c r="BX5" s="20">
        <f>VLOOKUP(BX3,BS1:BT10,2,0)</f>
        <v>2494000000</v>
      </c>
      <c r="BY5" s="20">
        <f>VLOOKUP(BY3,BS1:BT10,2,0)</f>
        <v>4572000000</v>
      </c>
      <c r="BZ5" s="20">
        <f>VLOOKUP(BZ3,BS1:BT10,2,0)</f>
        <v>1823000000</v>
      </c>
      <c r="CA5" s="20">
        <f>VLOOKUP(CA3,BS1:BT10,2,0)</f>
        <v>3546000000</v>
      </c>
      <c r="CC5" s="13" t="s">
        <v>55</v>
      </c>
      <c r="CD5">
        <v>68</v>
      </c>
      <c r="CE5">
        <v>68</v>
      </c>
      <c r="CI5" s="12" t="s">
        <v>81</v>
      </c>
      <c r="CJ5" t="s">
        <v>23</v>
      </c>
      <c r="CK5" t="s">
        <v>42</v>
      </c>
      <c r="CL5" t="s">
        <v>45</v>
      </c>
      <c r="CM5" t="s">
        <v>17</v>
      </c>
      <c r="CN5" t="s">
        <v>68</v>
      </c>
      <c r="CO5" t="s">
        <v>82</v>
      </c>
      <c r="CQ5" s="13" t="s">
        <v>23</v>
      </c>
      <c r="CR5" s="14">
        <f>COUNTA(CQ5:CQ9)</f>
        <v>5</v>
      </c>
      <c r="CS5" s="29" t="s">
        <v>46</v>
      </c>
      <c r="CT5" s="20">
        <v>513000000</v>
      </c>
    </row>
    <row r="6" spans="1:105" x14ac:dyDescent="0.3">
      <c r="C6" s="13" t="s">
        <v>82</v>
      </c>
      <c r="D6">
        <v>1237</v>
      </c>
      <c r="I6" s="13" t="s">
        <v>67</v>
      </c>
      <c r="J6" s="17">
        <v>1534000000</v>
      </c>
      <c r="L6" t="str">
        <f t="shared" si="1"/>
        <v>Hany</v>
      </c>
      <c r="M6" s="19">
        <f t="shared" si="2"/>
        <v>1534000000</v>
      </c>
      <c r="O6" s="13" t="s">
        <v>58</v>
      </c>
      <c r="P6" s="20">
        <v>116000000</v>
      </c>
      <c r="Q6">
        <v>116000000</v>
      </c>
      <c r="S6" t="s">
        <v>89</v>
      </c>
      <c r="T6" s="21">
        <f>AVERAGE(Q:Q)</f>
        <v>2460000000</v>
      </c>
      <c r="V6" s="13" t="s">
        <v>82</v>
      </c>
      <c r="W6">
        <v>1237</v>
      </c>
      <c r="AA6" s="13" t="s">
        <v>58</v>
      </c>
      <c r="AB6">
        <v>12</v>
      </c>
      <c r="AD6" t="s">
        <v>94</v>
      </c>
      <c r="AF6" s="19">
        <f>SUM(AB4:AB15)</f>
        <v>2643</v>
      </c>
      <c r="AG6" s="13" t="s">
        <v>40</v>
      </c>
      <c r="AH6">
        <v>97</v>
      </c>
      <c r="AJ6" s="13" t="s">
        <v>74</v>
      </c>
      <c r="AK6">
        <v>247000000</v>
      </c>
      <c r="AL6" s="13" t="s">
        <v>29</v>
      </c>
      <c r="AM6">
        <v>2892000000</v>
      </c>
      <c r="AP6" s="13" t="s">
        <v>29</v>
      </c>
      <c r="AQ6">
        <v>472</v>
      </c>
      <c r="AS6" s="13" t="s">
        <v>56</v>
      </c>
      <c r="AT6" s="20">
        <v>2324000000</v>
      </c>
      <c r="AV6" t="str">
        <f t="shared" si="0"/>
        <v>Pre. L3</v>
      </c>
      <c r="AW6" s="19">
        <f t="shared" si="0"/>
        <v>2324000000</v>
      </c>
      <c r="AY6" s="13" t="s">
        <v>58</v>
      </c>
      <c r="AZ6" s="23">
        <v>3.5007716049382728E-3</v>
      </c>
      <c r="BB6" t="str">
        <f t="shared" si="3"/>
        <v>Mar</v>
      </c>
      <c r="BC6" s="23">
        <v>3.5007716049382728E-3</v>
      </c>
      <c r="BD6" t="s">
        <v>105</v>
      </c>
      <c r="BE6" s="23">
        <f>MIN(BC4:BC15)</f>
        <v>2.5650352733686066E-3</v>
      </c>
      <c r="BG6" s="13" t="s">
        <v>58</v>
      </c>
      <c r="BH6" s="23">
        <v>3.5007716049382728E-3</v>
      </c>
      <c r="BI6" s="13"/>
      <c r="BL6" s="13" t="s">
        <v>76</v>
      </c>
      <c r="BM6" s="20">
        <v>5372000000</v>
      </c>
      <c r="BN6">
        <v>5372000000</v>
      </c>
      <c r="BP6" s="13" t="s">
        <v>53</v>
      </c>
      <c r="BQ6" s="20">
        <v>1360000000</v>
      </c>
      <c r="BS6" s="13" t="s">
        <v>49</v>
      </c>
      <c r="BT6" s="20">
        <v>1823000000</v>
      </c>
      <c r="BU6" s="30" t="s">
        <v>109</v>
      </c>
      <c r="BV6" s="20">
        <f>MAX(BT3:BT9)-BV5+1000000</f>
        <v>1824000000</v>
      </c>
      <c r="BW6" s="20">
        <f>MAX(BT3:BT9)-BW5</f>
        <v>3766000000</v>
      </c>
      <c r="BX6" s="20">
        <f>MAX(BT3:BT9)-BX5</f>
        <v>2078000000</v>
      </c>
      <c r="BY6" s="20">
        <f>MAX(BT3:BT9)-BY5+1000000000</f>
        <v>1000000000</v>
      </c>
      <c r="BZ6" s="20">
        <f>MAX(BT3:BT9)-BZ5</f>
        <v>2749000000</v>
      </c>
      <c r="CA6" s="20">
        <f>MAX(BT3:BT9)-CA5</f>
        <v>1026000000</v>
      </c>
      <c r="CC6" s="13" t="s">
        <v>57</v>
      </c>
      <c r="CD6">
        <v>66</v>
      </c>
      <c r="CE6">
        <v>66</v>
      </c>
      <c r="CF6" t="s">
        <v>112</v>
      </c>
      <c r="CG6" s="28">
        <f>IFERROR(AVERAGE(CD4:CD16),"-")</f>
        <v>103.08333333333333</v>
      </c>
      <c r="CI6" s="13" t="s">
        <v>55</v>
      </c>
      <c r="CJ6" s="20">
        <v>262000000</v>
      </c>
      <c r="CK6" s="20">
        <v>472000000</v>
      </c>
      <c r="CL6" s="20">
        <v>0</v>
      </c>
      <c r="CM6" s="20">
        <v>190000000</v>
      </c>
      <c r="CN6" s="20">
        <v>60000000</v>
      </c>
      <c r="CO6" s="20">
        <v>984000000</v>
      </c>
      <c r="CQ6" s="13" t="s">
        <v>42</v>
      </c>
      <c r="CS6" s="29" t="s">
        <v>61</v>
      </c>
      <c r="CT6" s="20">
        <v>146000000</v>
      </c>
      <c r="CV6" s="12" t="s">
        <v>79</v>
      </c>
      <c r="CW6" s="12" t="s">
        <v>114</v>
      </c>
    </row>
    <row r="7" spans="1:105" x14ac:dyDescent="0.3">
      <c r="I7" s="13" t="s">
        <v>53</v>
      </c>
      <c r="J7" s="17">
        <v>1360000000</v>
      </c>
      <c r="L7" t="str">
        <f t="shared" si="1"/>
        <v>Dary</v>
      </c>
      <c r="M7" s="19">
        <f t="shared" si="2"/>
        <v>1360000000</v>
      </c>
      <c r="O7" s="13" t="s">
        <v>15</v>
      </c>
      <c r="P7" s="20">
        <v>538000000</v>
      </c>
      <c r="Q7">
        <v>538000000</v>
      </c>
      <c r="S7" t="s">
        <v>90</v>
      </c>
      <c r="T7" s="21">
        <f>MIN(Q:Q)</f>
        <v>116000000</v>
      </c>
      <c r="AA7" s="13" t="s">
        <v>15</v>
      </c>
      <c r="AB7">
        <v>102</v>
      </c>
      <c r="AG7" s="13" t="s">
        <v>20</v>
      </c>
      <c r="AH7">
        <v>100</v>
      </c>
      <c r="AJ7" s="13" t="s">
        <v>18</v>
      </c>
      <c r="AK7">
        <v>10591000000</v>
      </c>
      <c r="AL7" s="13" t="s">
        <v>50</v>
      </c>
      <c r="AM7">
        <v>574000000</v>
      </c>
      <c r="AP7" s="13" t="s">
        <v>50</v>
      </c>
      <c r="AQ7">
        <v>90</v>
      </c>
      <c r="AS7" s="13" t="s">
        <v>39</v>
      </c>
      <c r="AT7" s="20">
        <v>2320000000</v>
      </c>
      <c r="AV7" t="str">
        <f t="shared" si="0"/>
        <v>Fndn. L1</v>
      </c>
      <c r="AW7" s="19">
        <f t="shared" si="0"/>
        <v>2320000000</v>
      </c>
      <c r="AY7" s="13" t="s">
        <v>15</v>
      </c>
      <c r="AZ7" s="23">
        <v>3.2072368421052632E-3</v>
      </c>
      <c r="BB7" t="str">
        <f t="shared" si="3"/>
        <v>Apr</v>
      </c>
      <c r="BC7" s="23">
        <v>3.2072368421052632E-3</v>
      </c>
      <c r="BG7" s="13" t="s">
        <v>15</v>
      </c>
      <c r="BH7" s="23">
        <v>3.2072368421052632E-3</v>
      </c>
      <c r="BI7" s="13"/>
      <c r="BL7" s="13" t="s">
        <v>78</v>
      </c>
      <c r="BM7" s="20">
        <v>5288000000</v>
      </c>
      <c r="BN7">
        <v>5288000000</v>
      </c>
      <c r="BP7" s="13" t="s">
        <v>62</v>
      </c>
      <c r="BQ7" s="20">
        <v>832000000</v>
      </c>
      <c r="BS7" s="13" t="s">
        <v>16</v>
      </c>
      <c r="BT7" s="20">
        <v>4572000000</v>
      </c>
      <c r="CC7" s="13" t="s">
        <v>58</v>
      </c>
      <c r="CD7">
        <v>30</v>
      </c>
      <c r="CE7">
        <v>30</v>
      </c>
      <c r="CI7" s="13" t="s">
        <v>57</v>
      </c>
      <c r="CJ7" s="20">
        <v>306000000</v>
      </c>
      <c r="CK7" s="20">
        <v>408000000</v>
      </c>
      <c r="CL7" s="20">
        <v>48000000</v>
      </c>
      <c r="CM7" s="20">
        <v>248000000</v>
      </c>
      <c r="CN7" s="20">
        <v>30000000</v>
      </c>
      <c r="CO7" s="20">
        <v>1040000000</v>
      </c>
      <c r="CQ7" s="13" t="s">
        <v>45</v>
      </c>
      <c r="CS7" s="29" t="s">
        <v>18</v>
      </c>
      <c r="CT7" s="20">
        <v>1920000000</v>
      </c>
      <c r="CV7" s="12" t="s">
        <v>81</v>
      </c>
      <c r="CW7" t="s">
        <v>46</v>
      </c>
      <c r="CX7" t="s">
        <v>61</v>
      </c>
      <c r="CY7" t="s">
        <v>74</v>
      </c>
      <c r="CZ7" t="s">
        <v>18</v>
      </c>
      <c r="DA7" t="s">
        <v>82</v>
      </c>
    </row>
    <row r="8" spans="1:105" x14ac:dyDescent="0.3">
      <c r="I8" s="13" t="s">
        <v>26</v>
      </c>
      <c r="J8" s="17">
        <v>1288000000</v>
      </c>
      <c r="L8" t="str">
        <f t="shared" si="1"/>
        <v>Kisho</v>
      </c>
      <c r="M8" s="19">
        <f t="shared" si="2"/>
        <v>1288000000</v>
      </c>
      <c r="O8" s="13" t="s">
        <v>59</v>
      </c>
      <c r="P8" s="20">
        <v>1158000000</v>
      </c>
      <c r="Q8">
        <v>1158000000</v>
      </c>
      <c r="V8" s="13" t="s">
        <v>70</v>
      </c>
      <c r="W8">
        <v>359</v>
      </c>
      <c r="X8" s="22">
        <f>W8/GETPIVOTDATA("Fees Status",$V$3)</f>
        <v>0.29021827000808409</v>
      </c>
      <c r="AA8" s="13" t="s">
        <v>59</v>
      </c>
      <c r="AB8">
        <v>174</v>
      </c>
      <c r="AG8" s="13" t="s">
        <v>43</v>
      </c>
      <c r="AH8">
        <v>178</v>
      </c>
      <c r="AJ8" s="13" t="s">
        <v>82</v>
      </c>
      <c r="AK8">
        <v>15990000000</v>
      </c>
      <c r="AL8" s="13" t="s">
        <v>19</v>
      </c>
      <c r="AM8">
        <v>3337000000</v>
      </c>
      <c r="AP8" s="13" t="s">
        <v>19</v>
      </c>
      <c r="AQ8">
        <v>562</v>
      </c>
      <c r="AS8" s="13" t="s">
        <v>47</v>
      </c>
      <c r="AT8" s="20">
        <v>1309000000</v>
      </c>
      <c r="AV8" t="str">
        <f t="shared" si="0"/>
        <v>Pre. L2</v>
      </c>
      <c r="AW8" s="19">
        <f t="shared" si="0"/>
        <v>1309000000</v>
      </c>
      <c r="AY8" s="13" t="s">
        <v>59</v>
      </c>
      <c r="AZ8" s="23">
        <v>2.7282515073212741E-3</v>
      </c>
      <c r="BB8" t="str">
        <f t="shared" si="3"/>
        <v>May</v>
      </c>
      <c r="BC8" s="23">
        <v>2.7282515073212741E-3</v>
      </c>
      <c r="BG8" s="13" t="s">
        <v>59</v>
      </c>
      <c r="BH8" s="23">
        <v>2.7282515073212741E-3</v>
      </c>
      <c r="BI8" s="13"/>
      <c r="BL8" s="13" t="s">
        <v>82</v>
      </c>
      <c r="BM8" s="20">
        <v>15990000000</v>
      </c>
      <c r="BN8">
        <v>15990000000</v>
      </c>
      <c r="BP8" s="13" t="s">
        <v>75</v>
      </c>
      <c r="BQ8" s="20">
        <v>332000000</v>
      </c>
      <c r="BS8" s="13" t="s">
        <v>38</v>
      </c>
      <c r="BT8" s="20">
        <v>2494000000</v>
      </c>
      <c r="CC8" s="13" t="s">
        <v>15</v>
      </c>
      <c r="CD8">
        <v>38</v>
      </c>
      <c r="CE8">
        <v>38</v>
      </c>
      <c r="CI8" s="13" t="s">
        <v>58</v>
      </c>
      <c r="CJ8" s="20">
        <v>0</v>
      </c>
      <c r="CK8" s="20">
        <v>116000000</v>
      </c>
      <c r="CL8" s="20"/>
      <c r="CM8" s="20">
        <v>0</v>
      </c>
      <c r="CN8" s="20">
        <v>0</v>
      </c>
      <c r="CO8" s="20">
        <v>116000000</v>
      </c>
      <c r="CQ8" s="13" t="s">
        <v>17</v>
      </c>
      <c r="CS8" s="13" t="s">
        <v>66</v>
      </c>
      <c r="CT8" s="20">
        <v>2751000000</v>
      </c>
      <c r="CV8" s="13" t="s">
        <v>34</v>
      </c>
      <c r="CW8" s="20">
        <v>152000000</v>
      </c>
      <c r="CX8" s="20">
        <v>11000000</v>
      </c>
      <c r="CY8" s="20"/>
      <c r="CZ8" s="20">
        <v>216000000</v>
      </c>
      <c r="DA8" s="20">
        <v>379000000</v>
      </c>
    </row>
    <row r="9" spans="1:105" x14ac:dyDescent="0.3">
      <c r="I9" s="13" t="s">
        <v>54</v>
      </c>
      <c r="J9" s="17">
        <v>1243000000</v>
      </c>
      <c r="O9" s="13" t="s">
        <v>60</v>
      </c>
      <c r="P9" s="20">
        <v>512000000</v>
      </c>
      <c r="Q9">
        <v>512000000</v>
      </c>
      <c r="V9" s="13" t="s">
        <v>14</v>
      </c>
      <c r="W9">
        <v>926</v>
      </c>
      <c r="X9" s="22">
        <f>W9/GETPIVOTDATA("Fees Status",$V$3)</f>
        <v>0.74858528698464022</v>
      </c>
      <c r="AA9" s="13" t="s">
        <v>60</v>
      </c>
      <c r="AB9">
        <v>96</v>
      </c>
      <c r="AG9" s="13" t="s">
        <v>25</v>
      </c>
      <c r="AH9">
        <v>104</v>
      </c>
      <c r="AL9" s="13" t="s">
        <v>47</v>
      </c>
      <c r="AM9">
        <v>1309000000</v>
      </c>
      <c r="AP9" s="13" t="s">
        <v>47</v>
      </c>
      <c r="AQ9">
        <v>211</v>
      </c>
      <c r="AS9" s="13" t="s">
        <v>35</v>
      </c>
      <c r="AT9" s="20">
        <v>1159000000</v>
      </c>
      <c r="AY9" s="13" t="s">
        <v>60</v>
      </c>
      <c r="AZ9" s="23">
        <v>2.5650352733686066E-3</v>
      </c>
      <c r="BB9" t="str">
        <f t="shared" si="3"/>
        <v>Jun</v>
      </c>
      <c r="BC9" s="23">
        <v>2.5650352733686066E-3</v>
      </c>
      <c r="BG9" s="13" t="s">
        <v>60</v>
      </c>
      <c r="BH9" s="23">
        <v>2.5650352733686066E-3</v>
      </c>
      <c r="BI9" s="13"/>
      <c r="BP9" s="13" t="s">
        <v>67</v>
      </c>
      <c r="BQ9" s="20">
        <v>1534000000</v>
      </c>
      <c r="BS9" s="13" t="s">
        <v>73</v>
      </c>
      <c r="BT9" s="20">
        <v>806000000</v>
      </c>
      <c r="BV9" t="s">
        <v>118</v>
      </c>
      <c r="CC9" s="13" t="s">
        <v>59</v>
      </c>
      <c r="CD9">
        <v>86</v>
      </c>
      <c r="CE9">
        <v>86</v>
      </c>
      <c r="CI9" s="13" t="s">
        <v>15</v>
      </c>
      <c r="CJ9" s="20">
        <v>144000000</v>
      </c>
      <c r="CK9" s="20">
        <v>264000000</v>
      </c>
      <c r="CL9" s="20">
        <v>24000000</v>
      </c>
      <c r="CM9" s="20">
        <v>82000000</v>
      </c>
      <c r="CN9" s="20">
        <v>24000000</v>
      </c>
      <c r="CO9" s="20">
        <v>538000000</v>
      </c>
      <c r="CQ9" s="13" t="s">
        <v>68</v>
      </c>
      <c r="CS9" s="29" t="s">
        <v>46</v>
      </c>
      <c r="CT9" s="20">
        <v>703000000</v>
      </c>
      <c r="CV9" s="13" t="s">
        <v>66</v>
      </c>
      <c r="CW9" s="20">
        <v>114000000</v>
      </c>
      <c r="CX9" s="20">
        <v>100000000</v>
      </c>
      <c r="CY9" s="20"/>
      <c r="CZ9" s="20">
        <v>436000000</v>
      </c>
      <c r="DA9" s="20">
        <v>650000000</v>
      </c>
    </row>
    <row r="10" spans="1:105" x14ac:dyDescent="0.3">
      <c r="I10" s="13" t="s">
        <v>36</v>
      </c>
      <c r="J10" s="17">
        <v>1177000000</v>
      </c>
      <c r="O10" s="13" t="s">
        <v>72</v>
      </c>
      <c r="P10" s="20">
        <v>442000000</v>
      </c>
      <c r="Q10">
        <v>442000000</v>
      </c>
      <c r="AA10" s="13" t="s">
        <v>72</v>
      </c>
      <c r="AB10">
        <v>60</v>
      </c>
      <c r="AG10" s="13" t="s">
        <v>48</v>
      </c>
      <c r="AH10">
        <v>178</v>
      </c>
      <c r="AL10" s="13" t="s">
        <v>56</v>
      </c>
      <c r="AM10">
        <v>2324000000</v>
      </c>
      <c r="AP10" s="13" t="s">
        <v>56</v>
      </c>
      <c r="AQ10">
        <v>376</v>
      </c>
      <c r="AS10" s="13" t="s">
        <v>24</v>
      </c>
      <c r="AT10" s="20">
        <v>1043000000</v>
      </c>
      <c r="AY10" s="13" t="s">
        <v>72</v>
      </c>
      <c r="AZ10" s="23">
        <v>3.2852095516569201E-3</v>
      </c>
      <c r="BB10" t="str">
        <f t="shared" si="3"/>
        <v>Jul</v>
      </c>
      <c r="BC10" s="23">
        <v>3.2852095516569201E-3</v>
      </c>
      <c r="BG10" s="13" t="s">
        <v>72</v>
      </c>
      <c r="BH10" s="23">
        <v>3.2852095516569201E-3</v>
      </c>
      <c r="BI10" s="13"/>
      <c r="BP10" s="13" t="s">
        <v>65</v>
      </c>
      <c r="BQ10" s="20">
        <v>995000000</v>
      </c>
      <c r="BS10" s="13" t="s">
        <v>82</v>
      </c>
      <c r="BT10" s="20">
        <v>15990000000</v>
      </c>
      <c r="BV10" s="20">
        <f>SUM(BV5:CA5)</f>
        <v>15990000000</v>
      </c>
      <c r="CC10" s="13" t="s">
        <v>60</v>
      </c>
      <c r="CD10">
        <v>42</v>
      </c>
      <c r="CE10">
        <v>42</v>
      </c>
      <c r="CI10" s="13" t="s">
        <v>59</v>
      </c>
      <c r="CJ10" s="20">
        <v>294000000</v>
      </c>
      <c r="CK10" s="20">
        <v>546000000</v>
      </c>
      <c r="CL10" s="20">
        <v>68000000</v>
      </c>
      <c r="CM10" s="20">
        <v>226000000</v>
      </c>
      <c r="CN10" s="20">
        <v>24000000</v>
      </c>
      <c r="CO10" s="20">
        <v>1158000000</v>
      </c>
      <c r="CS10" s="29" t="s">
        <v>61</v>
      </c>
      <c r="CT10" s="20">
        <v>284000000</v>
      </c>
      <c r="CV10" s="13" t="s">
        <v>53</v>
      </c>
      <c r="CW10" s="20">
        <v>475000000</v>
      </c>
      <c r="CX10" s="20">
        <v>82000000</v>
      </c>
      <c r="CY10" s="20"/>
      <c r="CZ10" s="20">
        <v>803000000</v>
      </c>
      <c r="DA10" s="20">
        <v>1360000000</v>
      </c>
    </row>
    <row r="11" spans="1:105" x14ac:dyDescent="0.3">
      <c r="I11" s="13" t="s">
        <v>41</v>
      </c>
      <c r="J11" s="17">
        <v>1066000000</v>
      </c>
      <c r="O11" s="13" t="s">
        <v>22</v>
      </c>
      <c r="P11" s="20">
        <v>1152000000</v>
      </c>
      <c r="Q11">
        <v>1152000000</v>
      </c>
      <c r="AA11" s="13" t="s">
        <v>22</v>
      </c>
      <c r="AB11">
        <v>189</v>
      </c>
      <c r="AG11" s="13" t="s">
        <v>51</v>
      </c>
      <c r="AH11">
        <v>176</v>
      </c>
      <c r="AL11" s="13" t="s">
        <v>64</v>
      </c>
      <c r="AM11">
        <v>1032000000</v>
      </c>
      <c r="AP11" s="13" t="s">
        <v>64</v>
      </c>
      <c r="AQ11">
        <v>185</v>
      </c>
      <c r="AS11" s="13" t="s">
        <v>64</v>
      </c>
      <c r="AT11" s="20">
        <v>1032000000</v>
      </c>
      <c r="AY11" s="13" t="s">
        <v>22</v>
      </c>
      <c r="AZ11" s="23">
        <v>3.1154770276605719E-3</v>
      </c>
      <c r="BB11" t="str">
        <f t="shared" si="3"/>
        <v>Aug</v>
      </c>
      <c r="BC11" s="23">
        <v>3.1154770276605719E-3</v>
      </c>
      <c r="BG11" s="13" t="s">
        <v>22</v>
      </c>
      <c r="BH11" s="23">
        <v>3.1154770276605719E-3</v>
      </c>
      <c r="BI11" s="13"/>
      <c r="BL11" s="10" t="s">
        <v>81</v>
      </c>
      <c r="BM11" s="10" t="s">
        <v>79</v>
      </c>
      <c r="BP11" s="13" t="s">
        <v>63</v>
      </c>
      <c r="BQ11" s="20">
        <v>1029000000</v>
      </c>
      <c r="CC11" s="13" t="s">
        <v>72</v>
      </c>
      <c r="CD11">
        <v>38</v>
      </c>
      <c r="CE11">
        <v>38</v>
      </c>
      <c r="CI11" s="13" t="s">
        <v>60</v>
      </c>
      <c r="CJ11" s="20">
        <v>212000000</v>
      </c>
      <c r="CK11" s="20">
        <v>146000000</v>
      </c>
      <c r="CL11" s="20">
        <v>24000000</v>
      </c>
      <c r="CM11" s="20">
        <v>130000000</v>
      </c>
      <c r="CN11" s="20">
        <v>0</v>
      </c>
      <c r="CO11" s="20">
        <v>512000000</v>
      </c>
      <c r="CS11" s="29" t="s">
        <v>74</v>
      </c>
      <c r="CT11" s="20">
        <v>95000000</v>
      </c>
      <c r="CV11" s="13" t="s">
        <v>62</v>
      </c>
      <c r="CW11" s="20">
        <v>247000000</v>
      </c>
      <c r="CX11" s="20">
        <v>60000000</v>
      </c>
      <c r="CY11" s="20"/>
      <c r="CZ11" s="20">
        <v>525000000</v>
      </c>
      <c r="DA11" s="20">
        <v>832000000</v>
      </c>
    </row>
    <row r="12" spans="1:105" x14ac:dyDescent="0.3">
      <c r="I12" s="13" t="s">
        <v>63</v>
      </c>
      <c r="J12" s="17">
        <v>1029000000</v>
      </c>
      <c r="O12" s="13" t="s">
        <v>27</v>
      </c>
      <c r="P12" s="20">
        <v>2178000000</v>
      </c>
      <c r="Q12">
        <v>2178000000</v>
      </c>
      <c r="AA12" s="13" t="s">
        <v>27</v>
      </c>
      <c r="AB12">
        <v>387</v>
      </c>
      <c r="AG12" s="13" t="s">
        <v>82</v>
      </c>
      <c r="AH12">
        <v>1237</v>
      </c>
      <c r="AL12" s="13" t="s">
        <v>24</v>
      </c>
      <c r="AM12">
        <v>1043000000</v>
      </c>
      <c r="AP12" s="13" t="s">
        <v>24</v>
      </c>
      <c r="AQ12">
        <v>184</v>
      </c>
      <c r="AS12" s="13" t="s">
        <v>50</v>
      </c>
      <c r="AT12" s="20">
        <v>574000000</v>
      </c>
      <c r="AY12" s="13" t="s">
        <v>27</v>
      </c>
      <c r="AZ12" s="23">
        <v>3.2200010704345971E-3</v>
      </c>
      <c r="BB12" t="str">
        <f t="shared" si="3"/>
        <v>Sep</v>
      </c>
      <c r="BC12" s="23">
        <v>3.2200010704345971E-3</v>
      </c>
      <c r="BG12" s="13" t="s">
        <v>27</v>
      </c>
      <c r="BH12" s="23">
        <v>3.2200010704345971E-3</v>
      </c>
      <c r="BI12" s="13"/>
      <c r="BL12" s="13" t="s">
        <v>76</v>
      </c>
      <c r="BM12" s="20">
        <v>5372000000</v>
      </c>
      <c r="BP12" s="13" t="s">
        <v>21</v>
      </c>
      <c r="BQ12" s="20">
        <v>329000000</v>
      </c>
      <c r="CC12" s="13" t="s">
        <v>22</v>
      </c>
      <c r="CD12">
        <v>79</v>
      </c>
      <c r="CE12">
        <v>79</v>
      </c>
      <c r="CI12" s="13" t="s">
        <v>72</v>
      </c>
      <c r="CJ12" s="20">
        <v>180000000</v>
      </c>
      <c r="CK12" s="20">
        <v>262000000</v>
      </c>
      <c r="CL12" s="20"/>
      <c r="CM12" s="20">
        <v>0</v>
      </c>
      <c r="CN12" s="20"/>
      <c r="CO12" s="20">
        <v>442000000</v>
      </c>
      <c r="CS12" s="29" t="s">
        <v>18</v>
      </c>
      <c r="CT12" s="20">
        <v>1669000000</v>
      </c>
      <c r="CV12" s="13" t="s">
        <v>75</v>
      </c>
      <c r="CW12" s="20">
        <v>38000000</v>
      </c>
      <c r="CX12" s="20">
        <v>11000000</v>
      </c>
      <c r="CY12" s="20">
        <v>38000000</v>
      </c>
      <c r="CZ12" s="20">
        <v>245000000</v>
      </c>
      <c r="DA12" s="20">
        <v>332000000</v>
      </c>
    </row>
    <row r="13" spans="1:105" x14ac:dyDescent="0.3">
      <c r="I13" s="13" t="s">
        <v>65</v>
      </c>
      <c r="J13" s="17">
        <v>995000000</v>
      </c>
      <c r="O13" s="13" t="s">
        <v>37</v>
      </c>
      <c r="P13" s="20">
        <v>3809000000</v>
      </c>
      <c r="Q13">
        <v>3809000000</v>
      </c>
      <c r="AA13" s="13" t="s">
        <v>37</v>
      </c>
      <c r="AB13">
        <v>617</v>
      </c>
      <c r="AL13" s="13" t="s">
        <v>96</v>
      </c>
      <c r="AM13">
        <v>0</v>
      </c>
      <c r="AP13" s="13" t="s">
        <v>96</v>
      </c>
      <c r="AQ13">
        <v>0</v>
      </c>
      <c r="AS13" s="13" t="s">
        <v>96</v>
      </c>
      <c r="AT13" s="20">
        <v>0</v>
      </c>
      <c r="AY13" s="13" t="s">
        <v>37</v>
      </c>
      <c r="AZ13" s="23">
        <v>3.2214228617106345E-3</v>
      </c>
      <c r="BB13" t="str">
        <f t="shared" si="3"/>
        <v>Oct</v>
      </c>
      <c r="BC13" s="23">
        <v>3.2214228617106345E-3</v>
      </c>
      <c r="BG13" s="13" t="s">
        <v>37</v>
      </c>
      <c r="BH13" s="23">
        <v>3.2214228617106345E-3</v>
      </c>
      <c r="BI13" s="13"/>
      <c r="BL13" s="13" t="s">
        <v>78</v>
      </c>
      <c r="BM13" s="20">
        <v>5288000000</v>
      </c>
      <c r="BP13" s="13" t="s">
        <v>71</v>
      </c>
      <c r="BQ13" s="20">
        <v>411000000</v>
      </c>
      <c r="CC13" s="13" t="s">
        <v>27</v>
      </c>
      <c r="CD13">
        <v>173</v>
      </c>
      <c r="CE13">
        <v>173</v>
      </c>
      <c r="CI13" s="13" t="s">
        <v>22</v>
      </c>
      <c r="CJ13" s="20">
        <v>372000000</v>
      </c>
      <c r="CK13" s="20">
        <v>443000000</v>
      </c>
      <c r="CL13" s="20">
        <v>38000000</v>
      </c>
      <c r="CM13" s="20">
        <v>225000000</v>
      </c>
      <c r="CN13" s="20">
        <v>74000000</v>
      </c>
      <c r="CO13" s="20">
        <v>1152000000</v>
      </c>
      <c r="CS13" s="13" t="s">
        <v>76</v>
      </c>
      <c r="CT13" s="20">
        <v>5372000000</v>
      </c>
      <c r="CV13" s="13" t="s">
        <v>67</v>
      </c>
      <c r="CW13" s="20">
        <v>589000000</v>
      </c>
      <c r="CX13" s="20">
        <v>162000000</v>
      </c>
      <c r="CY13" s="20">
        <v>76000000</v>
      </c>
      <c r="CZ13" s="20">
        <v>707000000</v>
      </c>
      <c r="DA13" s="20">
        <v>1534000000</v>
      </c>
    </row>
    <row r="14" spans="1:105" x14ac:dyDescent="0.3">
      <c r="I14" s="13" t="s">
        <v>62</v>
      </c>
      <c r="J14" s="17">
        <v>832000000</v>
      </c>
      <c r="O14" s="13" t="s">
        <v>44</v>
      </c>
      <c r="P14" s="20">
        <v>2814000000</v>
      </c>
      <c r="Q14">
        <v>2814000000</v>
      </c>
      <c r="AA14" s="13" t="s">
        <v>44</v>
      </c>
      <c r="AB14">
        <v>468</v>
      </c>
      <c r="AL14" s="13" t="s">
        <v>82</v>
      </c>
      <c r="AM14">
        <v>15990000000</v>
      </c>
      <c r="AP14" s="13" t="s">
        <v>82</v>
      </c>
      <c r="AQ14">
        <v>2643</v>
      </c>
      <c r="AS14" s="13" t="s">
        <v>82</v>
      </c>
      <c r="AT14" s="20">
        <v>15990000000</v>
      </c>
      <c r="AY14" s="13" t="s">
        <v>44</v>
      </c>
      <c r="AZ14" s="23">
        <v>3.1869103773584919E-3</v>
      </c>
      <c r="BB14" t="str">
        <f t="shared" si="3"/>
        <v>Nov</v>
      </c>
      <c r="BC14" s="23">
        <v>3.1869103773584919E-3</v>
      </c>
      <c r="BG14" s="13" t="s">
        <v>44</v>
      </c>
      <c r="BH14" s="23">
        <v>3.1869103773584919E-3</v>
      </c>
      <c r="BI14" s="13"/>
      <c r="BL14" s="13" t="s">
        <v>66</v>
      </c>
      <c r="BM14" s="20">
        <v>2751000000</v>
      </c>
      <c r="BP14" s="13" t="s">
        <v>36</v>
      </c>
      <c r="BQ14" s="20">
        <v>1177000000</v>
      </c>
      <c r="CC14" s="13" t="s">
        <v>37</v>
      </c>
      <c r="CD14">
        <v>278</v>
      </c>
      <c r="CE14">
        <v>278</v>
      </c>
      <c r="CI14" s="13" t="s">
        <v>27</v>
      </c>
      <c r="CJ14" s="20">
        <v>652000000</v>
      </c>
      <c r="CK14" s="20">
        <v>858000000</v>
      </c>
      <c r="CL14" s="20">
        <v>142000000</v>
      </c>
      <c r="CM14" s="20">
        <v>413000000</v>
      </c>
      <c r="CN14" s="20">
        <v>113000000</v>
      </c>
      <c r="CO14" s="20">
        <v>2178000000</v>
      </c>
      <c r="CS14" s="29" t="s">
        <v>46</v>
      </c>
      <c r="CT14" s="20">
        <v>1254000000</v>
      </c>
      <c r="CV14" s="13" t="s">
        <v>65</v>
      </c>
      <c r="CW14" s="20">
        <v>171000000</v>
      </c>
      <c r="CX14" s="20">
        <v>20000000</v>
      </c>
      <c r="CY14" s="20"/>
      <c r="CZ14" s="20">
        <v>804000000</v>
      </c>
      <c r="DA14" s="20">
        <v>995000000</v>
      </c>
    </row>
    <row r="15" spans="1:105" x14ac:dyDescent="0.3">
      <c r="I15" s="13" t="s">
        <v>66</v>
      </c>
      <c r="J15" s="17">
        <v>650000000</v>
      </c>
      <c r="O15" s="13" t="s">
        <v>69</v>
      </c>
      <c r="P15" s="20">
        <v>1247000000</v>
      </c>
      <c r="Q15">
        <v>1247000000</v>
      </c>
      <c r="AA15" s="13" t="s">
        <v>69</v>
      </c>
      <c r="AB15">
        <v>206</v>
      </c>
      <c r="AY15" s="13" t="s">
        <v>69</v>
      </c>
      <c r="AZ15" s="23">
        <v>3.2185950714494014E-3</v>
      </c>
      <c r="BB15" t="str">
        <f t="shared" si="3"/>
        <v>Dec</v>
      </c>
      <c r="BC15" s="23">
        <v>3.2185950714494014E-3</v>
      </c>
      <c r="BG15" s="13" t="s">
        <v>69</v>
      </c>
      <c r="BH15" s="23">
        <v>3.2185950714494014E-3</v>
      </c>
      <c r="BI15" s="13"/>
      <c r="BL15" s="13" t="s">
        <v>77</v>
      </c>
      <c r="BM15" s="20">
        <v>2579000000</v>
      </c>
      <c r="BP15" s="13" t="s">
        <v>26</v>
      </c>
      <c r="BQ15" s="20">
        <v>1288000000</v>
      </c>
      <c r="CC15" s="13" t="s">
        <v>44</v>
      </c>
      <c r="CD15">
        <v>212</v>
      </c>
      <c r="CE15">
        <v>212</v>
      </c>
      <c r="CI15" s="13" t="s">
        <v>37</v>
      </c>
      <c r="CJ15" s="20">
        <v>1179000000</v>
      </c>
      <c r="CK15" s="20">
        <v>1448000000</v>
      </c>
      <c r="CL15" s="20">
        <v>242000000</v>
      </c>
      <c r="CM15" s="20">
        <v>752000000</v>
      </c>
      <c r="CN15" s="20">
        <v>188000000</v>
      </c>
      <c r="CO15" s="20">
        <v>3809000000</v>
      </c>
      <c r="CS15" s="29" t="s">
        <v>61</v>
      </c>
      <c r="CT15" s="20">
        <v>410000000</v>
      </c>
      <c r="CV15" s="13" t="s">
        <v>63</v>
      </c>
      <c r="CW15" s="20">
        <v>171000000</v>
      </c>
      <c r="CX15" s="20">
        <v>113000000</v>
      </c>
      <c r="CY15" s="20">
        <v>38000000</v>
      </c>
      <c r="CZ15" s="20">
        <v>707000000</v>
      </c>
      <c r="DA15" s="20">
        <v>1029000000</v>
      </c>
    </row>
    <row r="16" spans="1:105" x14ac:dyDescent="0.3">
      <c r="I16" s="13" t="s">
        <v>71</v>
      </c>
      <c r="J16" s="17">
        <v>411000000</v>
      </c>
      <c r="O16" s="13" t="s">
        <v>82</v>
      </c>
      <c r="P16" s="20">
        <v>15990000000</v>
      </c>
      <c r="Q16">
        <v>15990000000</v>
      </c>
      <c r="AA16" s="13" t="s">
        <v>82</v>
      </c>
      <c r="AB16">
        <v>2643</v>
      </c>
      <c r="AY16" s="13" t="s">
        <v>82</v>
      </c>
      <c r="AZ16" s="23">
        <v>3.1433014461510964E-3</v>
      </c>
      <c r="BG16" s="13" t="s">
        <v>82</v>
      </c>
      <c r="BH16" s="23">
        <v>3.1433014461510964E-3</v>
      </c>
      <c r="BI16" s="13"/>
      <c r="BL16" s="25"/>
      <c r="BM16" s="26"/>
      <c r="BP16" s="13" t="s">
        <v>52</v>
      </c>
      <c r="BQ16" s="20">
        <v>1727000000</v>
      </c>
      <c r="CC16" s="13" t="s">
        <v>69</v>
      </c>
      <c r="CD16">
        <v>127</v>
      </c>
      <c r="CE16">
        <v>127</v>
      </c>
      <c r="CI16" s="13" t="s">
        <v>44</v>
      </c>
      <c r="CJ16" s="20">
        <v>789000000</v>
      </c>
      <c r="CK16" s="20">
        <v>1078000000</v>
      </c>
      <c r="CL16" s="20">
        <v>239000000</v>
      </c>
      <c r="CM16" s="20">
        <v>545000000</v>
      </c>
      <c r="CN16" s="20">
        <v>163000000</v>
      </c>
      <c r="CO16" s="20">
        <v>2814000000</v>
      </c>
      <c r="CS16" s="29" t="s">
        <v>74</v>
      </c>
      <c r="CT16" s="20">
        <v>114000000</v>
      </c>
      <c r="CV16" s="13" t="s">
        <v>21</v>
      </c>
      <c r="CW16" s="20">
        <v>95000000</v>
      </c>
      <c r="CX16" s="20">
        <v>22000000</v>
      </c>
      <c r="CY16" s="20"/>
      <c r="CZ16" s="20">
        <v>212000000</v>
      </c>
      <c r="DA16" s="20">
        <v>329000000</v>
      </c>
    </row>
    <row r="17" spans="9:105" x14ac:dyDescent="0.3">
      <c r="I17" s="13" t="s">
        <v>34</v>
      </c>
      <c r="J17" s="17">
        <v>379000000</v>
      </c>
      <c r="BP17" s="13" t="s">
        <v>54</v>
      </c>
      <c r="BQ17" s="20">
        <v>1243000000</v>
      </c>
      <c r="CC17" s="13" t="s">
        <v>82</v>
      </c>
      <c r="CD17">
        <v>1237</v>
      </c>
      <c r="CE17">
        <v>1237</v>
      </c>
      <c r="CI17" s="13" t="s">
        <v>69</v>
      </c>
      <c r="CJ17" s="20">
        <v>445000000</v>
      </c>
      <c r="CK17" s="20">
        <v>444000000</v>
      </c>
      <c r="CL17" s="20">
        <v>75000000</v>
      </c>
      <c r="CM17" s="20">
        <v>200000000</v>
      </c>
      <c r="CN17" s="20">
        <v>83000000</v>
      </c>
      <c r="CO17" s="20">
        <v>1247000000</v>
      </c>
      <c r="CS17" s="29" t="s">
        <v>18</v>
      </c>
      <c r="CT17" s="20">
        <v>3594000000</v>
      </c>
      <c r="CV17" s="13" t="s">
        <v>71</v>
      </c>
      <c r="CW17" s="20">
        <v>171000000</v>
      </c>
      <c r="CX17" s="20">
        <v>100000000</v>
      </c>
      <c r="CY17" s="20"/>
      <c r="CZ17" s="20">
        <v>140000000</v>
      </c>
      <c r="DA17" s="20">
        <v>411000000</v>
      </c>
    </row>
    <row r="18" spans="9:105" x14ac:dyDescent="0.3">
      <c r="I18" s="13" t="s">
        <v>75</v>
      </c>
      <c r="J18" s="17">
        <v>332000000</v>
      </c>
      <c r="BP18" s="13" t="s">
        <v>31</v>
      </c>
      <c r="BQ18" s="20">
        <v>1638000000</v>
      </c>
      <c r="CI18" s="13" t="s">
        <v>82</v>
      </c>
      <c r="CJ18" s="20">
        <v>4835000000</v>
      </c>
      <c r="CK18" s="20">
        <v>6485000000</v>
      </c>
      <c r="CL18" s="20">
        <v>900000000</v>
      </c>
      <c r="CM18" s="20">
        <v>3011000000</v>
      </c>
      <c r="CN18" s="20">
        <v>759000000</v>
      </c>
      <c r="CO18" s="20">
        <v>15990000000</v>
      </c>
      <c r="CS18" s="13" t="s">
        <v>78</v>
      </c>
      <c r="CT18" s="20">
        <v>5288000000</v>
      </c>
      <c r="CV18" s="13" t="s">
        <v>36</v>
      </c>
      <c r="CW18" s="20">
        <v>114000000</v>
      </c>
      <c r="CX18" s="20">
        <v>122000000</v>
      </c>
      <c r="CY18" s="20">
        <v>19000000</v>
      </c>
      <c r="CZ18" s="20">
        <v>922000000</v>
      </c>
      <c r="DA18" s="20">
        <v>1177000000</v>
      </c>
    </row>
    <row r="19" spans="9:105" x14ac:dyDescent="0.3">
      <c r="I19" s="13" t="s">
        <v>21</v>
      </c>
      <c r="J19" s="17">
        <v>329000000</v>
      </c>
      <c r="BL19" t="str">
        <f>IFERROR(BL12,"-")</f>
        <v>Mohammed</v>
      </c>
      <c r="BM19" s="20">
        <f>IFERROR(BM12,"-")</f>
        <v>5372000000</v>
      </c>
      <c r="BP19" s="13" t="s">
        <v>41</v>
      </c>
      <c r="BQ19" s="20">
        <v>1066000000</v>
      </c>
      <c r="CS19" s="29" t="s">
        <v>46</v>
      </c>
      <c r="CT19" s="20">
        <v>1425000000</v>
      </c>
      <c r="CV19" s="13" t="s">
        <v>26</v>
      </c>
      <c r="CW19" s="20">
        <v>247000000</v>
      </c>
      <c r="CX19" s="20">
        <v>97000000</v>
      </c>
      <c r="CY19" s="20"/>
      <c r="CZ19" s="20">
        <v>944000000</v>
      </c>
      <c r="DA19" s="20">
        <v>1288000000</v>
      </c>
    </row>
    <row r="20" spans="9:105" x14ac:dyDescent="0.3">
      <c r="I20" s="13" t="s">
        <v>82</v>
      </c>
      <c r="J20" s="17">
        <v>15990000000</v>
      </c>
      <c r="BP20" s="13" t="s">
        <v>82</v>
      </c>
      <c r="BQ20" s="20">
        <v>15990000000</v>
      </c>
      <c r="CS20" s="29" t="s">
        <v>61</v>
      </c>
      <c r="CT20" s="20">
        <v>417000000</v>
      </c>
      <c r="CV20" s="13" t="s">
        <v>52</v>
      </c>
      <c r="CW20" s="20">
        <v>247000000</v>
      </c>
      <c r="CX20" s="20">
        <v>142000000</v>
      </c>
      <c r="CY20" s="20">
        <v>76000000</v>
      </c>
      <c r="CZ20" s="20">
        <v>1262000000</v>
      </c>
      <c r="DA20" s="20">
        <v>1727000000</v>
      </c>
    </row>
    <row r="21" spans="9:105" x14ac:dyDescent="0.3">
      <c r="CS21" s="29" t="s">
        <v>74</v>
      </c>
      <c r="CT21" s="20">
        <v>38000000</v>
      </c>
      <c r="CV21" s="13" t="s">
        <v>54</v>
      </c>
      <c r="CW21" s="20">
        <v>228000000</v>
      </c>
      <c r="CX21" s="20">
        <v>115000000</v>
      </c>
      <c r="CY21" s="20"/>
      <c r="CZ21" s="20">
        <v>900000000</v>
      </c>
      <c r="DA21" s="20">
        <v>1243000000</v>
      </c>
    </row>
    <row r="22" spans="9:105" x14ac:dyDescent="0.3">
      <c r="CS22" s="29" t="s">
        <v>18</v>
      </c>
      <c r="CT22" s="20">
        <v>3408000000</v>
      </c>
      <c r="CV22" s="13" t="s">
        <v>31</v>
      </c>
      <c r="CW22" s="20">
        <v>551000000</v>
      </c>
      <c r="CX22" s="20">
        <v>60000000</v>
      </c>
      <c r="CY22" s="20"/>
      <c r="CZ22" s="20">
        <v>1027000000</v>
      </c>
      <c r="DA22" s="20">
        <v>1638000000</v>
      </c>
    </row>
    <row r="23" spans="9:105" x14ac:dyDescent="0.3">
      <c r="CS23" s="13" t="s">
        <v>82</v>
      </c>
      <c r="CT23" s="20">
        <v>15990000000</v>
      </c>
      <c r="CV23" s="13" t="s">
        <v>41</v>
      </c>
      <c r="CW23" s="20">
        <v>285000000</v>
      </c>
      <c r="CX23" s="20">
        <v>40000000</v>
      </c>
      <c r="CY23" s="20"/>
      <c r="CZ23" s="20">
        <v>741000000</v>
      </c>
      <c r="DA23" s="20">
        <v>1066000000</v>
      </c>
    </row>
    <row r="24" spans="9:105" x14ac:dyDescent="0.3">
      <c r="CV24" s="13" t="s">
        <v>82</v>
      </c>
      <c r="CW24" s="20">
        <v>3895000000</v>
      </c>
      <c r="CX24" s="20">
        <v>1257000000</v>
      </c>
      <c r="CY24" s="20">
        <v>247000000</v>
      </c>
      <c r="CZ24" s="20">
        <v>10591000000</v>
      </c>
      <c r="DA24" s="20">
        <v>15990000000</v>
      </c>
    </row>
  </sheetData>
  <sortState xmlns:xlrd2="http://schemas.microsoft.com/office/spreadsheetml/2017/richdata2" ref="BL12:BM15">
    <sortCondition descending="1" ref="BM11:BM15"/>
  </sortState>
  <phoneticPr fontId="7" type="noConversion"/>
  <pageMargins left="0.7" right="0.7" top="0.75" bottom="0.75" header="0.3" footer="0.3"/>
  <pageSetup orientation="portrait" r:id="rId22"/>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AFE57-DE30-4ECE-A0BA-21E6B56F94A0}">
  <dimension ref="G3:W24"/>
  <sheetViews>
    <sheetView showGridLines="0" showRowColHeaders="0" tabSelected="1" showWhiteSpace="0" topLeftCell="C1" zoomScaleNormal="100" workbookViewId="0">
      <selection activeCell="U15" sqref="U15"/>
    </sheetView>
  </sheetViews>
  <sheetFormatPr defaultRowHeight="15.6" outlineLevelRow="1" x14ac:dyDescent="0.3"/>
  <sheetData>
    <row r="3" spans="9:19" x14ac:dyDescent="0.3">
      <c r="R3" s="17">
        <v>2643</v>
      </c>
      <c r="S3" s="19"/>
    </row>
    <row r="4" spans="9:19" x14ac:dyDescent="0.3">
      <c r="I4" s="14"/>
    </row>
    <row r="7" spans="9:19" outlineLevel="1" x14ac:dyDescent="0.3"/>
    <row r="12" spans="9:19" hidden="1" outlineLevel="1" x14ac:dyDescent="0.3"/>
    <row r="13" spans="9:19" collapsed="1" x14ac:dyDescent="0.3"/>
    <row r="19" spans="7:23" x14ac:dyDescent="0.3">
      <c r="W19" s="19"/>
    </row>
    <row r="20" spans="7:23" x14ac:dyDescent="0.3">
      <c r="K20" s="24" t="s">
        <v>106</v>
      </c>
    </row>
    <row r="21" spans="7:23" x14ac:dyDescent="0.3">
      <c r="G21" s="15"/>
    </row>
    <row r="24" spans="7:23" x14ac:dyDescent="0.3">
      <c r="O24"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Tulika Priyadarshini Lenka</cp:lastModifiedBy>
  <dcterms:created xsi:type="dcterms:W3CDTF">2021-12-05T19:04:34Z</dcterms:created>
  <dcterms:modified xsi:type="dcterms:W3CDTF">2023-06-06T12:25:51Z</dcterms:modified>
  <cp:category/>
</cp:coreProperties>
</file>