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pam Yadav\Desktop\"/>
    </mc:Choice>
  </mc:AlternateContent>
  <bookViews>
    <workbookView xWindow="480" yWindow="156" windowWidth="13332" windowHeight="7440" activeTab="2"/>
  </bookViews>
  <sheets>
    <sheet name="Sheet1" sheetId="1" r:id="rId1"/>
    <sheet name="Sheet2" sheetId="2" r:id="rId2"/>
    <sheet name="Sheet3" sheetId="3" r:id="rId3"/>
    <sheet name="Sheet4" sheetId="4" r:id="rId4"/>
  </sheets>
  <calcPr calcId="152511"/>
</workbook>
</file>

<file path=xl/calcChain.xml><?xml version="1.0" encoding="utf-8"?>
<calcChain xmlns="http://schemas.openxmlformats.org/spreadsheetml/2006/main">
  <c r="E6" i="4" l="1"/>
  <c r="E7" i="4"/>
  <c r="E8" i="4"/>
  <c r="E9" i="4"/>
  <c r="E10" i="4"/>
  <c r="E11" i="4"/>
  <c r="E12" i="4"/>
  <c r="E13" i="4"/>
  <c r="E14" i="4"/>
  <c r="E15" i="4"/>
  <c r="E17" i="4"/>
  <c r="E18" i="4"/>
  <c r="E19" i="4"/>
  <c r="E8" i="1"/>
  <c r="F8" i="1"/>
  <c r="G8" i="1"/>
  <c r="E6" i="2"/>
  <c r="F6" i="2"/>
  <c r="G6" i="2"/>
  <c r="H6" i="2"/>
  <c r="I6" i="2"/>
  <c r="J6" i="2"/>
  <c r="K6" i="2"/>
  <c r="L6" i="2"/>
  <c r="I9" i="3"/>
  <c r="J9" i="3" s="1"/>
  <c r="H9" i="3"/>
  <c r="I10" i="3"/>
  <c r="H10" i="3"/>
  <c r="I11" i="3"/>
  <c r="J11" i="3" s="1"/>
  <c r="K11" i="3" s="1"/>
  <c r="M11" i="3" s="1"/>
  <c r="H11" i="3"/>
  <c r="I12" i="3"/>
  <c r="K12" i="3" s="1"/>
  <c r="M12" i="3" s="1"/>
  <c r="H12" i="3"/>
  <c r="J12" i="3"/>
  <c r="I13" i="3"/>
  <c r="H13" i="3"/>
  <c r="J13" i="3"/>
  <c r="I14" i="3"/>
  <c r="H14" i="3"/>
  <c r="I15" i="3"/>
  <c r="J15" i="3" s="1"/>
  <c r="K15" i="3" s="1"/>
  <c r="M15" i="3" s="1"/>
  <c r="H15" i="3"/>
  <c r="I16" i="3"/>
  <c r="J16" i="3"/>
  <c r="I17" i="3"/>
  <c r="H17" i="3"/>
  <c r="I18" i="3"/>
  <c r="J18" i="3" s="1"/>
  <c r="H18" i="3"/>
  <c r="H16" i="3"/>
  <c r="G7" i="2"/>
  <c r="G8" i="2"/>
  <c r="G9" i="2"/>
  <c r="G10" i="2"/>
  <c r="G11" i="2"/>
  <c r="G12" i="2"/>
  <c r="G13" i="2"/>
  <c r="G14" i="2"/>
  <c r="G15" i="2"/>
  <c r="F7" i="2"/>
  <c r="F8" i="2"/>
  <c r="F9" i="2"/>
  <c r="F10" i="2"/>
  <c r="F11" i="2"/>
  <c r="F12" i="2"/>
  <c r="F13" i="2"/>
  <c r="F14" i="2"/>
  <c r="F15" i="2"/>
  <c r="E7" i="2"/>
  <c r="H7" i="2"/>
  <c r="E8" i="2"/>
  <c r="H8" i="2"/>
  <c r="E9" i="2"/>
  <c r="E10" i="2"/>
  <c r="E11" i="2"/>
  <c r="H11" i="2"/>
  <c r="E12" i="2"/>
  <c r="H12" i="2"/>
  <c r="E13" i="2"/>
  <c r="E14" i="2"/>
  <c r="E15" i="2"/>
  <c r="H15" i="2"/>
  <c r="K16" i="3"/>
  <c r="M16" i="3" s="1"/>
  <c r="E10" i="1"/>
  <c r="F10" i="1"/>
  <c r="H10" i="1"/>
  <c r="E14" i="1"/>
  <c r="F14" i="1"/>
  <c r="H14" i="1"/>
  <c r="E9" i="1"/>
  <c r="F9" i="1"/>
  <c r="H9" i="1"/>
  <c r="E11" i="1"/>
  <c r="F11" i="1"/>
  <c r="H11" i="1"/>
  <c r="E12" i="1"/>
  <c r="F12" i="1"/>
  <c r="H12" i="1"/>
  <c r="E13" i="1"/>
  <c r="F13" i="1"/>
  <c r="H13" i="1"/>
  <c r="E15" i="1"/>
  <c r="F15" i="1"/>
  <c r="E16" i="1"/>
  <c r="F16" i="1"/>
  <c r="E17" i="1"/>
  <c r="F17" i="1"/>
  <c r="G11" i="1"/>
  <c r="I11" i="1"/>
  <c r="H8" i="1"/>
  <c r="I8" i="1"/>
  <c r="H15" i="1"/>
  <c r="G15" i="1"/>
  <c r="I15" i="1"/>
  <c r="G17" i="1"/>
  <c r="H17" i="1"/>
  <c r="G13" i="1"/>
  <c r="I13" i="1"/>
  <c r="H16" i="1"/>
  <c r="G16" i="1"/>
  <c r="I16" i="1"/>
  <c r="G12" i="1"/>
  <c r="I12" i="1"/>
  <c r="G9" i="1"/>
  <c r="I9" i="1"/>
  <c r="H13" i="2"/>
  <c r="H9" i="2"/>
  <c r="G14" i="1"/>
  <c r="I14" i="1"/>
  <c r="L16" i="3"/>
  <c r="G10" i="1"/>
  <c r="I10" i="1"/>
  <c r="H14" i="2"/>
  <c r="H10" i="2"/>
  <c r="I15" i="2"/>
  <c r="J15" i="2"/>
  <c r="K15" i="2"/>
  <c r="L15" i="2"/>
  <c r="I14" i="2"/>
  <c r="J14" i="2"/>
  <c r="K14" i="2"/>
  <c r="L14" i="2"/>
  <c r="I13" i="2"/>
  <c r="J13" i="2"/>
  <c r="K13" i="2"/>
  <c r="L13" i="2"/>
  <c r="I12" i="2"/>
  <c r="J12" i="2"/>
  <c r="K12" i="2"/>
  <c r="L12" i="2"/>
  <c r="I11" i="2"/>
  <c r="J11" i="2"/>
  <c r="K11" i="2"/>
  <c r="L11" i="2"/>
  <c r="I10" i="2"/>
  <c r="J10" i="2"/>
  <c r="K10" i="2"/>
  <c r="L10" i="2"/>
  <c r="I9" i="2"/>
  <c r="J9" i="2"/>
  <c r="K9" i="2"/>
  <c r="L9" i="2"/>
  <c r="I8" i="2"/>
  <c r="J8" i="2"/>
  <c r="K8" i="2"/>
  <c r="L8" i="2"/>
  <c r="I7" i="2"/>
  <c r="J7" i="2"/>
  <c r="K7" i="2"/>
  <c r="L7" i="2"/>
  <c r="K13" i="3"/>
  <c r="M13" i="3"/>
  <c r="K10" i="3" l="1"/>
  <c r="M10" i="3" s="1"/>
  <c r="K18" i="3"/>
  <c r="M18" i="3" s="1"/>
  <c r="L9" i="3"/>
  <c r="J17" i="3"/>
  <c r="J14" i="3"/>
  <c r="L10" i="3" s="1"/>
  <c r="J10" i="3"/>
  <c r="L13" i="3" s="1"/>
  <c r="K9" i="3"/>
  <c r="M9" i="3" s="1"/>
  <c r="L14" i="3"/>
  <c r="L18" i="3" l="1"/>
  <c r="L12" i="3"/>
  <c r="L11" i="3"/>
  <c r="L17" i="3"/>
  <c r="L15" i="3"/>
  <c r="K14" i="3"/>
  <c r="M14" i="3" s="1"/>
  <c r="K17" i="3"/>
  <c r="M17" i="3" s="1"/>
</calcChain>
</file>

<file path=xl/sharedStrings.xml><?xml version="1.0" encoding="utf-8"?>
<sst xmlns="http://schemas.openxmlformats.org/spreadsheetml/2006/main" count="133" uniqueCount="102">
  <si>
    <t>S. No.</t>
  </si>
  <si>
    <t>Customer name</t>
  </si>
  <si>
    <t>Total call</t>
  </si>
  <si>
    <t>Rental charge</t>
  </si>
  <si>
    <t>Extra Charge</t>
  </si>
  <si>
    <t>Total</t>
  </si>
  <si>
    <t>VAT</t>
  </si>
  <si>
    <t>Tax</t>
  </si>
  <si>
    <t>Net Amount</t>
  </si>
  <si>
    <t>Lakpa</t>
  </si>
  <si>
    <t>Ram</t>
  </si>
  <si>
    <t>Hari</t>
  </si>
  <si>
    <t>Krishma</t>
  </si>
  <si>
    <t>Shiva</t>
  </si>
  <si>
    <t>Deepa</t>
  </si>
  <si>
    <t>Sita</t>
  </si>
  <si>
    <t>Soyal</t>
  </si>
  <si>
    <t>Sahil</t>
  </si>
  <si>
    <t>Name</t>
  </si>
  <si>
    <t>Marks Obtained</t>
  </si>
  <si>
    <t>English</t>
  </si>
  <si>
    <t>Mathematics</t>
  </si>
  <si>
    <t>Physics</t>
  </si>
  <si>
    <t>Chemistry</t>
  </si>
  <si>
    <t>Computer</t>
  </si>
  <si>
    <t>Total Marks</t>
  </si>
  <si>
    <t>Result</t>
  </si>
  <si>
    <t>Percentage</t>
  </si>
  <si>
    <t>Division</t>
  </si>
  <si>
    <t>Rank</t>
  </si>
  <si>
    <t>Remarks</t>
  </si>
  <si>
    <t>S.No.</t>
  </si>
  <si>
    <t>Sid</t>
  </si>
  <si>
    <t>Amit</t>
  </si>
  <si>
    <t>Sudip</t>
  </si>
  <si>
    <t>Suyog</t>
  </si>
  <si>
    <t>Krishna</t>
  </si>
  <si>
    <t>Pooja</t>
  </si>
  <si>
    <t>Rahul</t>
  </si>
  <si>
    <r>
      <t xml:space="preserve"> </t>
    </r>
    <r>
      <rPr>
        <sz val="14"/>
        <rFont val="Cambria"/>
        <family val="1"/>
        <scheme val="major"/>
      </rPr>
      <t xml:space="preserve">  </t>
    </r>
    <r>
      <rPr>
        <i/>
        <sz val="14"/>
        <rFont val="Cambria"/>
        <family val="1"/>
        <scheme val="major"/>
      </rPr>
      <t xml:space="preserve"> Stream: Science                                                                      Class: XI                                                              Section: L13</t>
    </r>
  </si>
  <si>
    <t>S.N.</t>
  </si>
  <si>
    <t>(SY)</t>
  </si>
  <si>
    <t>Basic Salary</t>
  </si>
  <si>
    <t>M.A.</t>
  </si>
  <si>
    <t>D.A.</t>
  </si>
  <si>
    <t>P.F.</t>
  </si>
  <si>
    <t>Net Salary</t>
  </si>
  <si>
    <t>Yearly Salary</t>
  </si>
  <si>
    <t>Yearly Tax</t>
  </si>
  <si>
    <t>Monthly Tax</t>
  </si>
  <si>
    <t>Aman</t>
  </si>
  <si>
    <t>Shyam</t>
  </si>
  <si>
    <t>Gopal</t>
  </si>
  <si>
    <t>MA</t>
  </si>
  <si>
    <t>IF(D2&lt;=20000,15%*D2,10%*D2)</t>
  </si>
  <si>
    <t>DA</t>
  </si>
  <si>
    <t>IF(D2&gt;=25000,2%*D2,1.5%*D2)</t>
  </si>
  <si>
    <t>PF</t>
  </si>
  <si>
    <t>IF(C2&gt;1,10%*D2,0)</t>
  </si>
  <si>
    <r>
      <rPr>
        <b/>
        <sz val="22"/>
        <color rgb="FFC00000"/>
        <rFont val="Britannic Bold"/>
        <family val="2"/>
      </rPr>
      <t>RAHUL INTERNATIONAL COLLEGE</t>
    </r>
    <r>
      <rPr>
        <sz val="22"/>
        <color theme="1"/>
        <rFont val="Britannic Bold"/>
        <family val="2"/>
      </rPr>
      <t xml:space="preserve">
</t>
    </r>
    <r>
      <rPr>
        <sz val="18"/>
        <rFont val="Britannic Bold"/>
        <family val="2"/>
      </rPr>
      <t>NEW BANESHWOR, KATHMANDU
Result of first terminal Examination-2074</t>
    </r>
  </si>
  <si>
    <t>(C9+D9+E9+F9+G9)</t>
  </si>
  <si>
    <t>IF(MIN(C9:G9)&lt;35,"FAIL","PASS")</t>
  </si>
  <si>
    <t>IF(I9="FAIL","",H9/5)</t>
  </si>
  <si>
    <t>IF(I9="FAIL","",IF(J9&gt;=75,"DISTINCTION",IF(J9&gt;=60,"FIRST",IF(J9&gt;=45,"SECOND","THIRD"))))</t>
  </si>
  <si>
    <t>IF(I9="FAIL","",RANK(J9,J$9:J$18,0))</t>
  </si>
  <si>
    <t>IF(K9="DISTINCTION","EXCELLENT",IF(K9="FIRST","VERY GOOD",IF(K9="SECOND","GOOD",IF(K9="THIRD","POOR","VERY POOR"))))</t>
  </si>
  <si>
    <r>
      <rPr>
        <sz val="16"/>
        <color rgb="FFC00000"/>
        <rFont val="Calibri"/>
        <family val="2"/>
        <scheme val="minor"/>
      </rPr>
      <t>RAHUL SOFTWARE DEVELOPERS</t>
    </r>
    <r>
      <rPr>
        <sz val="11"/>
        <color theme="1"/>
        <rFont val="Calibri"/>
        <family val="2"/>
        <scheme val="minor"/>
      </rPr>
      <t xml:space="preserve">
New Baneshwor, Kathmandu
Salary Sheet for the month of Mangsir-2074</t>
    </r>
  </si>
  <si>
    <t>D6+E6+F6-G6</t>
  </si>
  <si>
    <t>H6*12</t>
  </si>
  <si>
    <t>IF(I6&lt;=200000,1%*I6,2000+(I6-200000)*15%)</t>
  </si>
  <si>
    <t>J6/12</t>
  </si>
  <si>
    <t>H6-K6</t>
  </si>
  <si>
    <t>IF(C8&lt;=100,0,(C8-100)*2)</t>
  </si>
  <si>
    <t>D8+E8</t>
  </si>
  <si>
    <t>(13/100*F8)</t>
  </si>
  <si>
    <t>(11/100*F8)</t>
  </si>
  <si>
    <t>F8+G8+H8</t>
  </si>
  <si>
    <t>Particular</t>
  </si>
  <si>
    <t>Quantity</t>
  </si>
  <si>
    <t>Rate</t>
  </si>
  <si>
    <t>Amount</t>
  </si>
  <si>
    <t>Pen Drive</t>
  </si>
  <si>
    <t>Earphones</t>
  </si>
  <si>
    <t>Hard Disk</t>
  </si>
  <si>
    <t>Chargers</t>
  </si>
  <si>
    <t>MicroSD Cards</t>
  </si>
  <si>
    <t>Battery</t>
  </si>
  <si>
    <t>Headphones</t>
  </si>
  <si>
    <t>Bluetooth Speakers</t>
  </si>
  <si>
    <t>Tape Recorder</t>
  </si>
  <si>
    <t>Ipod</t>
  </si>
  <si>
    <t>TOTAL</t>
  </si>
  <si>
    <t>DISCOUNT</t>
  </si>
  <si>
    <t>NET TOTAL</t>
  </si>
  <si>
    <t>Discount</t>
  </si>
  <si>
    <t>Net Total</t>
  </si>
  <si>
    <t>SUM(E2:E11)</t>
  </si>
  <si>
    <t>E13*25%</t>
  </si>
  <si>
    <t>E13-E14</t>
  </si>
  <si>
    <t>p</t>
  </si>
  <si>
    <r>
      <rPr>
        <sz val="11"/>
        <color theme="1"/>
        <rFont val="Albany"/>
      </rPr>
      <t xml:space="preserve">RAHUL SUPPIERS
</t>
    </r>
    <r>
      <rPr>
        <sz val="10"/>
        <color theme="1"/>
        <rFont val="Adobe Garamond Pro Bold"/>
        <family val="1"/>
      </rPr>
      <t>Bill for month Mangsir-2074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Adobe Garamond Pro Bold"/>
        <family val="1"/>
      </rPr>
      <t>New Baneshwor, Kathmandu</t>
    </r>
  </si>
  <si>
    <r>
      <rPr>
        <sz val="24"/>
        <color theme="1"/>
        <rFont val="Adobe Jenson Pro"/>
        <family val="1"/>
      </rPr>
      <t>RAHUL TELECOM  SERVICES</t>
    </r>
    <r>
      <rPr>
        <sz val="20"/>
        <color theme="1"/>
        <rFont val="Adobe Jenson Pro"/>
        <family val="1"/>
      </rPr>
      <t xml:space="preserve">
Telecommunication Bill for month Mangsir-2074</t>
    </r>
    <r>
      <rPr>
        <sz val="20"/>
        <color theme="1"/>
        <rFont val="Calibri"/>
        <family val="2"/>
        <scheme val="minor"/>
      </rPr>
      <t xml:space="preserve">
</t>
    </r>
    <r>
      <rPr>
        <sz val="20"/>
        <color theme="1"/>
        <rFont val="Adobe Jenson Pro Capt"/>
        <family val="1"/>
      </rPr>
      <t>New Baneshwor, Kathmandu, Nepal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</si>
</sst>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rgb="FFC00000"/>
      <name val="Cambria"/>
      <family val="1"/>
      <scheme val="maj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22"/>
      <color theme="1"/>
      <name val="Britannic Bold"/>
      <family val="2"/>
    </font>
    <font>
      <b/>
      <sz val="22"/>
      <color rgb="FFC00000"/>
      <name val="Britannic Bold"/>
      <family val="2"/>
    </font>
    <font>
      <sz val="18"/>
      <name val="Britannic Bold"/>
      <family val="2"/>
    </font>
    <font>
      <sz val="14"/>
      <name val="Cambria"/>
      <family val="1"/>
      <scheme val="major"/>
    </font>
    <font>
      <i/>
      <sz val="14"/>
      <name val="Cambria"/>
      <family val="1"/>
      <scheme val="major"/>
    </font>
    <font>
      <sz val="16"/>
      <color rgb="FFC00000"/>
      <name val="Calibri"/>
      <family val="2"/>
      <scheme val="minor"/>
    </font>
    <font>
      <sz val="11"/>
      <color theme="1"/>
      <name val="A Charming Font"/>
    </font>
    <font>
      <sz val="11"/>
      <color theme="1"/>
      <name val="Albany"/>
    </font>
    <font>
      <sz val="24"/>
      <color theme="1"/>
      <name val="Adobe Jenson Pro"/>
      <family val="1"/>
    </font>
    <font>
      <sz val="10"/>
      <color theme="1"/>
      <name val="Adobe Garamond Pro Bold"/>
      <family val="1"/>
    </font>
    <font>
      <sz val="11"/>
      <color theme="1"/>
      <name val="Adobe Garamond Pro Bold"/>
      <family val="1"/>
    </font>
    <font>
      <sz val="20"/>
      <color theme="1"/>
      <name val="Adobe Jenson Pro"/>
      <family val="1"/>
    </font>
    <font>
      <sz val="20"/>
      <color theme="1"/>
      <name val="Adobe Jenson Pro Capt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/>
    <xf numFmtId="0" fontId="6" fillId="0" borderId="0" xfId="0" applyFont="1"/>
    <xf numFmtId="0" fontId="0" fillId="0" borderId="1" xfId="0" applyBorder="1"/>
    <xf numFmtId="0" fontId="0" fillId="0" borderId="0" xfId="0"/>
    <xf numFmtId="0" fontId="0" fillId="0" borderId="0" xfId="0" applyFill="1" applyBorder="1"/>
    <xf numFmtId="0" fontId="13" fillId="0" borderId="0" xfId="0" applyFont="1"/>
    <xf numFmtId="0" fontId="2" fillId="0" borderId="1" xfId="0" applyFont="1" applyBorder="1"/>
    <xf numFmtId="0" fontId="3" fillId="0" borderId="1" xfId="0" applyFont="1" applyBorder="1"/>
    <xf numFmtId="0" fontId="0" fillId="0" borderId="1" xfId="0" applyBorder="1" applyAlignment="1">
      <alignment horizontal="right"/>
    </xf>
    <xf numFmtId="0" fontId="5" fillId="0" borderId="1" xfId="0" applyFont="1" applyBorder="1"/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wrapText="1"/>
    </xf>
    <xf numFmtId="0" fontId="0" fillId="0" borderId="0" xfId="0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center"/>
    </xf>
    <xf numFmtId="0" fontId="0" fillId="3" borderId="0" xfId="0" applyFill="1" applyAlignment="1">
      <alignment horizontal="center" wrapText="1"/>
    </xf>
    <xf numFmtId="0" fontId="0" fillId="3" borderId="0" xfId="0" applyFill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layout>
        <c:manualLayout>
          <c:xMode val="edge"/>
          <c:yMode val="edge"/>
          <c:x val="0.45544769636551619"/>
          <c:y val="3.60261946796763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6"/>
          <c:order val="0"/>
          <c:tx>
            <c:strRef>
              <c:f>Sheet1!$I$7</c:f>
              <c:strCache>
                <c:ptCount val="1"/>
                <c:pt idx="0">
                  <c:v>Net Amount</c:v>
                </c:pt>
              </c:strCache>
            </c:strRef>
          </c:tx>
          <c:spPr>
            <a:solidFill>
              <a:schemeClr val="dk1">
                <a:tint val="80000"/>
                <a:alpha val="88000"/>
              </a:schemeClr>
            </a:solidFill>
            <a:ln>
              <a:solidFill>
                <a:schemeClr val="dk1">
                  <a:tint val="8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dk1">
                  <a:tint val="80000"/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dk1">
                  <a:tint val="80000"/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Sheet1!$A$8:$B$17</c:f>
              <c:multiLvlStrCache>
                <c:ptCount val="10"/>
                <c:lvl>
                  <c:pt idx="0">
                    <c:v>Rahul</c:v>
                  </c:pt>
                  <c:pt idx="1">
                    <c:v>Lakpa</c:v>
                  </c:pt>
                  <c:pt idx="2">
                    <c:v>Ram</c:v>
                  </c:pt>
                  <c:pt idx="3">
                    <c:v>Hari</c:v>
                  </c:pt>
                  <c:pt idx="4">
                    <c:v>Krishma</c:v>
                  </c:pt>
                  <c:pt idx="5">
                    <c:v>Shiva</c:v>
                  </c:pt>
                  <c:pt idx="6">
                    <c:v>Deepa</c:v>
                  </c:pt>
                  <c:pt idx="7">
                    <c:v>Sita</c:v>
                  </c:pt>
                  <c:pt idx="8">
                    <c:v>Soyal</c:v>
                  </c:pt>
                  <c:pt idx="9">
                    <c:v>Rahul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Sheet1!$I$8:$I$17</c:f>
              <c:numCache>
                <c:formatCode>General</c:formatCode>
                <c:ptCount val="10"/>
                <c:pt idx="0">
                  <c:v>248</c:v>
                </c:pt>
                <c:pt idx="1">
                  <c:v>411.68</c:v>
                </c:pt>
                <c:pt idx="2">
                  <c:v>248</c:v>
                </c:pt>
                <c:pt idx="3">
                  <c:v>577.84</c:v>
                </c:pt>
                <c:pt idx="4">
                  <c:v>248</c:v>
                </c:pt>
                <c:pt idx="5">
                  <c:v>1845.1200000000001</c:v>
                </c:pt>
                <c:pt idx="6">
                  <c:v>248</c:v>
                </c:pt>
                <c:pt idx="7">
                  <c:v>248</c:v>
                </c:pt>
                <c:pt idx="8">
                  <c:v>248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5FD-E644-B58E-C01802981F6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-79002352"/>
        <c:axId val="-77812704"/>
        <c:axId val="0"/>
      </c:bar3DChart>
      <c:catAx>
        <c:axId val="-7900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812704"/>
        <c:crosses val="autoZero"/>
        <c:auto val="1"/>
        <c:lblAlgn val="ctr"/>
        <c:lblOffset val="100"/>
        <c:noMultiLvlLbl val="0"/>
      </c:catAx>
      <c:valAx>
        <c:axId val="-778127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7900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Sheet1!$I$7</c:f>
              <c:strCache>
                <c:ptCount val="1"/>
                <c:pt idx="0">
                  <c:v>Net Amount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Sheet1!$B$8:$B$17</c:f>
              <c:strCache>
                <c:ptCount val="10"/>
                <c:pt idx="0">
                  <c:v>Rahul</c:v>
                </c:pt>
                <c:pt idx="1">
                  <c:v>Lakpa</c:v>
                </c:pt>
                <c:pt idx="2">
                  <c:v>Ram</c:v>
                </c:pt>
                <c:pt idx="3">
                  <c:v>Hari</c:v>
                </c:pt>
                <c:pt idx="4">
                  <c:v>Krishma</c:v>
                </c:pt>
                <c:pt idx="5">
                  <c:v>Shiva</c:v>
                </c:pt>
                <c:pt idx="6">
                  <c:v>Deepa</c:v>
                </c:pt>
                <c:pt idx="7">
                  <c:v>Sita</c:v>
                </c:pt>
                <c:pt idx="8">
                  <c:v>Soyal</c:v>
                </c:pt>
                <c:pt idx="9">
                  <c:v>Rahul</c:v>
                </c:pt>
              </c:strCache>
            </c:strRef>
          </c:cat>
          <c:val>
            <c:numRef>
              <c:f>Sheet1!$I$8:$I$17</c:f>
              <c:numCache>
                <c:formatCode>General</c:formatCode>
                <c:ptCount val="10"/>
                <c:pt idx="0">
                  <c:v>248</c:v>
                </c:pt>
                <c:pt idx="1">
                  <c:v>411.68</c:v>
                </c:pt>
                <c:pt idx="2">
                  <c:v>248</c:v>
                </c:pt>
                <c:pt idx="3">
                  <c:v>577.84</c:v>
                </c:pt>
                <c:pt idx="4">
                  <c:v>248</c:v>
                </c:pt>
                <c:pt idx="5">
                  <c:v>1845.1200000000001</c:v>
                </c:pt>
                <c:pt idx="6">
                  <c:v>248</c:v>
                </c:pt>
                <c:pt idx="7">
                  <c:v>248</c:v>
                </c:pt>
                <c:pt idx="8">
                  <c:v>248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8C2-C24C-B267-8F6572E8C3F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1368371752443996E-2"/>
          <c:y val="9.5214241685018186E-2"/>
          <c:w val="0.86199016223515523"/>
          <c:h val="0.79275679774613272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Sheet2!$L$5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Sheet2!$B$6:$B$15</c:f>
              <c:strCache>
                <c:ptCount val="10"/>
                <c:pt idx="0">
                  <c:v>Rahul</c:v>
                </c:pt>
                <c:pt idx="1">
                  <c:v>Pooja</c:v>
                </c:pt>
                <c:pt idx="2">
                  <c:v>Amit</c:v>
                </c:pt>
                <c:pt idx="3">
                  <c:v>Sahil</c:v>
                </c:pt>
                <c:pt idx="4">
                  <c:v>Aman</c:v>
                </c:pt>
                <c:pt idx="5">
                  <c:v>Ram</c:v>
                </c:pt>
                <c:pt idx="6">
                  <c:v>Shyam</c:v>
                </c:pt>
                <c:pt idx="7">
                  <c:v>Hari</c:v>
                </c:pt>
                <c:pt idx="8">
                  <c:v>Gopal</c:v>
                </c:pt>
                <c:pt idx="9">
                  <c:v>Rahul</c:v>
                </c:pt>
              </c:strCache>
            </c:strRef>
          </c:cat>
          <c:val>
            <c:numRef>
              <c:f>Sheet2!$L$6:$L$15</c:f>
              <c:numCache>
                <c:formatCode>General</c:formatCode>
                <c:ptCount val="10"/>
                <c:pt idx="0">
                  <c:v>24008.333333333332</c:v>
                </c:pt>
                <c:pt idx="1">
                  <c:v>32678.333333333332</c:v>
                </c:pt>
                <c:pt idx="2">
                  <c:v>31811.333333333332</c:v>
                </c:pt>
                <c:pt idx="3">
                  <c:v>22176.583333333332</c:v>
                </c:pt>
                <c:pt idx="4">
                  <c:v>5271.75</c:v>
                </c:pt>
                <c:pt idx="5">
                  <c:v>4744.5749999999998</c:v>
                </c:pt>
                <c:pt idx="6">
                  <c:v>5798.9250000000002</c:v>
                </c:pt>
                <c:pt idx="7">
                  <c:v>4036.7249999999999</c:v>
                </c:pt>
                <c:pt idx="8">
                  <c:v>11533.5</c:v>
                </c:pt>
                <c:pt idx="9">
                  <c:v>13840.2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7C5-044D-B572-6C59DDBD6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77811616"/>
        <c:axId val="-77813792"/>
        <c:axId val="-109135264"/>
      </c:bar3DChart>
      <c:catAx>
        <c:axId val="-7781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813792"/>
        <c:crosses val="autoZero"/>
        <c:auto val="1"/>
        <c:lblAlgn val="ctr"/>
        <c:lblOffset val="100"/>
        <c:noMultiLvlLbl val="0"/>
      </c:catAx>
      <c:valAx>
        <c:axId val="-7781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811616"/>
        <c:crosses val="autoZero"/>
        <c:crossBetween val="between"/>
      </c:valAx>
      <c:serAx>
        <c:axId val="-109135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813792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Sheet2!$L$5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Sheet2!$B$6:$B$15</c:f>
              <c:strCache>
                <c:ptCount val="10"/>
                <c:pt idx="0">
                  <c:v>Rahul</c:v>
                </c:pt>
                <c:pt idx="1">
                  <c:v>Pooja</c:v>
                </c:pt>
                <c:pt idx="2">
                  <c:v>Amit</c:v>
                </c:pt>
                <c:pt idx="3">
                  <c:v>Sahil</c:v>
                </c:pt>
                <c:pt idx="4">
                  <c:v>Aman</c:v>
                </c:pt>
                <c:pt idx="5">
                  <c:v>Ram</c:v>
                </c:pt>
                <c:pt idx="6">
                  <c:v>Shyam</c:v>
                </c:pt>
                <c:pt idx="7">
                  <c:v>Hari</c:v>
                </c:pt>
                <c:pt idx="8">
                  <c:v>Gopal</c:v>
                </c:pt>
                <c:pt idx="9">
                  <c:v>Rahul</c:v>
                </c:pt>
              </c:strCache>
            </c:strRef>
          </c:cat>
          <c:val>
            <c:numRef>
              <c:f>Sheet2!$L$6:$L$15</c:f>
              <c:numCache>
                <c:formatCode>General</c:formatCode>
                <c:ptCount val="10"/>
                <c:pt idx="0">
                  <c:v>24008.333333333332</c:v>
                </c:pt>
                <c:pt idx="1">
                  <c:v>32678.333333333332</c:v>
                </c:pt>
                <c:pt idx="2">
                  <c:v>31811.333333333332</c:v>
                </c:pt>
                <c:pt idx="3">
                  <c:v>22176.583333333332</c:v>
                </c:pt>
                <c:pt idx="4">
                  <c:v>5271.75</c:v>
                </c:pt>
                <c:pt idx="5">
                  <c:v>4744.5749999999998</c:v>
                </c:pt>
                <c:pt idx="6">
                  <c:v>5798.9250000000002</c:v>
                </c:pt>
                <c:pt idx="7">
                  <c:v>4036.7249999999999</c:v>
                </c:pt>
                <c:pt idx="8">
                  <c:v>11533.5</c:v>
                </c:pt>
                <c:pt idx="9">
                  <c:v>13840.2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06B-C446-9E84-F284DCF82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9482362910914161E-2"/>
          <c:y val="0.1244160583941606"/>
          <c:w val="0.81203612160587546"/>
          <c:h val="0.71885243329085891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Sheet3!$H$7</c:f>
              <c:strCache>
                <c:ptCount val="1"/>
                <c:pt idx="0">
                  <c:v>Total Marks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Sheet3!$B$8:$B$18</c:f>
              <c:strCache>
                <c:ptCount val="11"/>
                <c:pt idx="1">
                  <c:v>Rahul</c:v>
                </c:pt>
                <c:pt idx="2">
                  <c:v>Sid</c:v>
                </c:pt>
                <c:pt idx="3">
                  <c:v>Sahil</c:v>
                </c:pt>
                <c:pt idx="4">
                  <c:v>Amit</c:v>
                </c:pt>
                <c:pt idx="5">
                  <c:v>Sudip</c:v>
                </c:pt>
                <c:pt idx="6">
                  <c:v>Suyog</c:v>
                </c:pt>
                <c:pt idx="7">
                  <c:v>Ram</c:v>
                </c:pt>
                <c:pt idx="8">
                  <c:v>Pooja</c:v>
                </c:pt>
                <c:pt idx="9">
                  <c:v>Krishna</c:v>
                </c:pt>
                <c:pt idx="10">
                  <c:v>Rahul</c:v>
                </c:pt>
              </c:strCache>
            </c:strRef>
          </c:cat>
          <c:val>
            <c:numRef>
              <c:f>Sheet3!$H$8:$H$18</c:f>
              <c:numCache>
                <c:formatCode>General</c:formatCode>
                <c:ptCount val="11"/>
                <c:pt idx="1">
                  <c:v>395</c:v>
                </c:pt>
                <c:pt idx="2">
                  <c:v>348</c:v>
                </c:pt>
                <c:pt idx="3">
                  <c:v>289</c:v>
                </c:pt>
                <c:pt idx="4">
                  <c:v>215</c:v>
                </c:pt>
                <c:pt idx="5">
                  <c:v>364</c:v>
                </c:pt>
                <c:pt idx="6">
                  <c:v>351</c:v>
                </c:pt>
                <c:pt idx="7">
                  <c:v>377</c:v>
                </c:pt>
                <c:pt idx="8">
                  <c:v>341</c:v>
                </c:pt>
                <c:pt idx="9">
                  <c:v>386</c:v>
                </c:pt>
                <c:pt idx="10">
                  <c:v>397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FAF-8047-9CAD-CAB06FB0B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77811072"/>
        <c:axId val="-77818144"/>
        <c:axId val="-109129648"/>
      </c:bar3DChart>
      <c:catAx>
        <c:axId val="-7781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818144"/>
        <c:crosses val="autoZero"/>
        <c:auto val="1"/>
        <c:lblAlgn val="ctr"/>
        <c:lblOffset val="100"/>
        <c:noMultiLvlLbl val="0"/>
      </c:catAx>
      <c:valAx>
        <c:axId val="-7781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811072"/>
        <c:crosses val="autoZero"/>
        <c:crossBetween val="between"/>
      </c:valAx>
      <c:serAx>
        <c:axId val="-109129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818144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1609907120743035E-2"/>
          <c:y val="9.1383635435304325E-2"/>
          <c:w val="0.97162022703818374"/>
          <c:h val="0.79900092809483092"/>
        </c:manualLayout>
      </c:layout>
      <c:pie3DChart>
        <c:varyColors val="1"/>
        <c:ser>
          <c:idx val="0"/>
          <c:order val="0"/>
          <c:tx>
            <c:strRef>
              <c:f>Sheet3!$J$7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Sheet3!$B$8:$B$18</c:f>
              <c:strCache>
                <c:ptCount val="11"/>
                <c:pt idx="1">
                  <c:v>Rahul</c:v>
                </c:pt>
                <c:pt idx="2">
                  <c:v>Sid</c:v>
                </c:pt>
                <c:pt idx="3">
                  <c:v>Sahil</c:v>
                </c:pt>
                <c:pt idx="4">
                  <c:v>Amit</c:v>
                </c:pt>
                <c:pt idx="5">
                  <c:v>Sudip</c:v>
                </c:pt>
                <c:pt idx="6">
                  <c:v>Suyog</c:v>
                </c:pt>
                <c:pt idx="7">
                  <c:v>Ram</c:v>
                </c:pt>
                <c:pt idx="8">
                  <c:v>Pooja</c:v>
                </c:pt>
                <c:pt idx="9">
                  <c:v>Krishna</c:v>
                </c:pt>
                <c:pt idx="10">
                  <c:v>Rahul</c:v>
                </c:pt>
              </c:strCache>
            </c:strRef>
          </c:cat>
          <c:val>
            <c:numRef>
              <c:f>Sheet3!$J$8:$J$18</c:f>
              <c:numCache>
                <c:formatCode>General</c:formatCode>
                <c:ptCount val="11"/>
                <c:pt idx="1">
                  <c:v>79</c:v>
                </c:pt>
                <c:pt idx="2">
                  <c:v>69.599999999999994</c:v>
                </c:pt>
                <c:pt idx="3">
                  <c:v>57.8</c:v>
                </c:pt>
                <c:pt idx="4">
                  <c:v>43</c:v>
                </c:pt>
                <c:pt idx="5">
                  <c:v>72.8</c:v>
                </c:pt>
                <c:pt idx="6">
                  <c:v>70.2</c:v>
                </c:pt>
                <c:pt idx="7">
                  <c:v>75.400000000000006</c:v>
                </c:pt>
                <c:pt idx="8">
                  <c:v>0</c:v>
                </c:pt>
                <c:pt idx="9">
                  <c:v>77.2</c:v>
                </c:pt>
                <c:pt idx="10">
                  <c:v>79.400000000000006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E72-E343-991B-E657DF0E1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Sheet4!$C$5</c:f>
              <c:strCache>
                <c:ptCount val="1"/>
                <c:pt idx="0">
                  <c:v>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Sheet4!$B$6:$B$15</c:f>
              <c:strCache>
                <c:ptCount val="10"/>
                <c:pt idx="0">
                  <c:v>Pen Drive</c:v>
                </c:pt>
                <c:pt idx="1">
                  <c:v>Hard Disk</c:v>
                </c:pt>
                <c:pt idx="2">
                  <c:v>Earphones</c:v>
                </c:pt>
                <c:pt idx="3">
                  <c:v>Chargers</c:v>
                </c:pt>
                <c:pt idx="4">
                  <c:v>MicroSD Cards</c:v>
                </c:pt>
                <c:pt idx="5">
                  <c:v>Battery</c:v>
                </c:pt>
                <c:pt idx="6">
                  <c:v>Headphones</c:v>
                </c:pt>
                <c:pt idx="7">
                  <c:v>Bluetooth Speakers</c:v>
                </c:pt>
                <c:pt idx="8">
                  <c:v>Tape Recorder</c:v>
                </c:pt>
                <c:pt idx="9">
                  <c:v>Ipod</c:v>
                </c:pt>
              </c:strCache>
            </c:strRef>
          </c:cat>
          <c:val>
            <c:numRef>
              <c:f>Sheet4!$C$6:$C$15</c:f>
              <c:numCache>
                <c:formatCode>General</c:formatCode>
                <c:ptCount val="10"/>
                <c:pt idx="0">
                  <c:v>8</c:v>
                </c:pt>
                <c:pt idx="1">
                  <c:v>9</c:v>
                </c:pt>
                <c:pt idx="2">
                  <c:v>22</c:v>
                </c:pt>
                <c:pt idx="3">
                  <c:v>12</c:v>
                </c:pt>
                <c:pt idx="4">
                  <c:v>23</c:v>
                </c:pt>
                <c:pt idx="5">
                  <c:v>50</c:v>
                </c:pt>
                <c:pt idx="6">
                  <c:v>21</c:v>
                </c:pt>
                <c:pt idx="7">
                  <c:v>10</c:v>
                </c:pt>
                <c:pt idx="8">
                  <c:v>15</c:v>
                </c:pt>
                <c:pt idx="9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AFF-3E48-96F8-90847157B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76501872"/>
        <c:axId val="-76506224"/>
        <c:axId val="0"/>
      </c:bar3DChart>
      <c:catAx>
        <c:axId val="-7650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506224"/>
        <c:crosses val="autoZero"/>
        <c:auto val="1"/>
        <c:lblAlgn val="ctr"/>
        <c:lblOffset val="100"/>
        <c:noMultiLvlLbl val="0"/>
      </c:catAx>
      <c:valAx>
        <c:axId val="-7650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50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257462520574758"/>
          <c:y val="0.24825970548862117"/>
          <c:w val="0.70401930690867032"/>
          <c:h val="0.36405095447406421"/>
        </c:manualLayout>
      </c:layout>
      <c:line3DChart>
        <c:grouping val="standard"/>
        <c:varyColors val="0"/>
        <c:ser>
          <c:idx val="0"/>
          <c:order val="0"/>
          <c:tx>
            <c:strRef>
              <c:f>Sheet4!$E$5</c:f>
              <c:strCache>
                <c:ptCount val="1"/>
                <c:pt idx="0">
                  <c:v>Amount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strRef>
              <c:f>Sheet4!$B$6:$B$15</c:f>
              <c:strCache>
                <c:ptCount val="10"/>
                <c:pt idx="0">
                  <c:v>Pen Drive</c:v>
                </c:pt>
                <c:pt idx="1">
                  <c:v>Hard Disk</c:v>
                </c:pt>
                <c:pt idx="2">
                  <c:v>Earphones</c:v>
                </c:pt>
                <c:pt idx="3">
                  <c:v>Chargers</c:v>
                </c:pt>
                <c:pt idx="4">
                  <c:v>MicroSD Cards</c:v>
                </c:pt>
                <c:pt idx="5">
                  <c:v>Battery</c:v>
                </c:pt>
                <c:pt idx="6">
                  <c:v>Headphones</c:v>
                </c:pt>
                <c:pt idx="7">
                  <c:v>Bluetooth Speakers</c:v>
                </c:pt>
                <c:pt idx="8">
                  <c:v>Tape Recorder</c:v>
                </c:pt>
                <c:pt idx="9">
                  <c:v>Ipod</c:v>
                </c:pt>
              </c:strCache>
            </c:strRef>
          </c:cat>
          <c:val>
            <c:numRef>
              <c:f>Sheet4!$E$6:$E$15</c:f>
              <c:numCache>
                <c:formatCode>General</c:formatCode>
                <c:ptCount val="10"/>
                <c:pt idx="0">
                  <c:v>6400</c:v>
                </c:pt>
                <c:pt idx="1">
                  <c:v>36000</c:v>
                </c:pt>
                <c:pt idx="2">
                  <c:v>4400</c:v>
                </c:pt>
                <c:pt idx="3">
                  <c:v>3600</c:v>
                </c:pt>
                <c:pt idx="4">
                  <c:v>27600</c:v>
                </c:pt>
                <c:pt idx="5">
                  <c:v>1250</c:v>
                </c:pt>
                <c:pt idx="6">
                  <c:v>28350</c:v>
                </c:pt>
                <c:pt idx="7">
                  <c:v>25000</c:v>
                </c:pt>
                <c:pt idx="8">
                  <c:v>9750</c:v>
                </c:pt>
                <c:pt idx="9">
                  <c:v>92500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90B-D64F-892C-C2B253356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6505136"/>
        <c:axId val="-76502416"/>
        <c:axId val="-109129024"/>
      </c:line3DChart>
      <c:catAx>
        <c:axId val="-7650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502416"/>
        <c:crosses val="autoZero"/>
        <c:auto val="1"/>
        <c:lblAlgn val="ctr"/>
        <c:lblOffset val="100"/>
        <c:noMultiLvlLbl val="0"/>
      </c:catAx>
      <c:valAx>
        <c:axId val="-7650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505136"/>
        <c:crosses val="autoZero"/>
        <c:crossBetween val="between"/>
      </c:valAx>
      <c:serAx>
        <c:axId val="-1091290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502416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23</xdr:row>
      <xdr:rowOff>109538</xdr:rowOff>
    </xdr:from>
    <xdr:to>
      <xdr:col>10</xdr:col>
      <xdr:colOff>76200</xdr:colOff>
      <xdr:row>47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152402</xdr:colOff>
      <xdr:row>47</xdr:row>
      <xdr:rowOff>298237</xdr:rowOff>
    </xdr:from>
    <xdr:to>
      <xdr:col>10</xdr:col>
      <xdr:colOff>0</xdr:colOff>
      <xdr:row>71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25</xdr:row>
      <xdr:rowOff>166583</xdr:rowOff>
    </xdr:from>
    <xdr:to>
      <xdr:col>12</xdr:col>
      <xdr:colOff>152400</xdr:colOff>
      <xdr:row>52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258312</xdr:colOff>
      <xdr:row>54</xdr:row>
      <xdr:rowOff>20832</xdr:rowOff>
    </xdr:from>
    <xdr:to>
      <xdr:col>12</xdr:col>
      <xdr:colOff>182880</xdr:colOff>
      <xdr:row>77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536258</xdr:colOff>
      <xdr:row>26</xdr:row>
      <xdr:rowOff>158430</xdr:rowOff>
    </xdr:from>
    <xdr:to>
      <xdr:col>13</xdr:col>
      <xdr:colOff>457200</xdr:colOff>
      <xdr:row>51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518160</xdr:colOff>
      <xdr:row>51</xdr:row>
      <xdr:rowOff>121920</xdr:rowOff>
    </xdr:from>
    <xdr:to>
      <xdr:col>13</xdr:col>
      <xdr:colOff>426720</xdr:colOff>
      <xdr:row>76</xdr:row>
      <xdr:rowOff>148588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109537</xdr:rowOff>
    </xdr:from>
    <xdr:to>
      <xdr:col>7</xdr:col>
      <xdr:colOff>571498</xdr:colOff>
      <xdr:row>40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41</xdr:row>
      <xdr:rowOff>51435</xdr:rowOff>
    </xdr:from>
    <xdr:to>
      <xdr:col>8</xdr:col>
      <xdr:colOff>1</xdr:colOff>
      <xdr:row>59</xdr:row>
      <xdr:rowOff>128585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3"/>
  <sheetViews>
    <sheetView zoomScale="55" zoomScaleNormal="55" zoomScalePageLayoutView="10" workbookViewId="0">
      <selection sqref="A1:I6"/>
    </sheetView>
  </sheetViews>
  <sheetFormatPr defaultRowHeight="23.4" x14ac:dyDescent="0.45"/>
  <cols>
    <col min="1" max="1" width="19.21875" style="1" customWidth="1"/>
    <col min="2" max="2" width="26" customWidth="1"/>
    <col min="3" max="3" width="16" customWidth="1"/>
    <col min="4" max="4" width="22.5546875" customWidth="1"/>
    <col min="5" max="5" width="21.33203125" customWidth="1"/>
    <col min="6" max="6" width="22.77734375" customWidth="1"/>
    <col min="7" max="7" width="19.5546875" customWidth="1"/>
    <col min="8" max="8" width="16.88671875" customWidth="1"/>
    <col min="9" max="9" width="25.21875" customWidth="1"/>
  </cols>
  <sheetData>
    <row r="1" spans="1:14" ht="23.25" customHeight="1" x14ac:dyDescent="0.3">
      <c r="A1" s="13" t="s">
        <v>101</v>
      </c>
      <c r="B1" s="14"/>
      <c r="C1" s="14"/>
      <c r="D1" s="14"/>
      <c r="E1" s="14"/>
      <c r="F1" s="14"/>
      <c r="G1" s="14"/>
      <c r="H1" s="14"/>
      <c r="I1" s="14"/>
    </row>
    <row r="2" spans="1:14" ht="23.25" customHeight="1" x14ac:dyDescent="0.3">
      <c r="A2" s="14"/>
      <c r="B2" s="14"/>
      <c r="C2" s="14"/>
      <c r="D2" s="14"/>
      <c r="E2" s="14"/>
      <c r="F2" s="14"/>
      <c r="G2" s="14"/>
      <c r="H2" s="14"/>
      <c r="I2" s="14"/>
    </row>
    <row r="3" spans="1:14" ht="23.25" customHeight="1" x14ac:dyDescent="0.3">
      <c r="A3" s="14"/>
      <c r="B3" s="14"/>
      <c r="C3" s="14"/>
      <c r="D3" s="14"/>
      <c r="E3" s="14"/>
      <c r="F3" s="14"/>
      <c r="G3" s="14"/>
      <c r="H3" s="14"/>
      <c r="I3" s="14"/>
    </row>
    <row r="4" spans="1:14" ht="23.25" customHeight="1" x14ac:dyDescent="0.3">
      <c r="A4" s="14"/>
      <c r="B4" s="14"/>
      <c r="C4" s="14"/>
      <c r="D4" s="14"/>
      <c r="E4" s="14"/>
      <c r="F4" s="14"/>
      <c r="G4" s="14"/>
      <c r="H4" s="14"/>
      <c r="I4" s="14"/>
    </row>
    <row r="5" spans="1:14" ht="23.25" customHeight="1" x14ac:dyDescent="0.3">
      <c r="A5" s="14"/>
      <c r="B5" s="14"/>
      <c r="C5" s="14"/>
      <c r="D5" s="14"/>
      <c r="E5" s="14"/>
      <c r="F5" s="14"/>
      <c r="G5" s="14"/>
      <c r="H5" s="14"/>
      <c r="I5" s="14"/>
    </row>
    <row r="6" spans="1:14" ht="23.25" customHeight="1" x14ac:dyDescent="0.3">
      <c r="A6" s="14"/>
      <c r="B6" s="14"/>
      <c r="C6" s="14"/>
      <c r="D6" s="14"/>
      <c r="E6" s="14"/>
      <c r="F6" s="14"/>
      <c r="G6" s="14"/>
      <c r="H6" s="14"/>
      <c r="I6" s="14"/>
    </row>
    <row r="7" spans="1:14" ht="25.8" x14ac:dyDescent="0.5">
      <c r="A7" s="9" t="s">
        <v>0</v>
      </c>
      <c r="B7" s="10" t="s">
        <v>1</v>
      </c>
      <c r="C7" s="10" t="s">
        <v>2</v>
      </c>
      <c r="D7" s="10" t="s">
        <v>3</v>
      </c>
      <c r="E7" s="10" t="s">
        <v>4</v>
      </c>
      <c r="F7" s="10" t="s">
        <v>5</v>
      </c>
      <c r="G7" s="10" t="s">
        <v>6</v>
      </c>
      <c r="H7" s="10" t="s">
        <v>7</v>
      </c>
      <c r="I7" s="10" t="s">
        <v>8</v>
      </c>
      <c r="N7" s="8"/>
    </row>
    <row r="8" spans="1:14" ht="25.8" x14ac:dyDescent="0.5">
      <c r="A8" s="10">
        <v>1</v>
      </c>
      <c r="B8" s="10" t="s">
        <v>38</v>
      </c>
      <c r="C8" s="10">
        <v>2</v>
      </c>
      <c r="D8" s="10">
        <v>200</v>
      </c>
      <c r="E8" s="10">
        <f>IF(C8&lt;=100,0,(C8-100)*2)</f>
        <v>0</v>
      </c>
      <c r="F8" s="10">
        <f>D8+E8</f>
        <v>200</v>
      </c>
      <c r="G8" s="10">
        <f>(13/100*F8)</f>
        <v>26</v>
      </c>
      <c r="H8" s="10">
        <f t="shared" ref="H8:H12" si="0">(11/100*F8)</f>
        <v>22</v>
      </c>
      <c r="I8" s="10">
        <f>F8+G8+H8</f>
        <v>248</v>
      </c>
    </row>
    <row r="9" spans="1:14" ht="25.8" x14ac:dyDescent="0.5">
      <c r="A9" s="10">
        <v>2</v>
      </c>
      <c r="B9" s="10" t="s">
        <v>9</v>
      </c>
      <c r="C9" s="10">
        <v>166</v>
      </c>
      <c r="D9" s="10">
        <v>200</v>
      </c>
      <c r="E9" s="10">
        <f t="shared" ref="E9:E17" si="1">IF(C9&lt;=100,0,(C9-100)*2)</f>
        <v>132</v>
      </c>
      <c r="F9" s="10">
        <f t="shared" ref="F9:F17" si="2">D9+E9</f>
        <v>332</v>
      </c>
      <c r="G9" s="10">
        <f t="shared" ref="G9:G17" si="3">(13/100*F9)</f>
        <v>43.160000000000004</v>
      </c>
      <c r="H9" s="10">
        <f t="shared" si="0"/>
        <v>36.520000000000003</v>
      </c>
      <c r="I9" s="10">
        <f t="shared" ref="I9:I16" si="4">F9+G9+H9</f>
        <v>411.68</v>
      </c>
    </row>
    <row r="10" spans="1:14" ht="25.8" x14ac:dyDescent="0.5">
      <c r="A10" s="10">
        <v>3</v>
      </c>
      <c r="B10" s="10" t="s">
        <v>10</v>
      </c>
      <c r="C10" s="10">
        <v>87</v>
      </c>
      <c r="D10" s="10">
        <v>200</v>
      </c>
      <c r="E10" s="10">
        <f t="shared" si="1"/>
        <v>0</v>
      </c>
      <c r="F10" s="10">
        <f t="shared" si="2"/>
        <v>200</v>
      </c>
      <c r="G10" s="10">
        <f t="shared" si="3"/>
        <v>26</v>
      </c>
      <c r="H10" s="10">
        <f t="shared" si="0"/>
        <v>22</v>
      </c>
      <c r="I10" s="10">
        <f t="shared" si="4"/>
        <v>248</v>
      </c>
    </row>
    <row r="11" spans="1:14" ht="25.8" x14ac:dyDescent="0.5">
      <c r="A11" s="10">
        <v>4</v>
      </c>
      <c r="B11" s="10" t="s">
        <v>11</v>
      </c>
      <c r="C11" s="10">
        <v>233</v>
      </c>
      <c r="D11" s="10">
        <v>200</v>
      </c>
      <c r="E11" s="10">
        <f t="shared" si="1"/>
        <v>266</v>
      </c>
      <c r="F11" s="10">
        <f t="shared" si="2"/>
        <v>466</v>
      </c>
      <c r="G11" s="10">
        <f t="shared" si="3"/>
        <v>60.580000000000005</v>
      </c>
      <c r="H11" s="10">
        <f t="shared" si="0"/>
        <v>51.26</v>
      </c>
      <c r="I11" s="10">
        <f t="shared" si="4"/>
        <v>577.84</v>
      </c>
    </row>
    <row r="12" spans="1:14" ht="25.8" x14ac:dyDescent="0.5">
      <c r="A12" s="10">
        <v>5</v>
      </c>
      <c r="B12" s="10" t="s">
        <v>12</v>
      </c>
      <c r="C12" s="10">
        <v>12</v>
      </c>
      <c r="D12" s="10">
        <v>200</v>
      </c>
      <c r="E12" s="10">
        <f t="shared" si="1"/>
        <v>0</v>
      </c>
      <c r="F12" s="10">
        <f t="shared" si="2"/>
        <v>200</v>
      </c>
      <c r="G12" s="10">
        <f t="shared" si="3"/>
        <v>26</v>
      </c>
      <c r="H12" s="10">
        <f t="shared" si="0"/>
        <v>22</v>
      </c>
      <c r="I12" s="10">
        <f t="shared" si="4"/>
        <v>248</v>
      </c>
    </row>
    <row r="13" spans="1:14" ht="25.8" x14ac:dyDescent="0.5">
      <c r="A13" s="10">
        <v>6</v>
      </c>
      <c r="B13" s="10" t="s">
        <v>13</v>
      </c>
      <c r="C13" s="10">
        <v>744</v>
      </c>
      <c r="D13" s="10">
        <v>200</v>
      </c>
      <c r="E13" s="10">
        <f t="shared" si="1"/>
        <v>1288</v>
      </c>
      <c r="F13" s="10">
        <f t="shared" si="2"/>
        <v>1488</v>
      </c>
      <c r="G13" s="10">
        <f t="shared" si="3"/>
        <v>193.44</v>
      </c>
      <c r="H13" s="10">
        <f>(11/100*F13)</f>
        <v>163.68</v>
      </c>
      <c r="I13" s="10">
        <f t="shared" si="4"/>
        <v>1845.1200000000001</v>
      </c>
    </row>
    <row r="14" spans="1:14" ht="25.8" x14ac:dyDescent="0.5">
      <c r="A14" s="10">
        <v>7</v>
      </c>
      <c r="B14" s="10" t="s">
        <v>14</v>
      </c>
      <c r="C14" s="10">
        <v>55</v>
      </c>
      <c r="D14" s="10">
        <v>200</v>
      </c>
      <c r="E14" s="10">
        <f t="shared" si="1"/>
        <v>0</v>
      </c>
      <c r="F14" s="10">
        <f t="shared" si="2"/>
        <v>200</v>
      </c>
      <c r="G14" s="10">
        <f t="shared" si="3"/>
        <v>26</v>
      </c>
      <c r="H14" s="10">
        <f t="shared" ref="H14:H17" si="5">(11/100*F14)</f>
        <v>22</v>
      </c>
      <c r="I14" s="10">
        <f t="shared" si="4"/>
        <v>248</v>
      </c>
    </row>
    <row r="15" spans="1:14" ht="25.8" x14ac:dyDescent="0.5">
      <c r="A15" s="10">
        <v>8</v>
      </c>
      <c r="B15" s="10" t="s">
        <v>15</v>
      </c>
      <c r="C15" s="10">
        <v>67</v>
      </c>
      <c r="D15" s="10">
        <v>200</v>
      </c>
      <c r="E15" s="10">
        <f t="shared" si="1"/>
        <v>0</v>
      </c>
      <c r="F15" s="10">
        <f t="shared" si="2"/>
        <v>200</v>
      </c>
      <c r="G15" s="10">
        <f t="shared" si="3"/>
        <v>26</v>
      </c>
      <c r="H15" s="10">
        <f t="shared" si="5"/>
        <v>22</v>
      </c>
      <c r="I15" s="10">
        <f t="shared" si="4"/>
        <v>248</v>
      </c>
    </row>
    <row r="16" spans="1:14" ht="25.8" x14ac:dyDescent="0.5">
      <c r="A16" s="10">
        <v>9</v>
      </c>
      <c r="B16" s="10" t="s">
        <v>16</v>
      </c>
      <c r="C16" s="10">
        <v>24</v>
      </c>
      <c r="D16" s="10">
        <v>200</v>
      </c>
      <c r="E16" s="10">
        <f t="shared" si="1"/>
        <v>0</v>
      </c>
      <c r="F16" s="10">
        <f t="shared" si="2"/>
        <v>200</v>
      </c>
      <c r="G16" s="10">
        <f t="shared" si="3"/>
        <v>26</v>
      </c>
      <c r="H16" s="10">
        <f t="shared" si="5"/>
        <v>22</v>
      </c>
      <c r="I16" s="10">
        <f t="shared" si="4"/>
        <v>248</v>
      </c>
    </row>
    <row r="17" spans="1:9" ht="25.8" x14ac:dyDescent="0.5">
      <c r="A17" s="10">
        <v>10</v>
      </c>
      <c r="B17" s="10" t="s">
        <v>38</v>
      </c>
      <c r="C17" s="10">
        <v>7</v>
      </c>
      <c r="D17" s="10">
        <v>200</v>
      </c>
      <c r="E17" s="10">
        <f t="shared" si="1"/>
        <v>0</v>
      </c>
      <c r="F17" s="10">
        <f t="shared" si="2"/>
        <v>200</v>
      </c>
      <c r="G17" s="10">
        <f t="shared" si="3"/>
        <v>26</v>
      </c>
      <c r="H17" s="10">
        <f t="shared" si="5"/>
        <v>22</v>
      </c>
      <c r="I17" s="10" t="s">
        <v>99</v>
      </c>
    </row>
    <row r="19" spans="1:9" ht="25.8" x14ac:dyDescent="0.5">
      <c r="A19" s="1" t="s">
        <v>4</v>
      </c>
      <c r="B19" s="2" t="s">
        <v>72</v>
      </c>
    </row>
    <row r="20" spans="1:9" ht="25.8" x14ac:dyDescent="0.5">
      <c r="A20" s="1" t="s">
        <v>5</v>
      </c>
      <c r="B20" s="2" t="s">
        <v>73</v>
      </c>
    </row>
    <row r="21" spans="1:9" ht="25.8" x14ac:dyDescent="0.5">
      <c r="A21" s="1" t="s">
        <v>6</v>
      </c>
      <c r="B21" s="2" t="s">
        <v>74</v>
      </c>
    </row>
    <row r="22" spans="1:9" ht="25.8" x14ac:dyDescent="0.5">
      <c r="A22" s="1" t="s">
        <v>7</v>
      </c>
      <c r="B22" s="2" t="s">
        <v>75</v>
      </c>
    </row>
    <row r="23" spans="1:9" ht="25.8" x14ac:dyDescent="0.5">
      <c r="A23" s="1" t="s">
        <v>8</v>
      </c>
      <c r="B23" s="2" t="s">
        <v>76</v>
      </c>
    </row>
  </sheetData>
  <mergeCells count="1">
    <mergeCell ref="A1:I6"/>
  </mergeCells>
  <pageMargins left="0.7" right="0.7" top="0.75" bottom="0.75" header="0.3" footer="0.3"/>
  <pageSetup paperSize="9" scale="42" orientation="portrait" horizontalDpi="300" verticalDpi="300" r:id="rId1"/>
  <headerFooter>
    <oddHeader>&amp;R&amp;18Lab Report 0n Spreadsheet</oddHeader>
    <oddFooter>&amp;R&amp;18Prepared by: Rahul Jha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zoomScale="10" zoomScaleNormal="10" zoomScalePageLayoutView="40" workbookViewId="0">
      <selection sqref="A1:L4"/>
    </sheetView>
  </sheetViews>
  <sheetFormatPr defaultRowHeight="14.4" x14ac:dyDescent="0.3"/>
  <cols>
    <col min="1" max="1" width="11.33203125" customWidth="1"/>
    <col min="4" max="4" width="11" customWidth="1"/>
    <col min="8" max="8" width="10.44140625" customWidth="1"/>
    <col min="9" max="9" width="13" customWidth="1"/>
    <col min="10" max="10" width="10.44140625" customWidth="1"/>
    <col min="11" max="11" width="12.33203125" customWidth="1"/>
    <col min="12" max="12" width="8.33203125" customWidth="1"/>
  </cols>
  <sheetData>
    <row r="1" spans="1:12" s="3" customFormat="1" x14ac:dyDescent="0.3">
      <c r="A1" s="15" t="s">
        <v>66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s="3" customFormat="1" x14ac:dyDescent="0.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1:12" s="3" customFormat="1" x14ac:dyDescent="0.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</row>
    <row r="4" spans="1:12" s="3" customFormat="1" x14ac:dyDescent="0.3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spans="1:12" x14ac:dyDescent="0.3">
      <c r="A5" s="5" t="s">
        <v>40</v>
      </c>
      <c r="B5" s="5" t="s">
        <v>18</v>
      </c>
      <c r="C5" s="5" t="s">
        <v>41</v>
      </c>
      <c r="D5" s="5" t="s">
        <v>42</v>
      </c>
      <c r="E5" s="5" t="s">
        <v>43</v>
      </c>
      <c r="F5" s="5" t="s">
        <v>44</v>
      </c>
      <c r="G5" s="5" t="s">
        <v>45</v>
      </c>
      <c r="H5" s="5" t="s">
        <v>46</v>
      </c>
      <c r="I5" s="5" t="s">
        <v>47</v>
      </c>
      <c r="J5" s="5" t="s">
        <v>48</v>
      </c>
      <c r="K5" s="5" t="s">
        <v>49</v>
      </c>
      <c r="L5" s="5" t="s">
        <v>5</v>
      </c>
    </row>
    <row r="6" spans="1:12" x14ac:dyDescent="0.3">
      <c r="A6" s="5">
        <v>1</v>
      </c>
      <c r="B6" s="5" t="s">
        <v>38</v>
      </c>
      <c r="C6" s="5">
        <v>3</v>
      </c>
      <c r="D6" s="5">
        <v>25000</v>
      </c>
      <c r="E6" s="5">
        <f>IF(D6&lt;=20000,15%*D6,10%*D6)</f>
        <v>2500</v>
      </c>
      <c r="F6" s="5">
        <f>IF(D6&gt;=25000,2%*D6,1.5%*D6)</f>
        <v>500</v>
      </c>
      <c r="G6" s="5">
        <f>IF(C6&gt;1,10%*D6,0)</f>
        <v>2500</v>
      </c>
      <c r="H6" s="5">
        <f>D6+E6+F6-G6</f>
        <v>25500</v>
      </c>
      <c r="I6" s="5">
        <f>H6*12</f>
        <v>306000</v>
      </c>
      <c r="J6" s="5">
        <f>IF(I6&lt;=200000,1%*I6,2000+(I6-200000)*15%)</f>
        <v>17900</v>
      </c>
      <c r="K6" s="5">
        <f>J6/12</f>
        <v>1491.6666666666667</v>
      </c>
      <c r="L6" s="5">
        <f>H6-K6</f>
        <v>24008.333333333332</v>
      </c>
    </row>
    <row r="7" spans="1:12" x14ac:dyDescent="0.3">
      <c r="A7" s="5">
        <v>2</v>
      </c>
      <c r="B7" s="5" t="s">
        <v>37</v>
      </c>
      <c r="C7" s="5">
        <v>4</v>
      </c>
      <c r="D7" s="5">
        <v>35000</v>
      </c>
      <c r="E7" s="5">
        <f t="shared" ref="E7:E15" si="0">IF(D7&lt;=20000,15%*D7,10%*D7)</f>
        <v>3500</v>
      </c>
      <c r="F7" s="5">
        <f t="shared" ref="F7:F15" si="1">IF(D7&gt;=25000,2%*D7,1.5%*D7)</f>
        <v>700</v>
      </c>
      <c r="G7" s="5">
        <f t="shared" ref="G7:G15" si="2">IF(C7&gt;1,10%*D7,0)</f>
        <v>3500</v>
      </c>
      <c r="H7" s="5">
        <f t="shared" ref="H7:H15" si="3">D7+E7+F7-G7</f>
        <v>35700</v>
      </c>
      <c r="I7" s="5">
        <f t="shared" ref="I7:I15" si="4">H7*12</f>
        <v>428400</v>
      </c>
      <c r="J7" s="5">
        <f t="shared" ref="J7:J15" si="5">IF(I7&lt;=200000,1%*I7,2000+(I7-200000)*15%)</f>
        <v>36260</v>
      </c>
      <c r="K7" s="5">
        <f t="shared" ref="K7:K15" si="6">J7/12</f>
        <v>3021.6666666666665</v>
      </c>
      <c r="L7" s="5">
        <f t="shared" ref="L7:L15" si="7">H7-K7</f>
        <v>32678.333333333332</v>
      </c>
    </row>
    <row r="8" spans="1:12" x14ac:dyDescent="0.3">
      <c r="A8" s="5">
        <v>3</v>
      </c>
      <c r="B8" s="5" t="s">
        <v>33</v>
      </c>
      <c r="C8" s="5">
        <v>5</v>
      </c>
      <c r="D8" s="5">
        <v>34000</v>
      </c>
      <c r="E8" s="5">
        <f t="shared" si="0"/>
        <v>3400</v>
      </c>
      <c r="F8" s="5">
        <f t="shared" si="1"/>
        <v>680</v>
      </c>
      <c r="G8" s="5">
        <f t="shared" si="2"/>
        <v>3400</v>
      </c>
      <c r="H8" s="5">
        <f t="shared" si="3"/>
        <v>34680</v>
      </c>
      <c r="I8" s="5">
        <f t="shared" si="4"/>
        <v>416160</v>
      </c>
      <c r="J8" s="5">
        <f t="shared" si="5"/>
        <v>34424</v>
      </c>
      <c r="K8" s="5">
        <f t="shared" si="6"/>
        <v>2868.6666666666665</v>
      </c>
      <c r="L8" s="5">
        <f t="shared" si="7"/>
        <v>31811.333333333332</v>
      </c>
    </row>
    <row r="9" spans="1:12" x14ac:dyDescent="0.3">
      <c r="A9" s="5">
        <v>4</v>
      </c>
      <c r="B9" s="5" t="s">
        <v>17</v>
      </c>
      <c r="C9" s="5">
        <v>6</v>
      </c>
      <c r="D9" s="5">
        <v>23000</v>
      </c>
      <c r="E9" s="5">
        <f t="shared" si="0"/>
        <v>2300</v>
      </c>
      <c r="F9" s="5">
        <f t="shared" si="1"/>
        <v>345</v>
      </c>
      <c r="G9" s="5">
        <f t="shared" si="2"/>
        <v>2300</v>
      </c>
      <c r="H9" s="5">
        <f t="shared" si="3"/>
        <v>23345</v>
      </c>
      <c r="I9" s="5">
        <f t="shared" si="4"/>
        <v>280140</v>
      </c>
      <c r="J9" s="5">
        <f t="shared" si="5"/>
        <v>14021</v>
      </c>
      <c r="K9" s="5">
        <f t="shared" si="6"/>
        <v>1168.4166666666667</v>
      </c>
      <c r="L9" s="5">
        <f t="shared" si="7"/>
        <v>22176.583333333332</v>
      </c>
    </row>
    <row r="10" spans="1:12" x14ac:dyDescent="0.3">
      <c r="A10" s="5">
        <v>5</v>
      </c>
      <c r="B10" s="5" t="s">
        <v>50</v>
      </c>
      <c r="C10" s="5">
        <v>7</v>
      </c>
      <c r="D10" s="5">
        <v>5000</v>
      </c>
      <c r="E10" s="5">
        <f t="shared" si="0"/>
        <v>750</v>
      </c>
      <c r="F10" s="5">
        <f t="shared" si="1"/>
        <v>75</v>
      </c>
      <c r="G10" s="5">
        <f t="shared" si="2"/>
        <v>500</v>
      </c>
      <c r="H10" s="5">
        <f t="shared" si="3"/>
        <v>5325</v>
      </c>
      <c r="I10" s="5">
        <f t="shared" si="4"/>
        <v>63900</v>
      </c>
      <c r="J10" s="5">
        <f t="shared" si="5"/>
        <v>639</v>
      </c>
      <c r="K10" s="5">
        <f t="shared" si="6"/>
        <v>53.25</v>
      </c>
      <c r="L10" s="5">
        <f t="shared" si="7"/>
        <v>5271.75</v>
      </c>
    </row>
    <row r="11" spans="1:12" x14ac:dyDescent="0.3">
      <c r="A11" s="5">
        <v>6</v>
      </c>
      <c r="B11" s="5" t="s">
        <v>10</v>
      </c>
      <c r="C11" s="5">
        <v>8</v>
      </c>
      <c r="D11" s="5">
        <v>4500</v>
      </c>
      <c r="E11" s="5">
        <f t="shared" si="0"/>
        <v>675</v>
      </c>
      <c r="F11" s="5">
        <f t="shared" si="1"/>
        <v>67.5</v>
      </c>
      <c r="G11" s="5">
        <f t="shared" si="2"/>
        <v>450</v>
      </c>
      <c r="H11" s="5">
        <f t="shared" si="3"/>
        <v>4792.5</v>
      </c>
      <c r="I11" s="5">
        <f t="shared" si="4"/>
        <v>57510</v>
      </c>
      <c r="J11" s="5">
        <f t="shared" si="5"/>
        <v>575.1</v>
      </c>
      <c r="K11" s="5">
        <f t="shared" si="6"/>
        <v>47.925000000000004</v>
      </c>
      <c r="L11" s="5">
        <f t="shared" si="7"/>
        <v>4744.5749999999998</v>
      </c>
    </row>
    <row r="12" spans="1:12" x14ac:dyDescent="0.3">
      <c r="A12" s="5">
        <v>7</v>
      </c>
      <c r="B12" s="5" t="s">
        <v>51</v>
      </c>
      <c r="C12" s="5">
        <v>9</v>
      </c>
      <c r="D12" s="5">
        <v>5500</v>
      </c>
      <c r="E12" s="5">
        <f t="shared" si="0"/>
        <v>825</v>
      </c>
      <c r="F12" s="5">
        <f t="shared" si="1"/>
        <v>82.5</v>
      </c>
      <c r="G12" s="5">
        <f t="shared" si="2"/>
        <v>550</v>
      </c>
      <c r="H12" s="5">
        <f t="shared" si="3"/>
        <v>5857.5</v>
      </c>
      <c r="I12" s="5">
        <f t="shared" si="4"/>
        <v>70290</v>
      </c>
      <c r="J12" s="5">
        <f t="shared" si="5"/>
        <v>702.9</v>
      </c>
      <c r="K12" s="5">
        <f t="shared" si="6"/>
        <v>58.574999999999996</v>
      </c>
      <c r="L12" s="5">
        <f t="shared" si="7"/>
        <v>5798.9250000000002</v>
      </c>
    </row>
    <row r="13" spans="1:12" x14ac:dyDescent="0.3">
      <c r="A13" s="5">
        <v>8</v>
      </c>
      <c r="B13" s="5" t="s">
        <v>11</v>
      </c>
      <c r="C13" s="5">
        <v>1</v>
      </c>
      <c r="D13" s="5">
        <v>3500</v>
      </c>
      <c r="E13" s="5">
        <f t="shared" si="0"/>
        <v>525</v>
      </c>
      <c r="F13" s="5">
        <f t="shared" si="1"/>
        <v>52.5</v>
      </c>
      <c r="G13" s="5">
        <f t="shared" si="2"/>
        <v>0</v>
      </c>
      <c r="H13" s="5">
        <f t="shared" si="3"/>
        <v>4077.5</v>
      </c>
      <c r="I13" s="5">
        <f t="shared" si="4"/>
        <v>48930</v>
      </c>
      <c r="J13" s="5">
        <f t="shared" si="5"/>
        <v>489.3</v>
      </c>
      <c r="K13" s="5">
        <f t="shared" si="6"/>
        <v>40.774999999999999</v>
      </c>
      <c r="L13" s="5">
        <f t="shared" si="7"/>
        <v>4036.7249999999999</v>
      </c>
    </row>
    <row r="14" spans="1:12" x14ac:dyDescent="0.3">
      <c r="A14" s="5">
        <v>9</v>
      </c>
      <c r="B14" s="5" t="s">
        <v>52</v>
      </c>
      <c r="C14" s="5">
        <v>0</v>
      </c>
      <c r="D14" s="5">
        <v>10000</v>
      </c>
      <c r="E14" s="5">
        <f t="shared" si="0"/>
        <v>1500</v>
      </c>
      <c r="F14" s="5">
        <f t="shared" si="1"/>
        <v>150</v>
      </c>
      <c r="G14" s="5">
        <f t="shared" si="2"/>
        <v>0</v>
      </c>
      <c r="H14" s="5">
        <f t="shared" si="3"/>
        <v>11650</v>
      </c>
      <c r="I14" s="5">
        <f t="shared" si="4"/>
        <v>139800</v>
      </c>
      <c r="J14" s="5">
        <f t="shared" si="5"/>
        <v>1398</v>
      </c>
      <c r="K14" s="5">
        <f t="shared" si="6"/>
        <v>116.5</v>
      </c>
      <c r="L14" s="5">
        <f t="shared" si="7"/>
        <v>11533.5</v>
      </c>
    </row>
    <row r="15" spans="1:12" x14ac:dyDescent="0.3">
      <c r="A15" s="5">
        <v>10</v>
      </c>
      <c r="B15" s="5" t="s">
        <v>38</v>
      </c>
      <c r="C15" s="5">
        <v>1</v>
      </c>
      <c r="D15" s="5">
        <v>12000</v>
      </c>
      <c r="E15" s="5">
        <f t="shared" si="0"/>
        <v>1800</v>
      </c>
      <c r="F15" s="5">
        <f t="shared" si="1"/>
        <v>180</v>
      </c>
      <c r="G15" s="5">
        <f t="shared" si="2"/>
        <v>0</v>
      </c>
      <c r="H15" s="5">
        <f t="shared" si="3"/>
        <v>13980</v>
      </c>
      <c r="I15" s="5">
        <f t="shared" si="4"/>
        <v>167760</v>
      </c>
      <c r="J15" s="5">
        <f t="shared" si="5"/>
        <v>1677.6000000000001</v>
      </c>
      <c r="K15" s="5">
        <f t="shared" si="6"/>
        <v>139.80000000000001</v>
      </c>
      <c r="L15" s="5">
        <f t="shared" si="7"/>
        <v>13840.2</v>
      </c>
    </row>
    <row r="16" spans="1:12" x14ac:dyDescent="0.3">
      <c r="A16" s="3"/>
    </row>
    <row r="17" spans="1:2" x14ac:dyDescent="0.3">
      <c r="A17" s="3" t="s">
        <v>53</v>
      </c>
      <c r="B17" t="s">
        <v>54</v>
      </c>
    </row>
    <row r="18" spans="1:2" x14ac:dyDescent="0.3">
      <c r="A18" s="3" t="s">
        <v>55</v>
      </c>
      <c r="B18" t="s">
        <v>56</v>
      </c>
    </row>
    <row r="19" spans="1:2" x14ac:dyDescent="0.3">
      <c r="A19" s="3" t="s">
        <v>57</v>
      </c>
      <c r="B19" t="s">
        <v>58</v>
      </c>
    </row>
    <row r="20" spans="1:2" x14ac:dyDescent="0.3">
      <c r="A20" s="7" t="s">
        <v>46</v>
      </c>
      <c r="B20" t="s">
        <v>67</v>
      </c>
    </row>
    <row r="21" spans="1:2" x14ac:dyDescent="0.3">
      <c r="A21" s="7" t="s">
        <v>47</v>
      </c>
      <c r="B21" t="s">
        <v>68</v>
      </c>
    </row>
    <row r="22" spans="1:2" x14ac:dyDescent="0.3">
      <c r="A22" s="7" t="s">
        <v>48</v>
      </c>
      <c r="B22" t="s">
        <v>69</v>
      </c>
    </row>
    <row r="23" spans="1:2" x14ac:dyDescent="0.3">
      <c r="A23" s="7" t="s">
        <v>49</v>
      </c>
      <c r="B23" t="s">
        <v>70</v>
      </c>
    </row>
    <row r="24" spans="1:2" x14ac:dyDescent="0.3">
      <c r="A24" s="7" t="s">
        <v>5</v>
      </c>
      <c r="B24" t="s">
        <v>71</v>
      </c>
    </row>
    <row r="25" spans="1:2" x14ac:dyDescent="0.3">
      <c r="A25" s="3"/>
    </row>
    <row r="26" spans="1:2" x14ac:dyDescent="0.3">
      <c r="A26" s="3"/>
    </row>
    <row r="27" spans="1:2" x14ac:dyDescent="0.3">
      <c r="A27" s="3"/>
    </row>
    <row r="28" spans="1:2" x14ac:dyDescent="0.3">
      <c r="A28" s="3"/>
    </row>
    <row r="29" spans="1:2" x14ac:dyDescent="0.3">
      <c r="A29" s="3"/>
    </row>
    <row r="30" spans="1:2" x14ac:dyDescent="0.3">
      <c r="A30" s="3"/>
    </row>
    <row r="31" spans="1:2" x14ac:dyDescent="0.3">
      <c r="A31" s="3"/>
    </row>
    <row r="32" spans="1:2" ht="12.75" customHeight="1" x14ac:dyDescent="0.3">
      <c r="A32" s="3"/>
    </row>
    <row r="38" ht="14.25" customHeight="1" x14ac:dyDescent="0.3"/>
  </sheetData>
  <mergeCells count="1">
    <mergeCell ref="A1:L4"/>
  </mergeCells>
  <pageMargins left="0.7" right="0.7" top="0.75" bottom="0.75" header="0.3" footer="0.3"/>
  <pageSetup paperSize="9" scale="64" orientation="portrait" horizontalDpi="300" verticalDpi="300" r:id="rId1"/>
  <headerFooter>
    <oddHeader>&amp;R&amp;18Lab Report 0n Spreadsheet</oddHeader>
    <oddFooter>&amp;R&amp;18Prepared by: Rahul Jha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"/>
  <sheetViews>
    <sheetView tabSelected="1" zoomScale="70" zoomScaleNormal="70" zoomScalePageLayoutView="10" workbookViewId="0">
      <selection activeCell="O18" sqref="O18"/>
    </sheetView>
  </sheetViews>
  <sheetFormatPr defaultRowHeight="14.4" x14ac:dyDescent="0.3"/>
  <cols>
    <col min="1" max="1" width="12.77734375" customWidth="1"/>
    <col min="5" max="5" width="11.44140625" customWidth="1"/>
    <col min="6" max="7" width="13.44140625" customWidth="1"/>
    <col min="8" max="8" width="11.109375" bestFit="1" customWidth="1"/>
    <col min="10" max="10" width="12.33203125" customWidth="1"/>
    <col min="11" max="11" width="15.44140625" customWidth="1"/>
    <col min="13" max="13" width="14.44140625" customWidth="1"/>
  </cols>
  <sheetData>
    <row r="1" spans="1:14" ht="15" customHeight="1" x14ac:dyDescent="0.3">
      <c r="A1" s="17" t="s">
        <v>59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x14ac:dyDescent="0.3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</row>
    <row r="3" spans="1:14" x14ac:dyDescent="0.3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4" x14ac:dyDescent="0.3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</row>
    <row r="5" spans="1:14" x14ac:dyDescent="0.3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</row>
    <row r="6" spans="1:14" ht="17.399999999999999" x14ac:dyDescent="0.3">
      <c r="A6" s="20" t="s">
        <v>39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</row>
    <row r="7" spans="1:14" x14ac:dyDescent="0.3">
      <c r="A7" s="5"/>
      <c r="B7" s="19" t="s">
        <v>18</v>
      </c>
      <c r="C7" s="19" t="s">
        <v>19</v>
      </c>
      <c r="D7" s="19"/>
      <c r="E7" s="19"/>
      <c r="F7" s="19"/>
      <c r="G7" s="19"/>
      <c r="H7" s="19" t="s">
        <v>25</v>
      </c>
      <c r="I7" s="19" t="s">
        <v>26</v>
      </c>
      <c r="J7" s="19" t="s">
        <v>27</v>
      </c>
      <c r="K7" s="19" t="s">
        <v>28</v>
      </c>
      <c r="L7" s="19" t="s">
        <v>29</v>
      </c>
      <c r="M7" s="19" t="s">
        <v>30</v>
      </c>
    </row>
    <row r="8" spans="1:14" x14ac:dyDescent="0.3">
      <c r="A8" s="11" t="s">
        <v>31</v>
      </c>
      <c r="B8" s="19"/>
      <c r="C8" s="5" t="s">
        <v>20</v>
      </c>
      <c r="D8" s="5" t="s">
        <v>22</v>
      </c>
      <c r="E8" s="5" t="s">
        <v>23</v>
      </c>
      <c r="F8" s="5" t="s">
        <v>21</v>
      </c>
      <c r="G8" s="5" t="s">
        <v>24</v>
      </c>
      <c r="H8" s="19"/>
      <c r="I8" s="19"/>
      <c r="J8" s="19"/>
      <c r="K8" s="19"/>
      <c r="L8" s="19"/>
      <c r="M8" s="19"/>
    </row>
    <row r="9" spans="1:14" x14ac:dyDescent="0.3">
      <c r="A9" s="5">
        <v>1</v>
      </c>
      <c r="B9" s="5" t="s">
        <v>38</v>
      </c>
      <c r="C9" s="5">
        <v>80</v>
      </c>
      <c r="D9" s="5">
        <v>67</v>
      </c>
      <c r="E9" s="5">
        <v>78</v>
      </c>
      <c r="F9" s="5">
        <v>90</v>
      </c>
      <c r="G9" s="5">
        <v>80</v>
      </c>
      <c r="H9" s="5">
        <f>(C9+D9+E9+F9+G9)</f>
        <v>395</v>
      </c>
      <c r="I9" s="5" t="str">
        <f>IF(MIN(C9:G9)&lt;35,"FAIL","PASS")</f>
        <v>PASS</v>
      </c>
      <c r="J9" s="5">
        <f>IF(I9="FAIL","",H9/5)</f>
        <v>79</v>
      </c>
      <c r="K9" s="5" t="str">
        <f>IF(I9="FAIL","",IF(J9&gt;=75,"DISTINCTION",IF(J9&gt;=60,"FIRST",IF(J9&gt;=45,"SECOND","THIRD"))))</f>
        <v>DISTINCTION</v>
      </c>
      <c r="L9" s="5">
        <f>IF(I9="FAIL","",RANK(J9,J$9:J$18,0))</f>
        <v>2</v>
      </c>
      <c r="M9" s="5" t="str">
        <f t="shared" ref="M9:M18" si="0">IF(K9="DISTINCTION","EXCELLENT",IF(K9="FIRST","VERY GOOD",IF(K9="SECOND","GOOD",IF(K9="THIRD","POOR","VERY POOR"))))</f>
        <v>EXCELLENT</v>
      </c>
    </row>
    <row r="10" spans="1:14" x14ac:dyDescent="0.3">
      <c r="A10" s="5">
        <v>2</v>
      </c>
      <c r="B10" s="5" t="s">
        <v>32</v>
      </c>
      <c r="C10" s="5">
        <v>45</v>
      </c>
      <c r="D10" s="5">
        <v>78</v>
      </c>
      <c r="E10" s="5">
        <v>67</v>
      </c>
      <c r="F10" s="5">
        <v>91</v>
      </c>
      <c r="G10" s="5">
        <v>67</v>
      </c>
      <c r="H10" s="5">
        <f t="shared" ref="H10:H18" si="1">(C10+D10+E10+F10+G10)</f>
        <v>348</v>
      </c>
      <c r="I10" s="5" t="str">
        <f t="shared" ref="I10:I18" si="2">IF(MIN(C10:G10)&lt;35,"FAIL","PASS")</f>
        <v>PASS</v>
      </c>
      <c r="J10" s="5">
        <f t="shared" ref="J10:J18" si="3">IF(I10="FAIL","",H10/5)</f>
        <v>69.599999999999994</v>
      </c>
      <c r="K10" s="5" t="str">
        <f t="shared" ref="K10:K18" si="4">IF(I10="FAIL","",IF(J10&gt;=75,"DISTINCTION",IF(J10&gt;=60,"FIRST",IF(J10&gt;=45,"SECOND","THIRD"))))</f>
        <v>FIRST</v>
      </c>
      <c r="L10" s="5">
        <f t="shared" ref="L10:L18" si="5">IF(I10="FAIL","",RANK(J10,J$9:J$18,0))</f>
        <v>7</v>
      </c>
      <c r="M10" s="5" t="str">
        <f t="shared" si="0"/>
        <v>VERY GOOD</v>
      </c>
    </row>
    <row r="11" spans="1:14" x14ac:dyDescent="0.3">
      <c r="A11" s="5">
        <v>3</v>
      </c>
      <c r="B11" s="5" t="s">
        <v>17</v>
      </c>
      <c r="C11" s="5">
        <v>65</v>
      </c>
      <c r="D11" s="5">
        <v>90</v>
      </c>
      <c r="E11" s="5">
        <v>36</v>
      </c>
      <c r="F11" s="5">
        <v>56</v>
      </c>
      <c r="G11" s="5">
        <v>42</v>
      </c>
      <c r="H11" s="5">
        <f t="shared" si="1"/>
        <v>289</v>
      </c>
      <c r="I11" s="5" t="str">
        <f t="shared" si="2"/>
        <v>PASS</v>
      </c>
      <c r="J11" s="5">
        <f t="shared" si="3"/>
        <v>57.8</v>
      </c>
      <c r="K11" s="5" t="str">
        <f t="shared" si="4"/>
        <v>SECOND</v>
      </c>
      <c r="L11" s="5">
        <f t="shared" si="5"/>
        <v>8</v>
      </c>
      <c r="M11" s="5" t="str">
        <f t="shared" si="0"/>
        <v>GOOD</v>
      </c>
    </row>
    <row r="12" spans="1:14" x14ac:dyDescent="0.3">
      <c r="A12" s="5">
        <v>4</v>
      </c>
      <c r="B12" s="5" t="s">
        <v>33</v>
      </c>
      <c r="C12" s="5">
        <v>41</v>
      </c>
      <c r="D12" s="5">
        <v>45</v>
      </c>
      <c r="E12" s="5">
        <v>44</v>
      </c>
      <c r="F12" s="5">
        <v>43</v>
      </c>
      <c r="G12" s="5">
        <v>42</v>
      </c>
      <c r="H12" s="5">
        <f t="shared" si="1"/>
        <v>215</v>
      </c>
      <c r="I12" s="5" t="str">
        <f t="shared" si="2"/>
        <v>PASS</v>
      </c>
      <c r="J12" s="5">
        <f t="shared" si="3"/>
        <v>43</v>
      </c>
      <c r="K12" s="5" t="str">
        <f t="shared" si="4"/>
        <v>THIRD</v>
      </c>
      <c r="L12" s="5">
        <f t="shared" si="5"/>
        <v>9</v>
      </c>
      <c r="M12" s="5" t="str">
        <f t="shared" si="0"/>
        <v>POOR</v>
      </c>
    </row>
    <row r="13" spans="1:14" x14ac:dyDescent="0.3">
      <c r="A13" s="5">
        <v>5</v>
      </c>
      <c r="B13" s="5" t="s">
        <v>34</v>
      </c>
      <c r="C13" s="5">
        <v>91</v>
      </c>
      <c r="D13" s="5">
        <v>93</v>
      </c>
      <c r="E13" s="5">
        <v>67</v>
      </c>
      <c r="F13" s="5">
        <v>78</v>
      </c>
      <c r="G13" s="5">
        <v>35</v>
      </c>
      <c r="H13" s="5">
        <f t="shared" si="1"/>
        <v>364</v>
      </c>
      <c r="I13" s="5" t="str">
        <f t="shared" si="2"/>
        <v>PASS</v>
      </c>
      <c r="J13" s="5">
        <f t="shared" si="3"/>
        <v>72.8</v>
      </c>
      <c r="K13" s="5" t="str">
        <f t="shared" si="4"/>
        <v>FIRST</v>
      </c>
      <c r="L13" s="5">
        <f t="shared" si="5"/>
        <v>5</v>
      </c>
      <c r="M13" s="5" t="str">
        <f t="shared" si="0"/>
        <v>VERY GOOD</v>
      </c>
    </row>
    <row r="14" spans="1:14" x14ac:dyDescent="0.3">
      <c r="A14" s="5">
        <v>6</v>
      </c>
      <c r="B14" s="5" t="s">
        <v>35</v>
      </c>
      <c r="C14" s="5">
        <v>56</v>
      </c>
      <c r="D14" s="5">
        <v>67</v>
      </c>
      <c r="E14" s="5">
        <v>87</v>
      </c>
      <c r="F14" s="5">
        <v>76</v>
      </c>
      <c r="G14" s="5">
        <v>65</v>
      </c>
      <c r="H14" s="5">
        <f t="shared" si="1"/>
        <v>351</v>
      </c>
      <c r="I14" s="5" t="str">
        <f t="shared" si="2"/>
        <v>PASS</v>
      </c>
      <c r="J14" s="5">
        <f t="shared" si="3"/>
        <v>70.2</v>
      </c>
      <c r="K14" s="5" t="str">
        <f t="shared" si="4"/>
        <v>FIRST</v>
      </c>
      <c r="L14" s="5">
        <f t="shared" si="5"/>
        <v>6</v>
      </c>
      <c r="M14" s="5" t="str">
        <f t="shared" si="0"/>
        <v>VERY GOOD</v>
      </c>
    </row>
    <row r="15" spans="1:14" x14ac:dyDescent="0.3">
      <c r="A15" s="5">
        <v>7</v>
      </c>
      <c r="B15" s="5" t="s">
        <v>10</v>
      </c>
      <c r="C15" s="5">
        <v>78</v>
      </c>
      <c r="D15" s="5">
        <v>89</v>
      </c>
      <c r="E15" s="5">
        <v>89</v>
      </c>
      <c r="F15" s="5">
        <v>56</v>
      </c>
      <c r="G15" s="5">
        <v>65</v>
      </c>
      <c r="H15" s="5">
        <f t="shared" si="1"/>
        <v>377</v>
      </c>
      <c r="I15" s="5" t="str">
        <f t="shared" si="2"/>
        <v>PASS</v>
      </c>
      <c r="J15" s="5">
        <f t="shared" si="3"/>
        <v>75.400000000000006</v>
      </c>
      <c r="K15" s="5" t="str">
        <f t="shared" si="4"/>
        <v>DISTINCTION</v>
      </c>
      <c r="L15" s="5">
        <f t="shared" si="5"/>
        <v>4</v>
      </c>
      <c r="M15" s="5" t="str">
        <f t="shared" si="0"/>
        <v>EXCELLENT</v>
      </c>
    </row>
    <row r="16" spans="1:14" x14ac:dyDescent="0.3">
      <c r="A16" s="5">
        <v>8</v>
      </c>
      <c r="B16" s="5" t="s">
        <v>37</v>
      </c>
      <c r="C16" s="5">
        <v>78</v>
      </c>
      <c r="D16" s="5">
        <v>68</v>
      </c>
      <c r="E16" s="5">
        <v>34</v>
      </c>
      <c r="F16" s="5">
        <v>74</v>
      </c>
      <c r="G16" s="5">
        <v>87</v>
      </c>
      <c r="H16" s="5">
        <f t="shared" si="1"/>
        <v>341</v>
      </c>
      <c r="I16" s="5" t="str">
        <f t="shared" si="2"/>
        <v>FAIL</v>
      </c>
      <c r="J16" s="5" t="str">
        <f t="shared" si="3"/>
        <v/>
      </c>
      <c r="K16" s="5" t="str">
        <f t="shared" si="4"/>
        <v/>
      </c>
      <c r="L16" s="5" t="str">
        <f t="shared" si="5"/>
        <v/>
      </c>
      <c r="M16" s="5" t="str">
        <f t="shared" si="0"/>
        <v>VERY POOR</v>
      </c>
    </row>
    <row r="17" spans="1:13" x14ac:dyDescent="0.3">
      <c r="A17" s="5">
        <v>9</v>
      </c>
      <c r="B17" s="5" t="s">
        <v>36</v>
      </c>
      <c r="C17" s="5">
        <v>90</v>
      </c>
      <c r="D17" s="12">
        <v>56</v>
      </c>
      <c r="E17" s="5">
        <v>78</v>
      </c>
      <c r="F17" s="5">
        <v>97</v>
      </c>
      <c r="G17" s="5">
        <v>65</v>
      </c>
      <c r="H17" s="5">
        <f t="shared" si="1"/>
        <v>386</v>
      </c>
      <c r="I17" s="5" t="str">
        <f t="shared" si="2"/>
        <v>PASS</v>
      </c>
      <c r="J17" s="5">
        <f t="shared" si="3"/>
        <v>77.2</v>
      </c>
      <c r="K17" s="5" t="str">
        <f t="shared" si="4"/>
        <v>DISTINCTION</v>
      </c>
      <c r="L17" s="5">
        <f t="shared" si="5"/>
        <v>3</v>
      </c>
      <c r="M17" s="5" t="str">
        <f t="shared" si="0"/>
        <v>EXCELLENT</v>
      </c>
    </row>
    <row r="18" spans="1:13" x14ac:dyDescent="0.3">
      <c r="A18" s="5">
        <v>10</v>
      </c>
      <c r="B18" s="5" t="s">
        <v>38</v>
      </c>
      <c r="C18" s="5">
        <v>76</v>
      </c>
      <c r="D18" s="5">
        <v>78</v>
      </c>
      <c r="E18" s="5">
        <v>56</v>
      </c>
      <c r="F18" s="5">
        <v>89</v>
      </c>
      <c r="G18" s="5">
        <v>98</v>
      </c>
      <c r="H18" s="5">
        <f t="shared" si="1"/>
        <v>397</v>
      </c>
      <c r="I18" s="5" t="str">
        <f t="shared" si="2"/>
        <v>PASS</v>
      </c>
      <c r="J18" s="5">
        <f t="shared" si="3"/>
        <v>79.400000000000006</v>
      </c>
      <c r="K18" s="5" t="str">
        <f t="shared" si="4"/>
        <v>DISTINCTION</v>
      </c>
      <c r="L18" s="5">
        <f t="shared" si="5"/>
        <v>1</v>
      </c>
      <c r="M18" s="5" t="str">
        <f t="shared" si="0"/>
        <v>EXCELLENT</v>
      </c>
    </row>
    <row r="20" spans="1:13" x14ac:dyDescent="0.3">
      <c r="A20" t="s">
        <v>25</v>
      </c>
      <c r="B20" t="s">
        <v>60</v>
      </c>
    </row>
    <row r="21" spans="1:13" x14ac:dyDescent="0.3">
      <c r="A21" t="s">
        <v>26</v>
      </c>
      <c r="B21" t="s">
        <v>61</v>
      </c>
    </row>
    <row r="22" spans="1:13" x14ac:dyDescent="0.3">
      <c r="A22" t="s">
        <v>27</v>
      </c>
      <c r="B22" t="s">
        <v>62</v>
      </c>
    </row>
    <row r="23" spans="1:13" x14ac:dyDescent="0.3">
      <c r="A23" t="s">
        <v>28</v>
      </c>
      <c r="B23" t="s">
        <v>63</v>
      </c>
      <c r="M23" s="4"/>
    </row>
    <row r="24" spans="1:13" x14ac:dyDescent="0.3">
      <c r="A24" t="s">
        <v>29</v>
      </c>
      <c r="B24" t="s">
        <v>64</v>
      </c>
    </row>
    <row r="25" spans="1:13" x14ac:dyDescent="0.3">
      <c r="A25" t="s">
        <v>30</v>
      </c>
      <c r="B25" t="s">
        <v>65</v>
      </c>
    </row>
  </sheetData>
  <mergeCells count="10">
    <mergeCell ref="A1:N5"/>
    <mergeCell ref="B7:B8"/>
    <mergeCell ref="C7:G7"/>
    <mergeCell ref="H7:H8"/>
    <mergeCell ref="I7:I8"/>
    <mergeCell ref="J7:J8"/>
    <mergeCell ref="K7:K8"/>
    <mergeCell ref="L7:L8"/>
    <mergeCell ref="M7:M8"/>
    <mergeCell ref="A6:N6"/>
  </mergeCells>
  <conditionalFormatting sqref="C9:G18">
    <cfRule type="cellIs" dxfId="0" priority="3" operator="lessThan">
      <formula>35</formula>
    </cfRule>
    <cfRule type="cellIs" dxfId="1" priority="4" operator="greaterThan">
      <formula>75</formula>
    </cfRule>
    <cfRule type="cellIs" dxfId="2" priority="5" operator="lessThan">
      <formula>40</formula>
    </cfRule>
    <cfRule type="cellIs" dxfId="3" priority="2" operator="greaterThan">
      <formula>74</formula>
    </cfRule>
    <cfRule type="cellIs" dxfId="4" priority="1" operator="lessThan">
      <formula>34</formula>
    </cfRule>
  </conditionalFormatting>
  <pageMargins left="0.7" right="0.7" top="0.75" bottom="0.75" header="0.3" footer="0.3"/>
  <pageSetup paperSize="9" scale="55" orientation="portrait" horizontalDpi="300" verticalDpi="300" r:id="rId1"/>
  <headerFooter>
    <oddHeader>&amp;R&amp;18Lab Report on Spreadsheet</oddHeader>
    <oddFooter>&amp;R&amp;18Prepared by: Rahul Jha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3"/>
  <sheetViews>
    <sheetView zoomScale="10" zoomScaleNormal="10" workbookViewId="0">
      <selection activeCell="U11" sqref="U11"/>
    </sheetView>
  </sheetViews>
  <sheetFormatPr defaultRowHeight="14.4" x14ac:dyDescent="0.3"/>
  <cols>
    <col min="2" max="2" width="16.21875" customWidth="1"/>
    <col min="4" max="4" width="10" customWidth="1"/>
    <col min="5" max="5" width="9.44140625" bestFit="1" customWidth="1"/>
  </cols>
  <sheetData>
    <row r="1" spans="1:5" s="6" customFormat="1" x14ac:dyDescent="0.3">
      <c r="A1" s="21" t="s">
        <v>100</v>
      </c>
      <c r="B1" s="22"/>
      <c r="C1" s="22"/>
      <c r="D1" s="22"/>
      <c r="E1" s="22"/>
    </row>
    <row r="2" spans="1:5" s="6" customFormat="1" x14ac:dyDescent="0.3">
      <c r="A2" s="22"/>
      <c r="B2" s="22"/>
      <c r="C2" s="22"/>
      <c r="D2" s="22"/>
      <c r="E2" s="22"/>
    </row>
    <row r="3" spans="1:5" s="6" customFormat="1" x14ac:dyDescent="0.3">
      <c r="A3" s="22"/>
      <c r="B3" s="22"/>
      <c r="C3" s="22"/>
      <c r="D3" s="22"/>
      <c r="E3" s="22"/>
    </row>
    <row r="4" spans="1:5" s="6" customFormat="1" x14ac:dyDescent="0.3">
      <c r="A4" s="23"/>
      <c r="B4" s="23"/>
      <c r="C4" s="23"/>
      <c r="D4" s="23"/>
      <c r="E4" s="23"/>
    </row>
    <row r="5" spans="1:5" x14ac:dyDescent="0.3">
      <c r="A5" s="5" t="s">
        <v>40</v>
      </c>
      <c r="B5" s="5" t="s">
        <v>77</v>
      </c>
      <c r="C5" s="5" t="s">
        <v>78</v>
      </c>
      <c r="D5" s="5" t="s">
        <v>79</v>
      </c>
      <c r="E5" s="5" t="s">
        <v>80</v>
      </c>
    </row>
    <row r="6" spans="1:5" x14ac:dyDescent="0.3">
      <c r="A6" s="5">
        <v>1</v>
      </c>
      <c r="B6" s="5" t="s">
        <v>81</v>
      </c>
      <c r="C6" s="5">
        <v>8</v>
      </c>
      <c r="D6" s="5">
        <v>800</v>
      </c>
      <c r="E6" s="5">
        <f>C6*D6</f>
        <v>6400</v>
      </c>
    </row>
    <row r="7" spans="1:5" x14ac:dyDescent="0.3">
      <c r="A7" s="5">
        <v>2</v>
      </c>
      <c r="B7" s="5" t="s">
        <v>83</v>
      </c>
      <c r="C7" s="5">
        <v>9</v>
      </c>
      <c r="D7" s="5">
        <v>4000</v>
      </c>
      <c r="E7" s="5">
        <f t="shared" ref="E7:E15" si="0">C7*D7</f>
        <v>36000</v>
      </c>
    </row>
    <row r="8" spans="1:5" x14ac:dyDescent="0.3">
      <c r="A8" s="5">
        <v>3</v>
      </c>
      <c r="B8" s="5" t="s">
        <v>82</v>
      </c>
      <c r="C8" s="5">
        <v>22</v>
      </c>
      <c r="D8" s="5">
        <v>200</v>
      </c>
      <c r="E8" s="5">
        <f t="shared" si="0"/>
        <v>4400</v>
      </c>
    </row>
    <row r="9" spans="1:5" x14ac:dyDescent="0.3">
      <c r="A9" s="5">
        <v>4</v>
      </c>
      <c r="B9" s="5" t="s">
        <v>84</v>
      </c>
      <c r="C9" s="5">
        <v>12</v>
      </c>
      <c r="D9" s="5">
        <v>300</v>
      </c>
      <c r="E9" s="5">
        <f t="shared" si="0"/>
        <v>3600</v>
      </c>
    </row>
    <row r="10" spans="1:5" x14ac:dyDescent="0.3">
      <c r="A10" s="5">
        <v>5</v>
      </c>
      <c r="B10" s="5" t="s">
        <v>85</v>
      </c>
      <c r="C10" s="5">
        <v>23</v>
      </c>
      <c r="D10" s="5">
        <v>1200</v>
      </c>
      <c r="E10" s="5">
        <f t="shared" si="0"/>
        <v>27600</v>
      </c>
    </row>
    <row r="11" spans="1:5" x14ac:dyDescent="0.3">
      <c r="A11" s="5">
        <v>6</v>
      </c>
      <c r="B11" s="5" t="s">
        <v>86</v>
      </c>
      <c r="C11" s="5">
        <v>50</v>
      </c>
      <c r="D11" s="5">
        <v>25</v>
      </c>
      <c r="E11" s="5">
        <f t="shared" si="0"/>
        <v>1250</v>
      </c>
    </row>
    <row r="12" spans="1:5" x14ac:dyDescent="0.3">
      <c r="A12" s="5">
        <v>7</v>
      </c>
      <c r="B12" s="5" t="s">
        <v>87</v>
      </c>
      <c r="C12" s="5">
        <v>21</v>
      </c>
      <c r="D12" s="5">
        <v>1350</v>
      </c>
      <c r="E12" s="5">
        <f t="shared" si="0"/>
        <v>28350</v>
      </c>
    </row>
    <row r="13" spans="1:5" x14ac:dyDescent="0.3">
      <c r="A13" s="5">
        <v>8</v>
      </c>
      <c r="B13" s="5" t="s">
        <v>88</v>
      </c>
      <c r="C13" s="5">
        <v>10</v>
      </c>
      <c r="D13" s="5">
        <v>2500</v>
      </c>
      <c r="E13" s="5">
        <f t="shared" si="0"/>
        <v>25000</v>
      </c>
    </row>
    <row r="14" spans="1:5" x14ac:dyDescent="0.3">
      <c r="A14" s="5">
        <v>9</v>
      </c>
      <c r="B14" s="5" t="s">
        <v>89</v>
      </c>
      <c r="C14" s="5">
        <v>15</v>
      </c>
      <c r="D14" s="5">
        <v>650</v>
      </c>
      <c r="E14" s="5">
        <f t="shared" si="0"/>
        <v>9750</v>
      </c>
    </row>
    <row r="15" spans="1:5" x14ac:dyDescent="0.3">
      <c r="A15" s="5">
        <v>10</v>
      </c>
      <c r="B15" s="5" t="s">
        <v>90</v>
      </c>
      <c r="C15" s="5">
        <v>5</v>
      </c>
      <c r="D15" s="5">
        <v>18500</v>
      </c>
      <c r="E15" s="5">
        <f t="shared" si="0"/>
        <v>92500</v>
      </c>
    </row>
    <row r="16" spans="1:5" s="6" customFormat="1" x14ac:dyDescent="0.3"/>
    <row r="17" spans="1:5" x14ac:dyDescent="0.3">
      <c r="D17" t="s">
        <v>91</v>
      </c>
      <c r="E17">
        <f>SUM(E6:E15)</f>
        <v>234850</v>
      </c>
    </row>
    <row r="18" spans="1:5" x14ac:dyDescent="0.3">
      <c r="D18" t="s">
        <v>92</v>
      </c>
      <c r="E18" s="6">
        <f>E17*25%</f>
        <v>58712.5</v>
      </c>
    </row>
    <row r="19" spans="1:5" x14ac:dyDescent="0.3">
      <c r="D19" t="s">
        <v>93</v>
      </c>
      <c r="E19">
        <f>E17-E18</f>
        <v>176137.5</v>
      </c>
    </row>
    <row r="21" spans="1:5" x14ac:dyDescent="0.3">
      <c r="A21" t="s">
        <v>5</v>
      </c>
      <c r="B21" t="s">
        <v>96</v>
      </c>
    </row>
    <row r="22" spans="1:5" x14ac:dyDescent="0.3">
      <c r="A22" t="s">
        <v>94</v>
      </c>
      <c r="B22" t="s">
        <v>97</v>
      </c>
    </row>
    <row r="23" spans="1:5" x14ac:dyDescent="0.3">
      <c r="A23" t="s">
        <v>95</v>
      </c>
      <c r="B23" t="s">
        <v>98</v>
      </c>
    </row>
  </sheetData>
  <mergeCells count="1">
    <mergeCell ref="A1:E4"/>
  </mergeCells>
  <pageMargins left="0.7" right="0.7" top="0.75" bottom="0.75" header="0.3" footer="0.3"/>
  <pageSetup paperSize="9" scale="83" orientation="portrait" r:id="rId1"/>
  <headerFooter>
    <oddHeader>&amp;R&amp;18Lab Report on Spreadsheet</oddHeader>
    <oddFooter>&amp;R&amp;18Prepared by: Rahul Jha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Rupam</cp:lastModifiedBy>
  <cp:lastPrinted>2017-11-28T16:24:14Z</cp:lastPrinted>
  <dcterms:created xsi:type="dcterms:W3CDTF">2017-11-08T21:48:45Z</dcterms:created>
  <dcterms:modified xsi:type="dcterms:W3CDTF">2017-11-28T16:24:22Z</dcterms:modified>
</cp:coreProperties>
</file>