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XTRRBWrf8IhWbBN+DX5kgDOqq2Z3pJoZvSg3IbtTPyI="/>
    </ext>
  </extLst>
</workbook>
</file>

<file path=xl/comments1.xml><?xml version="1.0" encoding="utf-8"?>
<comments xmlns:r="http://schemas.openxmlformats.org/officeDocument/2006/relationships" xmlns="http://schemas.openxmlformats.org/spreadsheetml/2006/main">
  <authors>
    <author/>
  </authors>
  <commentList>
    <comment authorId="0" ref="B105">
      <text>
        <t xml:space="preserve">======
ID#AAABHfCQKjU
turnen    (2024-03-21 14:39:17)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1">
      <text>
        <t xml:space="preserve">======
ID#AAABHfCQKjQ
turnen    (2024-03-21 14:39:17)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95">
      <text>
        <t xml:space="preserve">======
ID#AAABHfCQKjM
turnen    (2024-03-21 14:39:17)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9">
      <text>
        <t xml:space="preserve">======
ID#AAABHfCQKjI
turnen    (2024-03-21 14:39:17)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5">
      <text>
        <t xml:space="preserve">======
ID#AAABHfCQKjE
turnen    (2024-03-21 14:39:17)
Search results are relevant, comprehensive, precise, and well displayed (High importance)
It should be easy for users to see what has been returned, to work out why something has been returned and to determine how many results there are.</t>
      </text>
    </comment>
    <comment authorId="0" ref="B83">
      <text>
        <t xml:space="preserve">======
ID#AAABKEpP7Js
turnen    (2024-03-21 14:39:17)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23">
      <text>
        <t xml:space="preserve">======
ID#AAABKEpP7Jo
turnen    (2024-03-21 14:39:17)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1">
      <text>
        <t xml:space="preserve">======
ID#AAABKEpP7Jk
turnen    (2024-03-21 14:39:17)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5">
      <text>
        <t xml:space="preserve">======
ID#AAABKEpP7Jg
turnen    (2024-03-21 14:39:17)
The homepage / starting page layout is clear and uncluttered with sufficient 'white space' (Medium importance)
Users should be able to quickly scan the homepage and make sense of both the content available and of how the site is structured.</t>
      </text>
    </comment>
    <comment authorId="0" ref="B11">
      <text>
        <t xml:space="preserve">======
ID#AAABKEpP7Jc
turnen    (2024-03-21 14:39:17)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3">
      <text>
        <t xml:space="preserve">======
ID#AAABKEpP7JY
turnen    (2024-03-21 14:39:17)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7">
      <text>
        <t xml:space="preserve">======
ID#AAABKEpP7JU
turnen    (2024-03-21 14:39:17)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45">
      <text>
        <t xml:space="preserve">======
ID#AAABKEpP7JQ
turnen    (2024-03-21 14:39:17)
A clear and well structure site map or index is provided (where necessary) (Low importance)
The sitemap might be part of the header or footer and should ideally be available from every page on the site.</t>
      </text>
    </comment>
    <comment authorId="0" ref="B113">
      <text>
        <t xml:space="preserve">======
ID#AAABKEpP7JM
turnen    (2024-03-21 14:39:17)
Errors and reliability issues don't inhibit the user experience (High importance)
Sites and applications should be free of bugs and shouldn't have any broken links.</t>
      </text>
    </comment>
    <comment authorId="0" ref="B35">
      <text>
        <t xml:space="preserve">======
ID#AAABKEpP7JI
turnen    (2024-03-21 14:39:17)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3">
      <text>
        <t xml:space="preserve">======
ID#AAABKEpP7JE
turnen    (2024-03-21 14:39:17)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9">
      <text>
        <t xml:space="preserve">======
ID#AAABKEpP7JA
turnen    (2024-03-21 14:39:17)
Prompt and  appropriate feedback is given (High importance)
For example, a confirmation message is shown following a successful transaction, input errors are promptly highlighted and it's made clear to users when a page has been updated.</t>
      </text>
    </comment>
    <comment authorId="0" ref="B21">
      <text>
        <t xml:space="preserve">======
ID#AAABKEpP7I8
turnen    (2024-03-21 14:39:17)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7">
      <text>
        <t xml:space="preserve">======
ID#AAABKEpP7I4
turnen    (2024-03-21 14:39:17)
Text and content is legible and scanable, with good typography and visual contrast (Medium importance)
Users should be able to quickly scan headers and body text, in order to get an overview of what's available.</t>
      </text>
    </comment>
    <comment authorId="0" ref="B103">
      <text>
        <t xml:space="preserve">======
ID#AAABKEpP7I0
turnen    (2024-03-21 14:39:17)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3">
      <text>
        <t xml:space="preserve">======
ID#AAABKEpP7Iw
turnen    (2024-03-21 14:39:17)
Language, terminology and tone used is appropriate and readily understood by the target audience (High importance)
Jargon should be kept to a minimum and plain language should be used where ever possible.</t>
      </text>
    </comment>
    <comment authorId="0" ref="B41">
      <text>
        <t xml:space="preserve">======
ID#AAABKEpP7Is
turnen    (2024-03-21 14:39:17)
The current location is clearly indicated (e.g. breadcrumb, highlighted menu item) (Low importance)
Users should always know where they are in the site or application.</t>
      </text>
    </comment>
    <comment authorId="0" ref="B31">
      <text>
        <t xml:space="preserve">======
ID#AAABKEpP7Io
turnen    (2024-03-21 14:39:17)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81">
      <text>
        <t xml:space="preserve">======
ID#AAABKEpP7Ik
turnen    (2024-03-21 14:39:17)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9">
      <text>
        <t xml:space="preserve">======
ID#AAABKEpP7Ig
turnen    (2024-03-21 14:39:17)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ID#AAABKEpP7Ic
turnen    (2024-03-21 14:39:17)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71">
      <text>
        <t xml:space="preserve">======
ID#AAABKEpP7IY
turnen    (2024-03-21 14:39:17)
Required and optional form fields are clearly indicated (e.g. using text or '*') (Low importance)
Where most fields are required the optional fields should be identified and when most fields are optional the required fields should be identified.</t>
      </text>
    </comment>
    <comment authorId="0" ref="B43">
      <text>
        <t xml:space="preserve">======
ID#AAABKEpP7IU
turnen    (2024-03-21 14:39:17)
Users can easily get back to the homepage or a relevant start point (Low importance)
For example, a homepage link might be part of the breadcrumb or a home link might be available as part of the header.</t>
      </text>
    </comment>
    <comment authorId="0" ref="B39">
      <text>
        <t xml:space="preserve">======
ID#AAABKEpP7IQ
turnen    (2024-03-21 14:39:17)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1">
      <text>
        <t xml:space="preserve">======
ID#AAABKEpP7IM
turnen    (2024-03-21 14:39:17)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51">
      <text>
        <t xml:space="preserve">======
ID#AAABKEpP7II
turnen    (2024-03-21 14:39:17)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
      <text>
        <t xml:space="preserve">======
ID#AAABKEpP7IE
turnen    (2024-03-21 14:39:17)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9">
      <text>
        <t xml:space="preserve">======
ID#AAABKEpP7IA
turnen    (2024-03-21 14:39:17)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3">
      <text>
        <t xml:space="preserve">======
ID#AAABKEm37xE
turnen    (2024-03-21 14:39:17)
Users can easily give feedback (Very low importance)
For example, via email or an online feedback / contact us form. There should be an indication of how long users can expect to wait for a response if a query has been made.</t>
      </text>
    </comment>
    <comment authorId="0" ref="B49">
      <text>
        <t xml:space="preserve">======
ID#AAABKEm37xA
turnen    (2024-03-21 14:39:17)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5">
      <text>
        <t xml:space="preserve">======
ID#AAABKEm37w8
turnen    (2024-03-21 14:39:17)
Users are able to easily recover (i.e. not have to start again) from errors (Medium importance)
For example, users might be able to re-edit and resubmit a form or enter a different value.</t>
      </text>
    </comment>
    <comment authorId="0" ref="B17">
      <text>
        <t xml:space="preserve">======
ID#AAABKEm37w4
turnen    (2024-03-21 14:39:17)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5">
      <text>
        <t xml:space="preserve">======
ID#AAABKEm37w0
turnen    (2024-03-21 14:39:17)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7">
      <text>
        <t xml:space="preserve">======
ID#AAABKEm37ww
turnen    (2024-03-21 14:39:17)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
ID#AAABKEm37ws
turnen    (2024-03-21 14:39:17)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3">
      <text>
        <t xml:space="preserve">======
ID#AAABKEm37wo
turnen    (2024-03-21 14:39:17)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5">
      <text>
        <t xml:space="preserve">======
ID#AAABKEm37wk
turnen    (2024-03-21 14:39:17)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ID#AAABKEm37wg
turnen    (2024-03-21 14:39:17)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5">
      <text>
        <t xml:space="preserve">======
ID#AAABKEm37wc
turnen    (2024-03-21 14:39:17)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3">
      <text>
        <t xml:space="preserve">======
ID#AAABKEm37wY
turnen    (2024-03-21 14:39:17)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List>
  <extLst>
    <ext uri="GoogleSheetsCustomDataVersion2">
      <go:sheetsCustomData xmlns:go="http://customooxmlschemas.google.com/" r:id="rId1" roundtripDataSignature="AMtx7miottcxhV54hFwreXfLJHwE2PgM9g=="/>
    </ext>
  </extLst>
</comments>
</file>

<file path=xl/sharedStrings.xml><?xml version="1.0" encoding="utf-8"?>
<sst xmlns="http://schemas.openxmlformats.org/spreadsheetml/2006/main" count="244" uniqueCount="137">
  <si>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</si>
  <si>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</si>
  <si>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</si>
  <si>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</si>
  <si>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</si>
  <si>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</si>
  <si>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</si>
  <si>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</si>
  <si>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</si>
  <si>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</si>
  <si>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</si>
  <si>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</si>
  <si>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</si>
  <si>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</si>
  <si>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</si>
  <si>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</si>
  <si>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</si>
  <si>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</si>
  <si>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</si>
  <si>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</si>
  <si>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</si>
  <si>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</si>
  <si>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</si>
  <si>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</si>
  <si>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</si>
  <si>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</si>
  <si>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</si>
  <si>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</si>
  <si>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</si>
  <si>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</si>
  <si>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</si>
  <si>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</si>
  <si>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</si>
  <si>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</si>
  <si>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</si>
  <si>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</si>
  <si>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</si>
  <si>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</si>
  <si>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</si>
  <si>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</si>
  <si>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No hay buscador</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</si>
  <si>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</si>
  <si>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</si>
  <si>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</si>
  <si>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</si>
  <si>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</si>
  <si>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No hemos llegado a hacer ninguna acción</t>
  </si>
  <si>
    <t>Users can easily undo, go back and change or cancel actions; or are at least given the chance to confirm an action before commiting (e.g. before placing an order).</t>
  </si>
  <si>
    <t>No hemos llegado a realizar ninguna reserva</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</si>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</sst>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b/>
      <sz val="10.0"/>
      <color theme="1"/>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8" numFmtId="0" xfId="0" applyAlignment="1" applyBorder="1" applyFont="1">
      <alignment horizontal="left" readingOrder="0" shrinkToFit="0" vertical="top" wrapText="1"/>
    </xf>
    <xf borderId="4" fillId="0" fontId="19" numFmtId="0" xfId="0" applyAlignment="1" applyBorder="1" applyFont="1">
      <alignment horizontal="center" shrinkToFit="0" vertical="center"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20</v>
      </c>
      <c r="C11" s="4"/>
      <c r="D11" s="38" t="s">
        <v>12</v>
      </c>
      <c r="E11" s="4"/>
      <c r="F11" s="4" t="str">
        <f>#REF!*#REF!</f>
        <v>#REF!</v>
      </c>
      <c r="G11" s="4" t="str">
        <f>IF(#REF!&gt;=0,10*#REF!,0)</f>
        <v>#REF!</v>
      </c>
      <c r="H11" s="4"/>
      <c r="I11" s="39"/>
      <c r="J11" s="4"/>
      <c r="K11" s="40">
        <v>5.0</v>
      </c>
      <c r="L11" s="41">
        <f>K11/K117</f>
        <v>1</v>
      </c>
      <c r="M11" s="42">
        <f>VLOOKUP(D11,Q1:R9,2,FALSE)</f>
        <v>5</v>
      </c>
      <c r="N11" s="42">
        <f>M11*L11</f>
        <v>5</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21</v>
      </c>
      <c r="C13" s="4"/>
      <c r="D13" s="38" t="s">
        <v>7</v>
      </c>
      <c r="E13" s="4"/>
      <c r="F13" s="4" t="str">
        <f>#REF!*#REF!</f>
        <v>#REF!</v>
      </c>
      <c r="G13" s="4" t="str">
        <f>IF(#REF!&gt;=0,10*#REF!,0)</f>
        <v>#REF!</v>
      </c>
      <c r="H13" s="4"/>
      <c r="I13" s="39"/>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22</v>
      </c>
      <c r="C15" s="4"/>
      <c r="D15" s="38" t="s">
        <v>6</v>
      </c>
      <c r="E15" s="4"/>
      <c r="F15" s="4" t="str">
        <f>#REF!*#REF!</f>
        <v>#REF!</v>
      </c>
      <c r="G15" s="4" t="str">
        <f>IF(#REF!&gt;=0,10*#REF!,0)</f>
        <v>#REF!</v>
      </c>
      <c r="H15" s="4"/>
      <c r="I15" s="39"/>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23</v>
      </c>
      <c r="C17" s="4"/>
      <c r="D17" s="38" t="s">
        <v>11</v>
      </c>
      <c r="E17" s="4"/>
      <c r="F17" s="4" t="str">
        <f>#REF!*#REF!</f>
        <v>#REF!</v>
      </c>
      <c r="G17" s="4" t="str">
        <f>IF(#REF!&gt;=0,10*#REF!,0)</f>
        <v>#REF!</v>
      </c>
      <c r="H17" s="4"/>
      <c r="I17" s="39"/>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24</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25</v>
      </c>
      <c r="C21" s="4"/>
      <c r="D21" s="38" t="s">
        <v>11</v>
      </c>
      <c r="E21" s="4"/>
      <c r="F21" s="4" t="str">
        <f>#REF!*#REF!</f>
        <v>#REF!</v>
      </c>
      <c r="G21" s="4" t="str">
        <f>IF(#REF!&gt;=0,10*#REF!,0)</f>
        <v>#REF!</v>
      </c>
      <c r="H21" s="4"/>
      <c r="I21" s="39"/>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26</v>
      </c>
      <c r="C23" s="4"/>
      <c r="D23" s="38" t="s">
        <v>7</v>
      </c>
      <c r="E23" s="4"/>
      <c r="F23" s="4" t="str">
        <f>#REF!*#REF!</f>
        <v>#REF!</v>
      </c>
      <c r="G23" s="4" t="str">
        <f>IF(#REF!&gt;=0,10*#REF!,0)</f>
        <v>#REF!</v>
      </c>
      <c r="H23" s="4"/>
      <c r="I23" s="39"/>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27</v>
      </c>
      <c r="C25" s="4"/>
      <c r="D25" s="38" t="s">
        <v>12</v>
      </c>
      <c r="E25" s="4"/>
      <c r="F25" s="4"/>
      <c r="G25" s="4"/>
      <c r="H25" s="4"/>
      <c r="I25" s="39"/>
      <c r="J25" s="4"/>
      <c r="K25" s="40">
        <v>3.0</v>
      </c>
      <c r="L25" s="41">
        <f>K25/K117</f>
        <v>0.6</v>
      </c>
      <c r="M25" s="42">
        <f>VLOOKUP(D25,Q1:R9,2,FALSE)</f>
        <v>5</v>
      </c>
      <c r="N25" s="42">
        <f>M25*L25</f>
        <v>3</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28</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29</v>
      </c>
      <c r="C29" s="4"/>
      <c r="D29" s="38" t="s">
        <v>11</v>
      </c>
      <c r="E29" s="4"/>
      <c r="F29" s="4" t="str">
        <f>#REF!*#REF!</f>
        <v>#REF!</v>
      </c>
      <c r="G29" s="4" t="str">
        <f>IF(#REF!&gt;=0,10*#REF!,0)</f>
        <v>#REF!</v>
      </c>
      <c r="H29" s="4"/>
      <c r="I29" s="39"/>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30</v>
      </c>
      <c r="C31" s="4"/>
      <c r="D31" s="38" t="s">
        <v>12</v>
      </c>
      <c r="E31" s="4"/>
      <c r="F31" s="4" t="str">
        <f>#REF!*#REF!</f>
        <v>#REF!</v>
      </c>
      <c r="G31" s="4" t="str">
        <f>IF(#REF!&gt;=0,10*#REF!,0)</f>
        <v>#REF!</v>
      </c>
      <c r="H31" s="4"/>
      <c r="I31" s="39"/>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31</v>
      </c>
      <c r="C33" s="4"/>
      <c r="D33" s="38" t="s">
        <v>7</v>
      </c>
      <c r="E33" s="4"/>
      <c r="F33" s="4"/>
      <c r="G33" s="4"/>
      <c r="H33" s="4"/>
      <c r="I33" s="39"/>
      <c r="J33" s="4"/>
      <c r="K33" s="40">
        <v>3.0</v>
      </c>
      <c r="L33" s="41">
        <f>K33/K117</f>
        <v>0.6</v>
      </c>
      <c r="M33" s="42">
        <f>VLOOKUP(D33,Q1:R9,2,FALSE)</f>
        <v>3</v>
      </c>
      <c r="N33" s="42">
        <f>M33*L33</f>
        <v>1.8</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32</v>
      </c>
      <c r="C35" s="4"/>
      <c r="D35" s="38" t="s">
        <v>11</v>
      </c>
      <c r="E35" s="4"/>
      <c r="F35" s="4" t="str">
        <f>#REF!*#REF!</f>
        <v>#REF!</v>
      </c>
      <c r="G35" s="4" t="str">
        <f>IF(#REF!&gt;=0,10*#REF!,0)</f>
        <v>#REF!</v>
      </c>
      <c r="H35" s="4"/>
      <c r="I35" s="39"/>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33</v>
      </c>
      <c r="C37" s="4"/>
      <c r="D37" s="38" t="s">
        <v>12</v>
      </c>
      <c r="E37" s="4"/>
      <c r="F37" s="4" t="str">
        <f>#REF!*#REF!</f>
        <v>#REF!</v>
      </c>
      <c r="G37" s="4" t="str">
        <f>IF(#REF!&gt;=0,10*#REF!,0)</f>
        <v>#REF!</v>
      </c>
      <c r="H37" s="4"/>
      <c r="I37" s="39"/>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34</v>
      </c>
      <c r="C39" s="4"/>
      <c r="D39" s="38" t="s">
        <v>12</v>
      </c>
      <c r="E39" s="4"/>
      <c r="F39" s="4" t="str">
        <f>#REF!*#REF!</f>
        <v>#REF!</v>
      </c>
      <c r="G39" s="4" t="str">
        <f>IF(#REF!&gt;=0,10*#REF!,0)</f>
        <v>#REF!</v>
      </c>
      <c r="H39" s="4"/>
      <c r="I39" s="39"/>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35</v>
      </c>
      <c r="C41" s="4"/>
      <c r="D41" s="38" t="s">
        <v>12</v>
      </c>
      <c r="E41" s="4"/>
      <c r="F41" s="4" t="str">
        <f>#REF!*#REF!</f>
        <v>#REF!</v>
      </c>
      <c r="G41" s="4" t="str">
        <f>IF(#REF!&gt;=0,10*#REF!,0)</f>
        <v>#REF!</v>
      </c>
      <c r="H41" s="4"/>
      <c r="I41" s="39"/>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36</v>
      </c>
      <c r="C43" s="4"/>
      <c r="D43" s="38" t="s">
        <v>12</v>
      </c>
      <c r="E43" s="4"/>
      <c r="F43" s="4" t="str">
        <f>#REF!*#REF!</f>
        <v>#REF!</v>
      </c>
      <c r="G43" s="4" t="str">
        <f>IF(#REF!&gt;=0,10*#REF!,0)</f>
        <v>#REF!</v>
      </c>
      <c r="H43" s="4"/>
      <c r="I43" s="39"/>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37</v>
      </c>
      <c r="C45" s="4"/>
      <c r="D45" s="38" t="s">
        <v>7</v>
      </c>
      <c r="E45" s="4"/>
      <c r="F45" s="4" t="str">
        <f>#REF!*#REF!</f>
        <v>#REF!</v>
      </c>
      <c r="G45" s="4" t="str">
        <f>IF(#REF!&gt;=0,10*#REF!,0)</f>
        <v>#REF!</v>
      </c>
      <c r="H45" s="4"/>
      <c r="I45" s="39"/>
      <c r="J45" s="4"/>
      <c r="K45" s="40">
        <v>1.0</v>
      </c>
      <c r="L45" s="41">
        <f>K45/K117</f>
        <v>0.2</v>
      </c>
      <c r="M45" s="42">
        <f>VLOOKUP(D45,Q1:R9,2,FALSE)</f>
        <v>3</v>
      </c>
      <c r="N45" s="42">
        <f>M45*L45</f>
        <v>0.6</v>
      </c>
      <c r="O45" s="42">
        <f>IF(M45=0,0,L45*MAX(R2:R8))</f>
        <v>1</v>
      </c>
    </row>
    <row r="46" ht="12.0" customHeight="1">
      <c r="B46" s="49"/>
      <c r="C46" s="4"/>
      <c r="D46" s="43"/>
      <c r="E46" s="4"/>
      <c r="F46" s="4"/>
      <c r="G46" s="4"/>
      <c r="H46" s="4"/>
      <c r="I46" s="4"/>
      <c r="J46" s="4"/>
      <c r="K46" s="40"/>
      <c r="L46" s="41"/>
      <c r="M46" s="42"/>
      <c r="N46" s="42"/>
      <c r="O46" s="42"/>
    </row>
    <row r="47" ht="15.75" customHeight="1">
      <c r="A47" s="32" t="s">
        <v>38</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39</v>
      </c>
      <c r="C49" s="4"/>
      <c r="D49" s="38" t="s">
        <v>6</v>
      </c>
      <c r="E49" s="4"/>
      <c r="F49" s="4" t="str">
        <f>#REF!*#REF!</f>
        <v>#REF!</v>
      </c>
      <c r="G49" s="4" t="str">
        <f>IF(#REF!&gt;=0,10*#REF!,0)</f>
        <v>#REF!</v>
      </c>
      <c r="H49" s="4"/>
      <c r="I49" s="54" t="s">
        <v>40</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41</v>
      </c>
      <c r="C51" s="4"/>
      <c r="D51" s="38" t="s">
        <v>6</v>
      </c>
      <c r="E51" s="4"/>
      <c r="F51" s="4" t="str">
        <f>#REF!*#REF!</f>
        <v>#REF!</v>
      </c>
      <c r="G51" s="4" t="str">
        <f>IF(#REF!&gt;=0,10*#REF!,0)</f>
        <v>#REF!</v>
      </c>
      <c r="H51" s="4"/>
      <c r="I51" s="54" t="s">
        <v>40</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42</v>
      </c>
      <c r="C53" s="4"/>
      <c r="D53" s="38" t="s">
        <v>6</v>
      </c>
      <c r="E53" s="4"/>
      <c r="F53" s="4" t="str">
        <f>#REF!*#REF!</f>
        <v>#REF!</v>
      </c>
      <c r="G53" s="4" t="str">
        <f>IF(#REF!&gt;=0,10*#REF!,0)</f>
        <v>#REF!</v>
      </c>
      <c r="H53" s="4"/>
      <c r="I53" s="54" t="s">
        <v>40</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43</v>
      </c>
      <c r="C55" s="4"/>
      <c r="D55" s="38" t="s">
        <v>6</v>
      </c>
      <c r="E55" s="4"/>
      <c r="F55" s="4" t="str">
        <f>#REF!*#REF!</f>
        <v>#REF!</v>
      </c>
      <c r="G55" s="4" t="str">
        <f>IF(#REF!&gt;=0,10*#REF!,0)</f>
        <v>#REF!</v>
      </c>
      <c r="H55" s="4"/>
      <c r="I55" s="54" t="s">
        <v>40</v>
      </c>
      <c r="J55" s="4"/>
      <c r="K55" s="40">
        <v>4.0</v>
      </c>
      <c r="L55" s="41">
        <f>K55/K117</f>
        <v>0.8</v>
      </c>
      <c r="M55" s="42">
        <f>VLOOKUP(D55,Q1:R9,2,FALSE)</f>
        <v>2</v>
      </c>
      <c r="N55" s="42">
        <f>M55*L55</f>
        <v>1.6</v>
      </c>
      <c r="O55" s="42">
        <f>IF(M55=0,0,L55*MAX(R2:R8))</f>
        <v>4</v>
      </c>
    </row>
    <row r="56" ht="12.0" customHeight="1">
      <c r="B56" s="49"/>
      <c r="C56" s="4"/>
      <c r="D56" s="43"/>
      <c r="E56" s="4"/>
      <c r="F56" s="4"/>
      <c r="G56" s="4"/>
      <c r="H56" s="4"/>
      <c r="I56" s="4"/>
      <c r="J56" s="4"/>
      <c r="K56" s="40"/>
      <c r="L56" s="41"/>
      <c r="M56" s="42"/>
      <c r="N56" s="42"/>
      <c r="O56" s="42"/>
    </row>
    <row r="57" ht="15.75" customHeight="1">
      <c r="A57" s="32" t="s">
        <v>44</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45</v>
      </c>
      <c r="C59" s="4"/>
      <c r="D59" s="38" t="s">
        <v>18</v>
      </c>
      <c r="E59" s="4"/>
      <c r="F59" s="4" t="str">
        <f>#REF!*#REF!</f>
        <v>#REF!</v>
      </c>
      <c r="G59" s="4" t="str">
        <f>IF(#REF!&gt;=0,10*#REF!,0)</f>
        <v>#REF!</v>
      </c>
      <c r="H59" s="4"/>
      <c r="I59" s="55" t="s">
        <v>46</v>
      </c>
      <c r="J59" s="4"/>
      <c r="K59" s="40">
        <v>4.0</v>
      </c>
      <c r="L59" s="41">
        <f>K59/K117</f>
        <v>0.8</v>
      </c>
      <c r="M59" s="42">
        <f>VLOOKUP(D59,Q1:R9,2,FALSE)</f>
        <v>0</v>
      </c>
      <c r="N59" s="42">
        <f>M59*L59</f>
        <v>0</v>
      </c>
      <c r="O59" s="42">
        <f>IF(M59=0,0,L59*MAX(R2:R8))</f>
        <v>0</v>
      </c>
    </row>
    <row r="60" ht="12.0" customHeight="1">
      <c r="A60" s="36"/>
      <c r="B60" s="37"/>
      <c r="C60" s="4"/>
      <c r="D60" s="43"/>
      <c r="E60" s="4"/>
      <c r="F60" s="4"/>
      <c r="G60" s="4"/>
      <c r="H60" s="4"/>
      <c r="I60" s="4"/>
      <c r="J60" s="4"/>
      <c r="K60" s="40"/>
      <c r="L60" s="41"/>
      <c r="M60" s="42"/>
      <c r="N60" s="42"/>
      <c r="O60" s="42"/>
    </row>
    <row r="61" ht="39.75" customHeight="1">
      <c r="A61" s="36">
        <f>A59+1</f>
        <v>23</v>
      </c>
      <c r="B61" s="37" t="s">
        <v>47</v>
      </c>
      <c r="C61" s="4"/>
      <c r="D61" s="38" t="s">
        <v>18</v>
      </c>
      <c r="E61" s="4"/>
      <c r="F61" s="4" t="str">
        <f>#REF!*#REF!</f>
        <v>#REF!</v>
      </c>
      <c r="G61" s="4" t="str">
        <f>IF(#REF!&gt;=0,10*#REF!,0)</f>
        <v>#REF!</v>
      </c>
      <c r="H61" s="4"/>
      <c r="I61" s="55" t="s">
        <v>48</v>
      </c>
      <c r="J61" s="4"/>
      <c r="K61" s="40">
        <v>3.0</v>
      </c>
      <c r="L61" s="41">
        <f>K61/K117</f>
        <v>0.6</v>
      </c>
      <c r="M61" s="42">
        <f>VLOOKUP(D61,Q1:R9,2,FALSE)</f>
        <v>0</v>
      </c>
      <c r="N61" s="42">
        <f>M61*L61</f>
        <v>0</v>
      </c>
      <c r="O61" s="42">
        <f>IF(M61=0,0,L61*MAX(R2:R8))</f>
        <v>0</v>
      </c>
    </row>
    <row r="62" ht="12.0" customHeight="1">
      <c r="A62" s="36"/>
      <c r="B62" s="37"/>
      <c r="C62" s="4"/>
      <c r="D62" s="43"/>
      <c r="E62" s="4"/>
      <c r="F62" s="4"/>
      <c r="G62" s="4"/>
      <c r="H62" s="4"/>
      <c r="I62" s="4"/>
      <c r="J62" s="4"/>
      <c r="K62" s="40"/>
      <c r="L62" s="41"/>
      <c r="M62" s="42"/>
      <c r="N62" s="42"/>
      <c r="O62" s="42"/>
    </row>
    <row r="63" ht="39.75" customHeight="1">
      <c r="A63" s="36">
        <f>A61+1</f>
        <v>24</v>
      </c>
      <c r="B63" s="37" t="s">
        <v>49</v>
      </c>
      <c r="C63" s="4"/>
      <c r="D63" s="38" t="s">
        <v>6</v>
      </c>
      <c r="E63" s="4"/>
      <c r="F63" s="4" t="str">
        <f>#REF!*#REF!</f>
        <v>#REF!</v>
      </c>
      <c r="G63" s="4" t="str">
        <f>IF(#REF!&gt;=0,10*#REF!,0)</f>
        <v>#REF!</v>
      </c>
      <c r="H63" s="4"/>
      <c r="I63" s="39"/>
      <c r="J63" s="4"/>
      <c r="K63" s="40">
        <v>1.0</v>
      </c>
      <c r="L63" s="41">
        <f>K63/K117</f>
        <v>0.2</v>
      </c>
      <c r="M63" s="42">
        <f>VLOOKUP(D63,Q1:R9,2,FALSE)</f>
        <v>2</v>
      </c>
      <c r="N63" s="42">
        <f>M63*L63</f>
        <v>0.4</v>
      </c>
      <c r="O63" s="42">
        <f>IF(M63=0,0,L63*MAX(R2:R8))</f>
        <v>1</v>
      </c>
    </row>
    <row r="64" ht="12.0" customHeight="1">
      <c r="B64" s="26"/>
      <c r="C64" s="4"/>
      <c r="D64" s="43"/>
      <c r="E64" s="4"/>
      <c r="F64" s="4"/>
      <c r="G64" s="4"/>
      <c r="H64" s="4"/>
      <c r="I64" s="4"/>
      <c r="J64" s="4"/>
      <c r="K64" s="40"/>
      <c r="L64" s="41"/>
      <c r="M64" s="42"/>
      <c r="N64" s="42"/>
      <c r="O64" s="42"/>
    </row>
    <row r="65" ht="15.75" customHeight="1">
      <c r="A65" s="32" t="s">
        <v>50</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51</v>
      </c>
      <c r="C67" s="4"/>
      <c r="D67" s="38" t="s">
        <v>7</v>
      </c>
      <c r="E67" s="4"/>
      <c r="F67" s="4" t="str">
        <f>#REF!*#REF!</f>
        <v>#REF!</v>
      </c>
      <c r="G67" s="4" t="str">
        <f>IF(#REF!&gt;=0,10*#REF!,0)</f>
        <v>#REF!</v>
      </c>
      <c r="H67" s="4"/>
      <c r="I67" s="39"/>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52</v>
      </c>
      <c r="C69" s="4"/>
      <c r="D69" s="38" t="s">
        <v>7</v>
      </c>
      <c r="E69" s="4"/>
      <c r="F69" s="4" t="str">
        <f>#REF!*#REF!</f>
        <v>#REF!</v>
      </c>
      <c r="G69" s="4" t="str">
        <f>IF(#REF!&gt;=0,10*#REF!,0)</f>
        <v>#REF!</v>
      </c>
      <c r="H69" s="4"/>
      <c r="I69" s="39"/>
      <c r="J69" s="4"/>
      <c r="K69" s="40">
        <v>2.0</v>
      </c>
      <c r="L69" s="41">
        <f>K69/K117</f>
        <v>0.4</v>
      </c>
      <c r="M69" s="42">
        <f>VLOOKUP(D69,Q1:R9,2,FALSE)</f>
        <v>3</v>
      </c>
      <c r="N69" s="42">
        <f>M69*L69</f>
        <v>1.2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53</v>
      </c>
      <c r="C71" s="4"/>
      <c r="D71" s="38" t="s">
        <v>11</v>
      </c>
      <c r="E71" s="4"/>
      <c r="F71" s="4" t="str">
        <f>#REF!*#REF!</f>
        <v>#REF!</v>
      </c>
      <c r="G71" s="4" t="str">
        <f>IF(#REF!&gt;=0,10*#REF!,0)</f>
        <v>#REF!</v>
      </c>
      <c r="H71" s="4"/>
      <c r="I71" s="39"/>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54</v>
      </c>
      <c r="C73" s="4"/>
      <c r="D73" s="38" t="s">
        <v>11</v>
      </c>
      <c r="E73" s="4"/>
      <c r="F73" s="4" t="str">
        <f>#REF!*#REF!</f>
        <v>#REF!</v>
      </c>
      <c r="G73" s="4" t="str">
        <f>IF(#REF!&gt;=0,10*#REF!,0)</f>
        <v>#REF!</v>
      </c>
      <c r="H73" s="4"/>
      <c r="I73" s="39"/>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55</v>
      </c>
      <c r="C75" s="4"/>
      <c r="D75" s="38" t="s">
        <v>2</v>
      </c>
      <c r="E75" s="4"/>
      <c r="F75" s="4" t="str">
        <f>#REF!*#REF!</f>
        <v>#REF!</v>
      </c>
      <c r="G75" s="4" t="str">
        <f>IF(#REF!&gt;=0,10*#REF!,0)</f>
        <v>#REF!</v>
      </c>
      <c r="H75" s="4"/>
      <c r="I75" s="39"/>
      <c r="J75" s="4"/>
      <c r="K75" s="40">
        <v>3.0</v>
      </c>
      <c r="L75" s="41">
        <f>K75/K117</f>
        <v>0.6</v>
      </c>
      <c r="M75" s="42">
        <f>VLOOKUP(D75,Q1:R9,2,FALSE)</f>
        <v>1</v>
      </c>
      <c r="N75" s="42">
        <f>M75*L75</f>
        <v>0.6</v>
      </c>
      <c r="O75" s="42">
        <f>IF(M75=0,0,L75*MAX(R2:R8))</f>
        <v>3</v>
      </c>
    </row>
    <row r="76" ht="12.0" customHeight="1">
      <c r="B76" s="49"/>
      <c r="C76" s="4"/>
      <c r="D76" s="43"/>
      <c r="E76" s="4"/>
      <c r="F76" s="4"/>
      <c r="G76" s="4"/>
      <c r="H76" s="4"/>
      <c r="I76" s="4"/>
      <c r="J76" s="4"/>
      <c r="K76" s="40"/>
      <c r="L76" s="41"/>
      <c r="M76" s="42"/>
      <c r="N76" s="42"/>
      <c r="O76" s="42"/>
    </row>
    <row r="77" ht="15.75" customHeight="1">
      <c r="A77" s="32" t="s">
        <v>56</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57</v>
      </c>
      <c r="C79" s="4"/>
      <c r="D79" s="38" t="s">
        <v>11</v>
      </c>
      <c r="E79" s="4"/>
      <c r="F79" s="4" t="str">
        <f>#REF!*#REF!</f>
        <v>#REF!</v>
      </c>
      <c r="G79" s="4" t="str">
        <f>IF(#REF!&gt;=0,10*#REF!,0)</f>
        <v>#REF!</v>
      </c>
      <c r="H79" s="4"/>
      <c r="I79" s="39"/>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58</v>
      </c>
      <c r="C81" s="4"/>
      <c r="D81" s="38" t="s">
        <v>6</v>
      </c>
      <c r="E81" s="4"/>
      <c r="F81" s="4" t="str">
        <f>#REF!*#REF!</f>
        <v>#REF!</v>
      </c>
      <c r="G81" s="4" t="str">
        <f>IF(#REF!&gt;=0,10*#REF!,0)</f>
        <v>#REF!</v>
      </c>
      <c r="H81" s="4"/>
      <c r="I81" s="39"/>
      <c r="J81" s="4"/>
      <c r="K81" s="40">
        <v>3.0</v>
      </c>
      <c r="L81" s="41">
        <f>K81/K117</f>
        <v>0.6</v>
      </c>
      <c r="M81" s="42">
        <f>VLOOKUP(D81,Q1:R9,2,FALSE)</f>
        <v>2</v>
      </c>
      <c r="N81" s="42">
        <f>M81*L81</f>
        <v>1.2</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59</v>
      </c>
      <c r="C83" s="4"/>
      <c r="D83" s="56" t="s">
        <v>1</v>
      </c>
      <c r="E83" s="4"/>
      <c r="F83" s="4" t="str">
        <f>#REF!*#REF!</f>
        <v>#REF!</v>
      </c>
      <c r="G83" s="4" t="str">
        <f>IF(#REF!&gt;=0,10*#REF!,0)</f>
        <v>#REF!</v>
      </c>
      <c r="H83" s="4"/>
      <c r="I83" s="39"/>
      <c r="J83" s="4"/>
      <c r="K83" s="40">
        <v>3.0</v>
      </c>
      <c r="L83" s="41">
        <f>K83/K117</f>
        <v>0.6</v>
      </c>
      <c r="M83" s="42">
        <f>VLOOKUP(D83,Q1:R9,2,FALSE)</f>
        <v>0</v>
      </c>
      <c r="N83" s="42">
        <f>M83*L83</f>
        <v>0</v>
      </c>
      <c r="O83" s="42">
        <f>IF(M83=0,0,L83*MAX(R2:R8))</f>
        <v>0</v>
      </c>
    </row>
    <row r="84" ht="12.0" customHeight="1">
      <c r="A84" s="36"/>
      <c r="B84" s="37"/>
      <c r="C84" s="4"/>
      <c r="D84" s="43"/>
      <c r="E84" s="4"/>
      <c r="F84" s="4"/>
      <c r="G84" s="4"/>
      <c r="H84" s="4"/>
      <c r="I84" s="4"/>
      <c r="J84" s="4"/>
      <c r="K84" s="40"/>
      <c r="L84" s="41"/>
      <c r="M84" s="42"/>
      <c r="N84" s="42"/>
      <c r="O84" s="42"/>
    </row>
    <row r="85" ht="39.75" customHeight="1">
      <c r="A85" s="36">
        <f>A83+1</f>
        <v>33</v>
      </c>
      <c r="B85" s="37" t="s">
        <v>60</v>
      </c>
      <c r="C85" s="4"/>
      <c r="D85" s="56" t="s">
        <v>1</v>
      </c>
      <c r="E85" s="4"/>
      <c r="F85" s="4" t="str">
        <f>#REF!*#REF!</f>
        <v>#REF!</v>
      </c>
      <c r="G85" s="4" t="str">
        <f>IF(#REF!&gt;=0,10*#REF!,0)</f>
        <v>#REF!</v>
      </c>
      <c r="H85" s="4"/>
      <c r="I85" s="39"/>
      <c r="J85" s="4"/>
      <c r="K85" s="40">
        <v>3.0</v>
      </c>
      <c r="L85" s="41">
        <f>K85/K117</f>
        <v>0.6</v>
      </c>
      <c r="M85" s="42">
        <f>VLOOKUP(D85,Q1:R9,2,FALSE)</f>
        <v>0</v>
      </c>
      <c r="N85" s="42">
        <f>M85*L85</f>
        <v>0</v>
      </c>
      <c r="O85" s="42">
        <f>IF(M85=0,0,L85*MAX(R2:R8))</f>
        <v>0</v>
      </c>
    </row>
    <row r="86" ht="12.0" customHeight="1">
      <c r="B86" s="49"/>
      <c r="C86" s="4"/>
      <c r="D86" s="43"/>
      <c r="E86" s="4"/>
      <c r="F86" s="4"/>
      <c r="G86" s="4"/>
      <c r="H86" s="4"/>
      <c r="I86" s="4"/>
      <c r="J86" s="4"/>
      <c r="K86" s="40"/>
      <c r="L86" s="41"/>
      <c r="M86" s="42"/>
      <c r="N86" s="42"/>
      <c r="O86" s="42"/>
    </row>
    <row r="87" ht="15.75" customHeight="1">
      <c r="A87" s="32" t="s">
        <v>61</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62</v>
      </c>
      <c r="C89" s="4"/>
      <c r="D89" s="56" t="s">
        <v>1</v>
      </c>
      <c r="E89" s="4"/>
      <c r="F89" s="4" t="str">
        <f>#REF!*#REF!</f>
        <v>#REF!</v>
      </c>
      <c r="G89" s="4" t="str">
        <f>IF(#REF!&gt;=0,10*#REF!,0)</f>
        <v>#REF!</v>
      </c>
      <c r="H89" s="4"/>
      <c r="I89" s="39"/>
      <c r="J89" s="4"/>
      <c r="K89" s="40">
        <v>5.0</v>
      </c>
      <c r="L89" s="41">
        <f>K89/K117</f>
        <v>1</v>
      </c>
      <c r="M89" s="42">
        <f>VLOOKUP(D89,Q1:R9,2,FALSE)</f>
        <v>0</v>
      </c>
      <c r="N89" s="42">
        <f>M89*L89</f>
        <v>0</v>
      </c>
      <c r="O89" s="42">
        <f>IF(M89=0,0,L89*MAX(R2:R8))</f>
        <v>0</v>
      </c>
    </row>
    <row r="90" ht="12.0" customHeight="1">
      <c r="A90" s="36"/>
      <c r="B90" s="37"/>
      <c r="C90" s="4"/>
      <c r="D90" s="43"/>
      <c r="E90" s="4"/>
      <c r="F90" s="4"/>
      <c r="G90" s="4"/>
      <c r="H90" s="4"/>
      <c r="I90" s="4"/>
      <c r="J90" s="4"/>
      <c r="K90" s="40"/>
      <c r="L90" s="41"/>
      <c r="M90" s="42"/>
      <c r="N90" s="42"/>
      <c r="O90" s="42"/>
    </row>
    <row r="91" ht="39.75" customHeight="1">
      <c r="A91" s="36">
        <f>A89+1</f>
        <v>35</v>
      </c>
      <c r="B91" s="37" t="s">
        <v>63</v>
      </c>
      <c r="C91" s="4"/>
      <c r="D91" s="56" t="s">
        <v>1</v>
      </c>
      <c r="E91" s="4"/>
      <c r="F91" s="4" t="str">
        <f>#REF!*#REF!</f>
        <v>#REF!</v>
      </c>
      <c r="G91" s="4" t="str">
        <f>IF(#REF!&gt;=0,10*#REF!,0)</f>
        <v>#REF!</v>
      </c>
      <c r="H91" s="4"/>
      <c r="I91" s="39"/>
      <c r="J91" s="4"/>
      <c r="K91" s="40">
        <v>2.0</v>
      </c>
      <c r="L91" s="41">
        <f>K91/K117</f>
        <v>0.4</v>
      </c>
      <c r="M91" s="42">
        <f>VLOOKUP(D91,Q1:R9,2,FALSE)</f>
        <v>0</v>
      </c>
      <c r="N91" s="42">
        <f>M91*L91</f>
        <v>0</v>
      </c>
      <c r="O91" s="42">
        <f>IF(M91=0,0,L91*MAX(R2:R8))</f>
        <v>0</v>
      </c>
    </row>
    <row r="92" ht="12.0" customHeight="1">
      <c r="A92" s="36"/>
      <c r="B92" s="37"/>
      <c r="C92" s="4"/>
      <c r="D92" s="43"/>
      <c r="E92" s="4"/>
      <c r="F92" s="4"/>
      <c r="G92" s="4"/>
      <c r="H92" s="4"/>
      <c r="I92" s="4"/>
      <c r="J92" s="4"/>
      <c r="K92" s="40"/>
      <c r="L92" s="41"/>
      <c r="M92" s="42"/>
      <c r="N92" s="42"/>
      <c r="O92" s="42"/>
    </row>
    <row r="93" ht="39.75" customHeight="1">
      <c r="A93" s="36">
        <f>A91+1</f>
        <v>36</v>
      </c>
      <c r="B93" s="37" t="s">
        <v>64</v>
      </c>
      <c r="C93" s="4"/>
      <c r="D93" s="56" t="s">
        <v>1</v>
      </c>
      <c r="E93" s="4"/>
      <c r="F93" s="4" t="str">
        <f>#REF!*#REF!</f>
        <v>#REF!</v>
      </c>
      <c r="G93" s="4" t="str">
        <f>IF(#REF!&gt;=0,10*#REF!,0)</f>
        <v>#REF!</v>
      </c>
      <c r="H93" s="4"/>
      <c r="I93" s="39"/>
      <c r="J93" s="4"/>
      <c r="K93" s="40">
        <v>4.0</v>
      </c>
      <c r="L93" s="41">
        <f>K93/K117</f>
        <v>0.8</v>
      </c>
      <c r="M93" s="42">
        <f>VLOOKUP(D93,Q1:R9,2,FALSE)</f>
        <v>0</v>
      </c>
      <c r="N93" s="42">
        <f>M93*L93</f>
        <v>0</v>
      </c>
      <c r="O93" s="42">
        <f>IF(M93=0,0,L93*MAX(R2:R8))</f>
        <v>0</v>
      </c>
    </row>
    <row r="94" ht="12.0" customHeight="1">
      <c r="A94" s="36"/>
      <c r="B94" s="37"/>
      <c r="C94" s="4"/>
      <c r="D94" s="43"/>
      <c r="E94" s="4"/>
      <c r="F94" s="4"/>
      <c r="G94" s="4"/>
      <c r="H94" s="4"/>
      <c r="I94" s="4"/>
      <c r="J94" s="4"/>
      <c r="K94" s="40"/>
      <c r="L94" s="41"/>
      <c r="M94" s="42"/>
      <c r="N94" s="42"/>
      <c r="O94" s="42"/>
    </row>
    <row r="95" ht="39.75" customHeight="1">
      <c r="A95" s="36">
        <f>A93+1</f>
        <v>37</v>
      </c>
      <c r="B95" s="37" t="s">
        <v>65</v>
      </c>
      <c r="C95" s="4"/>
      <c r="D95" s="56" t="s">
        <v>1</v>
      </c>
      <c r="E95" s="4"/>
      <c r="F95" s="4" t="str">
        <f>#REF!*#REF!</f>
        <v>#REF!</v>
      </c>
      <c r="G95" s="4" t="str">
        <f>IF(#REF!&gt;=0,10*#REF!,0)</f>
        <v>#REF!</v>
      </c>
      <c r="H95" s="4"/>
      <c r="I95" s="39"/>
      <c r="J95" s="4"/>
      <c r="K95" s="40">
        <v>3.0</v>
      </c>
      <c r="L95" s="41">
        <f>K95/K117</f>
        <v>0.6</v>
      </c>
      <c r="M95" s="42">
        <f>VLOOKUP(D95,Q1:R9,2,FALSE)</f>
        <v>0</v>
      </c>
      <c r="N95" s="42">
        <f>M95*L95</f>
        <v>0</v>
      </c>
      <c r="O95" s="42">
        <f>IF(M95=0,0,L95*MAX(R2:R8))</f>
        <v>0</v>
      </c>
    </row>
    <row r="96" ht="12.0" customHeight="1">
      <c r="A96" s="36"/>
      <c r="B96" s="37"/>
      <c r="C96" s="4"/>
      <c r="D96" s="43"/>
      <c r="E96" s="4"/>
      <c r="F96" s="4"/>
      <c r="G96" s="4"/>
      <c r="H96" s="4"/>
      <c r="I96" s="4"/>
      <c r="J96" s="4"/>
      <c r="K96" s="40"/>
      <c r="L96" s="41"/>
      <c r="M96" s="42"/>
      <c r="N96" s="42"/>
      <c r="O96" s="42"/>
    </row>
    <row r="97" ht="39.75" customHeight="1">
      <c r="A97" s="36">
        <f>A95+1</f>
        <v>38</v>
      </c>
      <c r="B97" s="37" t="s">
        <v>66</v>
      </c>
      <c r="C97" s="4"/>
      <c r="D97" s="56" t="s">
        <v>1</v>
      </c>
      <c r="E97" s="4"/>
      <c r="F97" s="4" t="str">
        <f>#REF!*#REF!</f>
        <v>#REF!</v>
      </c>
      <c r="G97" s="4" t="str">
        <f>IF(#REF!&gt;=0,10*#REF!,0)</f>
        <v>#REF!</v>
      </c>
      <c r="H97" s="4"/>
      <c r="I97" s="39"/>
      <c r="J97" s="4"/>
      <c r="K97" s="40">
        <v>3.0</v>
      </c>
      <c r="L97" s="41">
        <f>K97/K117</f>
        <v>0.6</v>
      </c>
      <c r="M97" s="42">
        <f>VLOOKUP(D97,Q1:R9,2,FALSE)</f>
        <v>0</v>
      </c>
      <c r="N97" s="42">
        <f>M97*L97</f>
        <v>0</v>
      </c>
      <c r="O97" s="42">
        <f>IF(M97=0,0,L97*MAX(R2:R8))</f>
        <v>0</v>
      </c>
    </row>
    <row r="98" ht="12.0" customHeight="1">
      <c r="B98" s="49"/>
      <c r="C98" s="4"/>
      <c r="D98" s="43"/>
      <c r="E98" s="4"/>
      <c r="F98" s="4"/>
      <c r="G98" s="4"/>
      <c r="H98" s="4"/>
      <c r="I98" s="4"/>
      <c r="J98" s="4"/>
      <c r="K98" s="40"/>
      <c r="L98" s="41"/>
      <c r="M98" s="42"/>
      <c r="N98" s="42"/>
      <c r="O98" s="42"/>
    </row>
    <row r="99" ht="15.75" customHeight="1">
      <c r="A99" s="32" t="s">
        <v>67</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68</v>
      </c>
      <c r="C101" s="4"/>
      <c r="D101" s="56" t="s">
        <v>1</v>
      </c>
      <c r="E101" s="4"/>
      <c r="F101" s="4" t="str">
        <f>#REF!*#REF!</f>
        <v>#REF!</v>
      </c>
      <c r="G101" s="4" t="str">
        <f>IF(#REF!&gt;=0,10*#REF!,0)</f>
        <v>#REF!</v>
      </c>
      <c r="H101" s="4"/>
      <c r="I101" s="39"/>
      <c r="J101" s="4"/>
      <c r="K101" s="40">
        <v>4.0</v>
      </c>
      <c r="L101" s="41">
        <f>K101/K117</f>
        <v>0.8</v>
      </c>
      <c r="M101" s="42">
        <f>VLOOKUP(D101,Q1:R9,2,FALSE)</f>
        <v>0</v>
      </c>
      <c r="N101" s="42">
        <f>M101*L101</f>
        <v>0</v>
      </c>
      <c r="O101" s="42">
        <f>IF(M101=0,0,L101*MAX(R2:R8))</f>
        <v>0</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69</v>
      </c>
      <c r="C103" s="4"/>
      <c r="D103" s="56" t="s">
        <v>1</v>
      </c>
      <c r="E103" s="4"/>
      <c r="F103" s="4" t="str">
        <f>#REF!*#REF!</f>
        <v>#REF!</v>
      </c>
      <c r="G103" s="4" t="str">
        <f>IF(#REF!&gt;=0,10*#REF!,0)</f>
        <v>#REF!</v>
      </c>
      <c r="H103" s="4"/>
      <c r="I103" s="39"/>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70</v>
      </c>
      <c r="C105" s="4"/>
      <c r="D105" s="56" t="s">
        <v>1</v>
      </c>
      <c r="E105" s="4"/>
      <c r="F105" s="4" t="str">
        <f>#REF!*#REF!</f>
        <v>#REF!</v>
      </c>
      <c r="G105" s="4" t="str">
        <f>IF(#REF!&gt;=0,10*#REF!,0)</f>
        <v>#REF!</v>
      </c>
      <c r="H105" s="4"/>
      <c r="I105" s="39"/>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71</v>
      </c>
      <c r="C107" s="4"/>
      <c r="D107" s="56" t="s">
        <v>1</v>
      </c>
      <c r="E107" s="4"/>
      <c r="F107" s="4" t="str">
        <f>#REF!*#REF!</f>
        <v>#REF!</v>
      </c>
      <c r="G107" s="4" t="str">
        <f>IF(#REF!&gt;=0,10*#REF!,0)</f>
        <v>#REF!</v>
      </c>
      <c r="H107" s="4"/>
      <c r="I107" s="39"/>
      <c r="J107" s="4"/>
      <c r="K107" s="40">
        <v>2.0</v>
      </c>
      <c r="L107" s="41">
        <f>K107/K117</f>
        <v>0.4</v>
      </c>
      <c r="M107" s="42">
        <f>VLOOKUP(D107,Q1:R9,2,FALSE)</f>
        <v>0</v>
      </c>
      <c r="N107" s="42">
        <f>M107*L107</f>
        <v>0</v>
      </c>
      <c r="O107" s="42">
        <f>IF(M107=0,0,L107*MAX(R2:R8))</f>
        <v>0</v>
      </c>
    </row>
    <row r="108" ht="12.0" customHeight="1">
      <c r="B108" s="49"/>
      <c r="C108" s="4"/>
      <c r="D108" s="43"/>
      <c r="E108" s="4"/>
      <c r="F108" s="4"/>
      <c r="G108" s="4"/>
      <c r="H108" s="4"/>
      <c r="I108" s="4"/>
      <c r="J108" s="4"/>
      <c r="K108" s="40"/>
      <c r="L108" s="41"/>
      <c r="M108" s="42"/>
      <c r="N108" s="42"/>
      <c r="O108" s="42"/>
    </row>
    <row r="109" ht="15.75" customHeight="1">
      <c r="A109" s="32" t="s">
        <v>72</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73</v>
      </c>
      <c r="C111" s="20"/>
      <c r="D111" s="56" t="s">
        <v>1</v>
      </c>
      <c r="E111" s="20"/>
      <c r="F111" s="20" t="str">
        <f>#REF!*#REF!</f>
        <v>#REF!</v>
      </c>
      <c r="G111" s="20" t="str">
        <f>IF(#REF!&gt;=0,10*#REF!,0)</f>
        <v>#REF!</v>
      </c>
      <c r="H111" s="20"/>
      <c r="I111" s="39"/>
      <c r="J111" s="20"/>
      <c r="K111" s="29">
        <v>4.0</v>
      </c>
      <c r="L111" s="57">
        <f>K111/K117</f>
        <v>0.8</v>
      </c>
      <c r="M111" s="58">
        <f>VLOOKUP(D111,Q1:R9,2,FALSE)</f>
        <v>0</v>
      </c>
      <c r="N111" s="58">
        <f>M111*L111</f>
        <v>0</v>
      </c>
      <c r="O111" s="58">
        <f>IF(M111=0,0,L111*MAX(R2:R8))</f>
        <v>0</v>
      </c>
      <c r="P111" s="20"/>
      <c r="Q111" s="20"/>
      <c r="R111" s="20"/>
      <c r="S111" s="20"/>
      <c r="T111" s="20"/>
      <c r="U111" s="20"/>
      <c r="V111" s="20"/>
      <c r="W111" s="20"/>
      <c r="X111" s="20"/>
      <c r="Y111" s="20"/>
      <c r="Z111" s="20"/>
    </row>
    <row r="112" ht="12.0" customHeight="1">
      <c r="A112" s="36"/>
      <c r="B112" s="37"/>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74</v>
      </c>
      <c r="C113" s="20"/>
      <c r="D113" s="56" t="s">
        <v>1</v>
      </c>
      <c r="E113" s="20"/>
      <c r="F113" s="20" t="str">
        <f>#REF!*#REF!</f>
        <v>#REF!</v>
      </c>
      <c r="G113" s="20" t="str">
        <f>IF(#REF!&gt;=0,10*#REF!,0)</f>
        <v>#REF!</v>
      </c>
      <c r="H113" s="20"/>
      <c r="I113" s="39"/>
      <c r="J113" s="20"/>
      <c r="K113" s="29">
        <v>4.0</v>
      </c>
      <c r="L113" s="57">
        <f>K113/K117</f>
        <v>0.8</v>
      </c>
      <c r="M113" s="58">
        <f>VLOOKUP(D113,Q1:R9,2,FALSE)</f>
        <v>0</v>
      </c>
      <c r="N113" s="58">
        <f>M113*L113</f>
        <v>0</v>
      </c>
      <c r="O113" s="58">
        <f>IF(M113=0,0,L113*MAX(R2:R8))</f>
        <v>0</v>
      </c>
      <c r="P113" s="20"/>
      <c r="Q113" s="20"/>
      <c r="R113" s="20"/>
      <c r="S113" s="20"/>
      <c r="T113" s="20"/>
      <c r="U113" s="20"/>
      <c r="V113" s="20"/>
      <c r="W113" s="20"/>
      <c r="X113" s="20"/>
      <c r="Y113" s="20"/>
      <c r="Z113" s="20"/>
    </row>
    <row r="114" ht="12.0" customHeight="1">
      <c r="A114" s="36"/>
      <c r="B114" s="37"/>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75</v>
      </c>
      <c r="C115" s="20"/>
      <c r="D115" s="56" t="s">
        <v>1</v>
      </c>
      <c r="E115" s="20"/>
      <c r="F115" s="20" t="str">
        <f>#REF!*#REF!</f>
        <v>#REF!</v>
      </c>
      <c r="G115" s="20" t="str">
        <f>IF(#REF!&gt;=0,10*#REF!,0)</f>
        <v>#REF!</v>
      </c>
      <c r="H115" s="20"/>
      <c r="I115" s="39"/>
      <c r="J115" s="20"/>
      <c r="K115" s="29">
        <v>3.0</v>
      </c>
      <c r="L115" s="57">
        <f>K115/K117</f>
        <v>0.6</v>
      </c>
      <c r="M115" s="58">
        <f>VLOOKUP(D115,Q1:R9,2,FALSE)</f>
        <v>0</v>
      </c>
      <c r="N115" s="58">
        <f>M115*L115</f>
        <v>0</v>
      </c>
      <c r="O115" s="58">
        <f>IF(M115=0,0,L115*MAX(R2:R8))</f>
        <v>0</v>
      </c>
      <c r="P115" s="20"/>
      <c r="Q115" s="20"/>
      <c r="R115" s="20"/>
      <c r="S115" s="20"/>
      <c r="T115" s="20"/>
      <c r="U115" s="20"/>
      <c r="V115" s="20"/>
      <c r="W115" s="20"/>
      <c r="X115" s="20"/>
      <c r="Y115" s="20"/>
      <c r="Z115" s="20"/>
    </row>
    <row r="116" ht="12.0" customHeight="1">
      <c r="B116" s="60"/>
      <c r="C116" s="4"/>
      <c r="D116" s="43"/>
      <c r="E116" s="4"/>
      <c r="F116" s="4"/>
      <c r="G116" s="4"/>
      <c r="H116" s="4"/>
      <c r="I116" s="4"/>
      <c r="J116" s="4"/>
      <c r="K116" s="61"/>
      <c r="L116" s="61"/>
      <c r="M116" s="61"/>
      <c r="N116" s="62"/>
      <c r="O116" s="62"/>
    </row>
    <row r="117" ht="24.0" customHeight="1">
      <c r="A117" s="63" t="s">
        <v>76</v>
      </c>
      <c r="B117" s="64"/>
      <c r="C117" s="65"/>
      <c r="D117" s="66">
        <f>IF(ISERR((N117/O117)*100),"",(N117/O117)*100)</f>
        <v>70.10989011</v>
      </c>
      <c r="E117" s="67"/>
      <c r="F117" s="67"/>
      <c r="G117" s="67"/>
      <c r="H117" s="68" t="str">
        <f>IF(D117="","","-")</f>
        <v>-</v>
      </c>
      <c r="I117" s="69" t="str">
        <f>VLOOKUP(J117,'Rating ranges'!A2:B7,2,TRUE)</f>
        <v>Good</v>
      </c>
      <c r="J117" s="70">
        <f>IF(D117="",0,D117)</f>
        <v>70.10989011</v>
      </c>
      <c r="K117" s="61">
        <f>MAX(K9:K115)</f>
        <v>5</v>
      </c>
      <c r="L117" s="61"/>
      <c r="M117" s="61"/>
      <c r="N117" s="62">
        <f t="shared" ref="N117:O117" si="1">SUM(N9:N115)</f>
        <v>63.8</v>
      </c>
      <c r="O117" s="62">
        <f t="shared" si="1"/>
        <v>91</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77</v>
      </c>
      <c r="B1" s="2"/>
      <c r="C1" s="3"/>
    </row>
    <row r="2" ht="15.75" customHeight="1">
      <c r="B2" s="60"/>
      <c r="C2" s="32" t="s">
        <v>78</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79</v>
      </c>
      <c r="C4" s="87" t="s">
        <v>80</v>
      </c>
    </row>
    <row r="5" ht="38.25" customHeight="1">
      <c r="A5" s="85">
        <f t="shared" ref="A5:A8" si="1">A4+1</f>
        <v>2</v>
      </c>
      <c r="B5" s="86" t="s">
        <v>81</v>
      </c>
      <c r="C5" s="87" t="s">
        <v>80</v>
      </c>
    </row>
    <row r="6" ht="38.25" customHeight="1">
      <c r="A6" s="85">
        <f t="shared" si="1"/>
        <v>3</v>
      </c>
      <c r="B6" s="86" t="s">
        <v>82</v>
      </c>
      <c r="C6" s="87" t="s">
        <v>83</v>
      </c>
    </row>
    <row r="7" ht="38.25" customHeight="1">
      <c r="A7" s="85">
        <f t="shared" si="1"/>
        <v>4</v>
      </c>
      <c r="B7" s="86" t="s">
        <v>84</v>
      </c>
      <c r="C7" s="87" t="s">
        <v>85</v>
      </c>
    </row>
    <row r="8" ht="38.25" customHeight="1">
      <c r="A8" s="85">
        <f t="shared" si="1"/>
        <v>5</v>
      </c>
      <c r="B8" s="86" t="s">
        <v>86</v>
      </c>
      <c r="C8" s="87" t="s">
        <v>85</v>
      </c>
    </row>
    <row r="9" ht="12.75" customHeight="1">
      <c r="B9" s="49"/>
      <c r="C9" s="20"/>
    </row>
    <row r="10" ht="24.75" customHeight="1">
      <c r="A10" s="84"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87</v>
      </c>
      <c r="C11" s="87" t="s">
        <v>85</v>
      </c>
    </row>
    <row r="12" ht="51.0" customHeight="1">
      <c r="A12" s="85">
        <f t="shared" ref="A12:A13" si="2">A11+1</f>
        <v>7</v>
      </c>
      <c r="B12" s="86" t="s">
        <v>88</v>
      </c>
      <c r="C12" s="87" t="s">
        <v>83</v>
      </c>
    </row>
    <row r="13" ht="38.25" customHeight="1">
      <c r="A13" s="85">
        <f t="shared" si="2"/>
        <v>8</v>
      </c>
      <c r="B13" s="86" t="s">
        <v>89</v>
      </c>
      <c r="C13" s="87" t="s">
        <v>85</v>
      </c>
    </row>
    <row r="14" ht="12.75" customHeight="1">
      <c r="B14" s="49"/>
      <c r="C14" s="20"/>
    </row>
    <row r="15" ht="24.75" customHeight="1">
      <c r="A15" s="84" t="s">
        <v>28</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90</v>
      </c>
      <c r="C16" s="87" t="s">
        <v>91</v>
      </c>
    </row>
    <row r="17" ht="51.0" customHeight="1">
      <c r="A17" s="85">
        <f t="shared" ref="A17:A24" si="3">A16+1</f>
        <v>10</v>
      </c>
      <c r="B17" s="86" t="s">
        <v>92</v>
      </c>
      <c r="C17" s="87" t="s">
        <v>83</v>
      </c>
    </row>
    <row r="18" ht="38.25" customHeight="1">
      <c r="A18" s="85">
        <f t="shared" si="3"/>
        <v>11</v>
      </c>
      <c r="B18" s="86" t="s">
        <v>93</v>
      </c>
      <c r="C18" s="87" t="s">
        <v>85</v>
      </c>
    </row>
    <row r="19" ht="51.0" customHeight="1">
      <c r="A19" s="85">
        <f t="shared" si="3"/>
        <v>12</v>
      </c>
      <c r="B19" s="86" t="s">
        <v>94</v>
      </c>
      <c r="C19" s="87" t="s">
        <v>80</v>
      </c>
    </row>
    <row r="20" ht="51.0" customHeight="1">
      <c r="A20" s="85">
        <f t="shared" si="3"/>
        <v>13</v>
      </c>
      <c r="B20" s="86" t="s">
        <v>95</v>
      </c>
      <c r="C20" s="87" t="s">
        <v>85</v>
      </c>
    </row>
    <row r="21" ht="38.25" customHeight="1">
      <c r="A21" s="85">
        <f t="shared" si="3"/>
        <v>14</v>
      </c>
      <c r="B21" s="86" t="s">
        <v>96</v>
      </c>
      <c r="C21" s="87" t="s">
        <v>83</v>
      </c>
    </row>
    <row r="22" ht="25.5" customHeight="1">
      <c r="A22" s="85">
        <f t="shared" si="3"/>
        <v>15</v>
      </c>
      <c r="B22" s="86" t="s">
        <v>97</v>
      </c>
      <c r="C22" s="87" t="s">
        <v>91</v>
      </c>
    </row>
    <row r="23" ht="25.5" customHeight="1">
      <c r="A23" s="85">
        <f t="shared" si="3"/>
        <v>16</v>
      </c>
      <c r="B23" s="86" t="s">
        <v>98</v>
      </c>
      <c r="C23" s="87" t="s">
        <v>91</v>
      </c>
    </row>
    <row r="24" ht="25.5" customHeight="1">
      <c r="A24" s="85">
        <f t="shared" si="3"/>
        <v>17</v>
      </c>
      <c r="B24" s="86" t="s">
        <v>99</v>
      </c>
      <c r="C24" s="87" t="s">
        <v>100</v>
      </c>
    </row>
    <row r="25" ht="12.75" customHeight="1">
      <c r="B25" s="49"/>
      <c r="C25" s="20"/>
    </row>
    <row r="26" ht="24.75" customHeight="1">
      <c r="A26" s="84" t="s">
        <v>38</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101</v>
      </c>
      <c r="C27" s="87" t="s">
        <v>83</v>
      </c>
    </row>
    <row r="28" ht="38.25" customHeight="1">
      <c r="A28" s="85">
        <f t="shared" ref="A28:A30" si="4">A27+1</f>
        <v>19</v>
      </c>
      <c r="B28" s="86" t="s">
        <v>102</v>
      </c>
      <c r="C28" s="87" t="s">
        <v>83</v>
      </c>
    </row>
    <row r="29" ht="51.0" customHeight="1">
      <c r="A29" s="85">
        <f t="shared" si="4"/>
        <v>20</v>
      </c>
      <c r="B29" s="86" t="s">
        <v>103</v>
      </c>
      <c r="C29" s="87" t="s">
        <v>91</v>
      </c>
    </row>
    <row r="30" ht="38.25" customHeight="1">
      <c r="A30" s="85">
        <f t="shared" si="4"/>
        <v>21</v>
      </c>
      <c r="B30" s="86" t="s">
        <v>104</v>
      </c>
      <c r="C30" s="87" t="s">
        <v>83</v>
      </c>
    </row>
    <row r="31" ht="12.75" customHeight="1">
      <c r="B31" s="49"/>
      <c r="C31" s="20"/>
    </row>
    <row r="32" ht="24.75" customHeight="1">
      <c r="A32" s="84" t="s">
        <v>44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105</v>
      </c>
      <c r="C33" s="87" t="s">
        <v>83</v>
      </c>
    </row>
    <row r="34" ht="51.0" customHeight="1">
      <c r="A34" s="85">
        <f t="shared" ref="A34:A35" si="5">A33+1</f>
        <v>23</v>
      </c>
      <c r="B34" s="86" t="s">
        <v>106</v>
      </c>
      <c r="C34" s="87" t="s">
        <v>85</v>
      </c>
    </row>
    <row r="35" ht="38.25" customHeight="1">
      <c r="A35" s="85">
        <f t="shared" si="5"/>
        <v>24</v>
      </c>
      <c r="B35" s="86" t="s">
        <v>107</v>
      </c>
      <c r="C35" s="87" t="s">
        <v>100</v>
      </c>
    </row>
    <row r="36" ht="12.75" customHeight="1">
      <c r="B36" s="49"/>
      <c r="C36" s="20"/>
    </row>
    <row r="37" ht="24.75" customHeight="1">
      <c r="A37" s="84" t="s">
        <v>50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108</v>
      </c>
      <c r="C38" s="87" t="s">
        <v>85</v>
      </c>
    </row>
    <row r="39" ht="63.75" customHeight="1">
      <c r="A39" s="85">
        <f t="shared" ref="A39:A42" si="6">A38+1</f>
        <v>26</v>
      </c>
      <c r="B39" s="86" t="s">
        <v>109</v>
      </c>
      <c r="C39" s="87" t="s">
        <v>91</v>
      </c>
    </row>
    <row r="40" ht="38.25" customHeight="1">
      <c r="A40" s="85">
        <f t="shared" si="6"/>
        <v>27</v>
      </c>
      <c r="B40" s="86" t="s">
        <v>110</v>
      </c>
      <c r="C40" s="87" t="s">
        <v>91</v>
      </c>
    </row>
    <row r="41" ht="63.75" customHeight="1">
      <c r="A41" s="85">
        <f t="shared" si="6"/>
        <v>28</v>
      </c>
      <c r="B41" s="86" t="s">
        <v>111</v>
      </c>
      <c r="C41" s="87" t="s">
        <v>85</v>
      </c>
    </row>
    <row r="42" ht="38.25" customHeight="1">
      <c r="A42" s="85">
        <f t="shared" si="6"/>
        <v>29</v>
      </c>
      <c r="B42" s="86" t="s">
        <v>112</v>
      </c>
      <c r="C42" s="87" t="s">
        <v>85</v>
      </c>
    </row>
    <row r="43" ht="12.75" customHeight="1">
      <c r="B43" s="49"/>
      <c r="C43" s="20"/>
    </row>
    <row r="44" ht="24.75" customHeight="1">
      <c r="A44" s="84" t="s">
        <v>56</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113</v>
      </c>
      <c r="C45" s="87" t="s">
        <v>83</v>
      </c>
    </row>
    <row r="46" ht="38.25" customHeight="1">
      <c r="A46" s="85">
        <f t="shared" ref="A46:A48" si="7">A45+1</f>
        <v>31</v>
      </c>
      <c r="B46" s="86" t="s">
        <v>114</v>
      </c>
      <c r="C46" s="87" t="s">
        <v>85</v>
      </c>
    </row>
    <row r="47" ht="51.0" customHeight="1">
      <c r="A47" s="85">
        <f t="shared" si="7"/>
        <v>32</v>
      </c>
      <c r="B47" s="86" t="s">
        <v>115</v>
      </c>
      <c r="C47" s="87" t="s">
        <v>85</v>
      </c>
    </row>
    <row r="48" ht="25.5" customHeight="1">
      <c r="A48" s="85">
        <f t="shared" si="7"/>
        <v>33</v>
      </c>
      <c r="B48" s="86" t="s">
        <v>116</v>
      </c>
      <c r="C48" s="87" t="s">
        <v>85</v>
      </c>
    </row>
    <row r="49" ht="12.75" customHeight="1">
      <c r="B49" s="49"/>
      <c r="C49" s="20"/>
    </row>
    <row r="50" ht="24.75" customHeight="1">
      <c r="A50" s="84" t="s">
        <v>61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117</v>
      </c>
      <c r="C51" s="87" t="s">
        <v>80</v>
      </c>
    </row>
    <row r="52" ht="38.25" customHeight="1">
      <c r="A52" s="85">
        <f t="shared" ref="A52:A55" si="8">A51+1</f>
        <v>35</v>
      </c>
      <c r="B52" s="86" t="s">
        <v>118</v>
      </c>
      <c r="C52" s="87" t="s">
        <v>91</v>
      </c>
    </row>
    <row r="53" ht="25.5" customHeight="1">
      <c r="A53" s="85">
        <f t="shared" si="8"/>
        <v>36</v>
      </c>
      <c r="B53" s="86" t="s">
        <v>119</v>
      </c>
      <c r="C53" s="87" t="s">
        <v>83</v>
      </c>
    </row>
    <row r="54" ht="38.25" customHeight="1">
      <c r="A54" s="85">
        <f t="shared" si="8"/>
        <v>37</v>
      </c>
      <c r="B54" s="86" t="s">
        <v>120</v>
      </c>
      <c r="C54" s="87" t="s">
        <v>85</v>
      </c>
    </row>
    <row r="55" ht="25.5" customHeight="1">
      <c r="A55" s="85">
        <f t="shared" si="8"/>
        <v>38</v>
      </c>
      <c r="B55" s="86" t="s">
        <v>121</v>
      </c>
      <c r="C55" s="87" t="s">
        <v>85</v>
      </c>
    </row>
    <row r="56" ht="12.75" customHeight="1">
      <c r="B56" s="49"/>
      <c r="C56" s="20"/>
    </row>
    <row r="57" ht="24.75" customHeight="1">
      <c r="A57" s="84" t="s">
        <v>67</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122</v>
      </c>
      <c r="C58" s="87" t="s">
        <v>83</v>
      </c>
    </row>
    <row r="59" ht="38.25" customHeight="1">
      <c r="A59" s="85">
        <f t="shared" ref="A59:A61" si="9">A58+1</f>
        <v>40</v>
      </c>
      <c r="B59" s="86" t="s">
        <v>123</v>
      </c>
      <c r="C59" s="87" t="s">
        <v>85</v>
      </c>
    </row>
    <row r="60" ht="51.0" customHeight="1">
      <c r="A60" s="85">
        <f t="shared" si="9"/>
        <v>41</v>
      </c>
      <c r="B60" s="86" t="s">
        <v>124</v>
      </c>
      <c r="C60" s="87" t="s">
        <v>85</v>
      </c>
    </row>
    <row r="61" ht="38.25" customHeight="1">
      <c r="A61" s="85">
        <f t="shared" si="9"/>
        <v>42</v>
      </c>
      <c r="B61" s="86" t="s">
        <v>125</v>
      </c>
      <c r="C61" s="87" t="s">
        <v>91</v>
      </c>
    </row>
    <row r="62" ht="12.75" customHeight="1">
      <c r="B62" s="49"/>
      <c r="C62" s="20"/>
    </row>
    <row r="63" ht="24.75" customHeight="1">
      <c r="A63" s="84" t="s">
        <v>72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126</v>
      </c>
      <c r="C64" s="87" t="s">
        <v>83</v>
      </c>
    </row>
    <row r="65" ht="25.5" customHeight="1">
      <c r="A65" s="85">
        <f t="shared" ref="A65:A66" si="10">A64+1</f>
        <v>44</v>
      </c>
      <c r="B65" s="86" t="s">
        <v>127</v>
      </c>
      <c r="C65" s="87" t="s">
        <v>85</v>
      </c>
    </row>
    <row r="66" ht="51.0" customHeight="1">
      <c r="A66" s="85">
        <f t="shared" si="10"/>
        <v>45</v>
      </c>
      <c r="B66" s="86" t="s">
        <v>128</v>
      </c>
      <c r="C66" s="87" t="s">
        <v>85</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8" t="s">
        <v>129</v>
      </c>
      <c r="B1" s="88" t="s">
        <v>130</v>
      </c>
      <c r="C1" s="88" t="s">
        <v>131</v>
      </c>
    </row>
    <row r="2" ht="12.75" customHeight="1">
      <c r="A2" s="89">
        <v>0.0</v>
      </c>
      <c r="B2" s="90" t="str">
        <f>""</f>
        <v/>
      </c>
    </row>
    <row r="3" ht="12.75" customHeight="1">
      <c r="A3" s="89">
        <v>1.0</v>
      </c>
      <c r="B3" s="90" t="s">
        <v>132</v>
      </c>
      <c r="C3" s="91" t="s">
        <v>133</v>
      </c>
      <c r="D3" s="92">
        <f>A4</f>
        <v>29</v>
      </c>
    </row>
    <row r="4" ht="12.75" customHeight="1">
      <c r="A4" s="89">
        <v>29.0</v>
      </c>
      <c r="B4" s="11" t="s">
        <v>6</v>
      </c>
      <c r="C4" s="11" t="s">
        <v>134</v>
      </c>
      <c r="D4" s="92">
        <f t="shared" ref="D4:D7" si="1">A4</f>
        <v>29</v>
      </c>
      <c r="E4" s="93" t="s">
        <v>135</v>
      </c>
      <c r="F4" s="92">
        <f t="shared" ref="F4:F6" si="2">A5</f>
        <v>49</v>
      </c>
    </row>
    <row r="5" ht="12.75" customHeight="1">
      <c r="A5" s="89">
        <v>49.0</v>
      </c>
      <c r="B5" s="11" t="s">
        <v>7</v>
      </c>
      <c r="C5" s="11" t="s">
        <v>134</v>
      </c>
      <c r="D5" s="92">
        <f t="shared" si="1"/>
        <v>49</v>
      </c>
      <c r="E5" s="93" t="s">
        <v>135</v>
      </c>
      <c r="F5" s="92">
        <f t="shared" si="2"/>
        <v>69</v>
      </c>
    </row>
    <row r="6" ht="12.75" customHeight="1">
      <c r="A6" s="89">
        <v>69.0</v>
      </c>
      <c r="B6" s="11" t="s">
        <v>11</v>
      </c>
      <c r="C6" s="11" t="s">
        <v>134</v>
      </c>
      <c r="D6" s="92">
        <f t="shared" si="1"/>
        <v>69</v>
      </c>
      <c r="E6" s="93" t="s">
        <v>135</v>
      </c>
      <c r="F6" s="92">
        <f t="shared" si="2"/>
        <v>89</v>
      </c>
    </row>
    <row r="7" ht="12.75" customHeight="1">
      <c r="A7" s="89">
        <v>89.0</v>
      </c>
      <c r="B7" s="11" t="s">
        <v>12</v>
      </c>
      <c r="C7" s="91" t="s">
        <v>136</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