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XTRRBWrf8IhWbBN+DX5kgDOqq2Z3pJoZvSg3IbtTPyI="/>
    </ext>
  </extLst>
</workbook>
</file>

<file path=xl/comments1.xml><?xml version="1.0" encoding="utf-8"?>
<comments xmlns:r="http://schemas.openxmlformats.org/officeDocument/2006/relationships" xmlns="http://schemas.openxmlformats.org/spreadsheetml/2006/main">
  <authors>
    <author/>
  </authors>
  <commentList>
    <comment authorId="0" ref="B105">
      <text>
        <t xml:space="preserve">======
ID#AAABHfCQKjU
turnen    (2024-03-21 14:39:17)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1">
      <text>
        <t xml:space="preserve">======
ID#AAABHfCQKjQ
turnen    (2024-03-21 14:39:17)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95">
      <text>
        <t xml:space="preserve">======
ID#AAABHfCQKjM
turnen    (2024-03-21 14:39:17)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69">
      <text>
        <t xml:space="preserve">======
ID#AAABHfCQKjI
turnen    (2024-03-21 14:39:17)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55">
      <text>
        <t xml:space="preserve">======
ID#AAABHfCQKjE
turnen    (2024-03-21 14:39:17)
Search results are relevant, comprehensive, precise, and well displayed (High importance)
It should be easy for users to see what has been returned, to work out why something has been returned and to determine how many results there are.</t>
      </text>
    </comment>
    <comment authorId="0" ref="B83">
      <text>
        <t xml:space="preserve">======
ID#AAABKEpP7Js
turnen    (2024-03-21 14:39:17)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23">
      <text>
        <t xml:space="preserve">======
ID#AAABKEpP7Jo
turnen    (2024-03-21 14:39:17)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61">
      <text>
        <t xml:space="preserve">======
ID#AAABKEpP7Jk
turnen    (2024-03-21 14:39:17)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25">
      <text>
        <t xml:space="preserve">======
ID#AAABKEpP7Jg
turnen    (2024-03-21 14:39:17)
The homepage / starting page layout is clear and uncluttered with sufficient 'white space' (Medium importance)
Users should be able to quickly scan the homepage and make sense of both the content available and of how the site is structured.</t>
      </text>
    </comment>
    <comment authorId="0" ref="B11">
      <text>
        <t xml:space="preserve">======
ID#AAABKEpP7Jc
turnen    (2024-03-21 14:39:17)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53">
      <text>
        <t xml:space="preserve">======
ID#AAABKEpP7JY
turnen    (2024-03-21 14:39:17)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7">
      <text>
        <t xml:space="preserve">======
ID#AAABKEpP7JU
turnen    (2024-03-21 14:39:17)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45">
      <text>
        <t xml:space="preserve">======
ID#AAABKEpP7JQ
turnen    (2024-03-21 14:39:17)
A clear and well structure site map or index is provided (where necessary) (Low importance)
The sitemap might be part of the header or footer and should ideally be available from every page on the site.</t>
      </text>
    </comment>
    <comment authorId="0" ref="B113">
      <text>
        <t xml:space="preserve">======
ID#AAABKEpP7JM
turnen    (2024-03-21 14:39:17)
Errors and reliability issues don't inhibit the user experience (High importance)
Sites and applications should be free of bugs and shouldn't have any broken links.</t>
      </text>
    </comment>
    <comment authorId="0" ref="B35">
      <text>
        <t xml:space="preserve">======
ID#AAABKEpP7JI
turnen    (2024-03-21 14:39:17)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3">
      <text>
        <t xml:space="preserve">======
ID#AAABKEpP7JE
turnen    (2024-03-21 14:39:17)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59">
      <text>
        <t xml:space="preserve">======
ID#AAABKEpP7JA
turnen    (2024-03-21 14:39:17)
Prompt and  appropriate feedback is given (High importance)
For example, a confirmation message is shown following a successful transaction, input errors are promptly highlighted and it's made clear to users when a page has been updated.</t>
      </text>
    </comment>
    <comment authorId="0" ref="B21">
      <text>
        <t xml:space="preserve">======
ID#AAABKEpP7I8
turnen    (2024-03-21 14:39:17)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7">
      <text>
        <t xml:space="preserve">======
ID#AAABKEpP7I4
turnen    (2024-03-21 14:39:17)
Text and content is legible and scanable, with good typography and visual contrast (Medium importance)
Users should be able to quickly scan headers and body text, in order to get an overview of what's available.</t>
      </text>
    </comment>
    <comment authorId="0" ref="B103">
      <text>
        <t xml:space="preserve">======
ID#AAABKEpP7I0
turnen    (2024-03-21 14:39:17)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93">
      <text>
        <t xml:space="preserve">======
ID#AAABKEpP7Iw
turnen    (2024-03-21 14:39:17)
Language, terminology and tone used is appropriate and readily understood by the target audience (High importance)
Jargon should be kept to a minimum and plain language should be used where ever possible.</t>
      </text>
    </comment>
    <comment authorId="0" ref="B41">
      <text>
        <t xml:space="preserve">======
ID#AAABKEpP7Is
turnen    (2024-03-21 14:39:17)
The current location is clearly indicated (e.g. breadcrumb, highlighted menu item) (Low importance)
Users should always know where they are in the site or application.</t>
      </text>
    </comment>
    <comment authorId="0" ref="B31">
      <text>
        <t xml:space="preserve">======
ID#AAABKEpP7Io
turnen    (2024-03-21 14:39:17)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81">
      <text>
        <t xml:space="preserve">======
ID#AAABKEpP7Ik
turnen    (2024-03-21 14:39:17)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29">
      <text>
        <t xml:space="preserve">======
ID#AAABKEpP7Ig
turnen    (2024-03-21 14:39:17)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ID#AAABKEpP7Ic
turnen    (2024-03-21 14:39:17)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71">
      <text>
        <t xml:space="preserve">======
ID#AAABKEpP7IY
turnen    (2024-03-21 14:39:17)
Required and optional form fields are clearly indicated (e.g. using text or '*') (Low importance)
Where most fields are required the optional fields should be identified and when most fields are optional the required fields should be identified.</t>
      </text>
    </comment>
    <comment authorId="0" ref="B43">
      <text>
        <t xml:space="preserve">======
ID#AAABKEpP7IU
turnen    (2024-03-21 14:39:17)
Users can easily get back to the homepage or a relevant start point (Low importance)
For example, a homepage link might be part of the breadcrumb or a home link might be available as part of the header.</t>
      </text>
    </comment>
    <comment authorId="0" ref="B39">
      <text>
        <t xml:space="preserve">======
ID#AAABKEpP7IQ
turnen    (2024-03-21 14:39:17)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1">
      <text>
        <t xml:space="preserve">======
ID#AAABKEpP7IM
turnen    (2024-03-21 14:39:17)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51">
      <text>
        <t xml:space="preserve">======
ID#AAABKEpP7II
turnen    (2024-03-21 14:39:17)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9">
      <text>
        <t xml:space="preserve">======
ID#AAABKEpP7IE
turnen    (2024-03-21 14:39:17)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79">
      <text>
        <t xml:space="preserve">======
ID#AAABKEpP7IA
turnen    (2024-03-21 14:39:17)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63">
      <text>
        <t xml:space="preserve">======
ID#AAABKEm37xE
turnen    (2024-03-21 14:39:17)
Users can easily give feedback (Very low importance)
For example, via email or an online feedback / contact us form. There should be an indication of how long users can expect to wait for a response if a query has been made.</t>
      </text>
    </comment>
    <comment authorId="0" ref="B49">
      <text>
        <t xml:space="preserve">======
ID#AAABKEm37xA
turnen    (2024-03-21 14:39:17)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85">
      <text>
        <t xml:space="preserve">======
ID#AAABKEm37w8
turnen    (2024-03-21 14:39:17)
Users are able to easily recover (i.e. not have to start again) from errors (Medium importance)
For example, users might be able to re-edit and resubmit a form or enter a different value.</t>
      </text>
    </comment>
    <comment authorId="0" ref="B17">
      <text>
        <t xml:space="preserve">======
ID#AAABKEm37w4
turnen    (2024-03-21 14:39:17)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15">
      <text>
        <t xml:space="preserve">======
ID#AAABKEm37w0
turnen    (2024-03-21 14:39:17)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07">
      <text>
        <t xml:space="preserve">======
ID#AAABKEm37ww
turnen    (2024-03-21 14:39:17)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
ID#AAABKEm37ws
turnen    (2024-03-21 14:39:17)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73">
      <text>
        <t xml:space="preserve">======
ID#AAABKEm37wo
turnen    (2024-03-21 14:39:17)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15">
      <text>
        <t xml:space="preserve">======
ID#AAABKEm37wk
turnen    (2024-03-21 14:39:17)
Users are adequately supported according to their level of expertise (Medium importance)
For example, novice users are given help and instructions and features are progressively disclosed (e.g. advanced features not being shown by default).</t>
      </text>
    </comment>
    <comment authorId="0" ref="B89">
      <text>
        <t xml:space="preserve">======
ID#AAABKEm37wg
turnen    (2024-03-21 14:39:17)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75">
      <text>
        <t xml:space="preserve">======
ID#AAABKEm37wc
turnen    (2024-03-21 14:39:17)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3">
      <text>
        <t xml:space="preserve">======
ID#AAABKEm37wY
turnen    (2024-03-21 14:39:17)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List>
  <extLst>
    <ext uri="GoogleSheetsCustomDataVersion2">
      <go:sheetsCustomData xmlns:go="http://customooxmlschemas.google.com/" r:id="rId1" roundtripDataSignature="AMtx7mg9HJ8qXAO+A3BNSygEMY+HprwjXQ=="/>
    </ext>
  </extLst>
</comments>
</file>

<file path=xl/sharedStrings.xml><?xml version="1.0" encoding="utf-8"?>
<sst xmlns="http://schemas.openxmlformats.org/spreadsheetml/2006/main" count="274" uniqueCount="167">
  <si>
    <t>Usability review</t>
  </si>
  <si>
    <t>Enter score</t>
  </si>
  <si>
    <t>Very poor</t>
  </si>
  <si>
    <t>[Valoración general de competidores]</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</si>
  <si>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</si>
  <si>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</si>
  <si>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</si>
  <si>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</si>
  <si>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</si>
  <si>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</si>
  <si>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</si>
  <si>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</si>
  <si>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</si>
  <si>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</si>
  <si>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</si>
  <si>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</si>
  <si>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</si>
  <si>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</si>
  <si>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</si>
  <si>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</si>
  <si>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En general todas las paginas dan información como el precio, fecha , lugar de manera concisa</t>
  </si>
  <si>
    <t>Features and functionality support users desired workflows.</t>
  </si>
  <si>
    <t>Por lo general en todas tienes una forma de reservar o de ver otro cusos u otras cosas relacionadas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</si>
  <si>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</si>
  <si>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</si>
  <si>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Todo esta al mismo nivel para todos</t>
  </si>
  <si>
    <t>Call to actions (e.g. register, add to basket, submit) are clear, well labelled and appear clickable.</t>
  </si>
  <si>
    <t>por lo general los campos estan bien definidos y estan ordenados</t>
  </si>
  <si>
    <t>Homepage / starting page</t>
  </si>
  <si>
    <t>The Homepage / starting page provides a clear snapshot and overview of the content, features and functionality available.</t>
  </si>
  <si>
    <t>En la página principal aparecen enlaces a otros talleres, ademas que se le da a cada taller una breve descripción</t>
  </si>
  <si>
    <t>The home page / starting page is effective in orienting and directing users to their desired information and tasks.</t>
  </si>
  <si>
    <t>en nuestra opnión seria interante en que paginas de este tipo tuviesen un buscador y ninguna lo tiene pero en general la informacion es accesible</t>
  </si>
  <si>
    <t>The homepage / starting page layout is clear and uncluttered with sufficient 'white space'.</t>
  </si>
  <si>
    <t>Todas tienen una buena estructura y organización</t>
  </si>
  <si>
    <t>Navigation</t>
  </si>
  <si>
    <t>Users can easily access the site or application (e.g. the URL is predictable and is returned by search engines).</t>
  </si>
  <si>
    <t>Si buscar directamente enlaces a talleres de sushi la pagina te lleva de forma directa al taller</t>
  </si>
  <si>
    <t>The navigational scheme (e.g. menu) is easy to find, intuitive and consistent.</t>
  </si>
  <si>
    <t>Los menus de navegación estan en la parte superior de la pagina lo que resulta muy intuitivo</t>
  </si>
  <si>
    <t xml:space="preserve">The navigation has sufficient flexibility to allow users to navigate by their desired means (e.g. searching, browse by type, browse by name, most recent etc…). </t>
  </si>
  <si>
    <t xml:space="preserve">Aunque ninguna tenga bscador si te permite el ir entre paginas(Pagina 1 , pagina 2...) </t>
  </si>
  <si>
    <t>The site or application structure is clear, easily understood and addresses common user goals.</t>
  </si>
  <si>
    <t>todos por lo geneal tienen la misma estructura aunque algunos la información como sitio,fecha,duración,etc... la tienen al final</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</si>
  <si>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</si>
  <si>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</si>
  <si>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</si>
  <si>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</si>
  <si>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Todas la paginas esta correctamente enlazadas</t>
  </si>
  <si>
    <t>A clear and well structure site map or index is provided (where necessary).</t>
  </si>
  <si>
    <t>Search</t>
  </si>
  <si>
    <t>A consitent, easy to find and easy to use search function is available throughout (where desirable).</t>
  </si>
  <si>
    <t>No hay buscador</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</si>
  <si>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</si>
  <si>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</si>
  <si>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</si>
  <si>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</si>
  <si>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</si>
  <si>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No hemos llegado a hacer ninguna acción</t>
  </si>
  <si>
    <t>Users can easily undo, go back and change or cancel actions; or are at least given the chance to confirm an action before commiting (e.g. before placing an order).</t>
  </si>
  <si>
    <t>No hemos llegado a realizar ninguna reserva</t>
  </si>
  <si>
    <t>Users can easily give feedback (e.g. via email or an online feedback / contact us form).</t>
  </si>
  <si>
    <t xml:space="preserve">Ninguna tienen una forma de contacto </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</si>
  <si>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</si>
  <si>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</si>
  <si>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</si>
  <si>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Solo en una de las aalizadas te pedia realmente datos en las otras era un correo o que enviaras un WhatsApp</t>
  </si>
  <si>
    <t>Required and optional form fields are clearly indicated.</t>
  </si>
  <si>
    <t>Por los general la informacón obligatoria está acompañada de un '*' o directamente te ponen solo la obligatoria y te indican que rellenes todos los campos</t>
  </si>
  <si>
    <t>Appropriate input fields (e.g. calendar for date selection, drop down for selection) are used and required formats are indicated.</t>
  </si>
  <si>
    <r>
      <rPr>
        <rFont val="Arial"/>
        <i val="0"/>
        <color theme="1"/>
        <sz val="8.0"/>
      </rPr>
      <t>Para los datos que generalmente se pide, hay buenos inputs</t>
    </r>
    <r>
      <rPr>
        <rFont val="Arial"/>
        <i/>
        <color theme="1"/>
        <sz val="8.0"/>
      </rPr>
      <t>.</t>
    </r>
  </si>
  <si>
    <t>Help and instructions (e.g. examples, information required) are provided where necessary.</t>
  </si>
  <si>
    <t>No hay nada de instrucciones y tampoco puedes contactar con nadie de manera directa</t>
  </si>
  <si>
    <t>Errors</t>
  </si>
  <si>
    <t>Errors are clear, easily identifiable and appear in appropriate location (e.g. adjacent to data entry field, adjacent to form, etc.).</t>
  </si>
  <si>
    <t xml:space="preserve">Estan traducidos y son claros y concisos </t>
  </si>
  <si>
    <t>Error messages are concise, written in easy to understand language and describe what's occurred and what action is necessary.</t>
  </si>
  <si>
    <t>Estan traducidos y son claros y concisos pero algunos solo te dan un error cuando hay varios</t>
  </si>
  <si>
    <t>Common user errors (e.g. missing fields, invalid formats, invalid selections) have been taken into consideration and where possible prevented.</t>
  </si>
  <si>
    <t>Users are able to easily recover (i.e. not have to start again) from errors.</t>
  </si>
  <si>
    <t>Te deja cambiarlos o corregirlos</t>
  </si>
  <si>
    <t>Content &amp; text</t>
  </si>
  <si>
    <t>Content available (e.g. text, images, video) is appropriate and sufficiently relevant, and detailed to meet user goals.</t>
  </si>
  <si>
    <t>El texto es el apropiado pero las fotos en ocasiones se ven como fotos de stock y no te dan la sensación de que sean del curso</t>
  </si>
  <si>
    <t>Links to other useful and relevant content (e.g. related pages or external websites) are available and shown in context.</t>
  </si>
  <si>
    <t>Por lo general hay apartados de enlaces de interes</t>
  </si>
  <si>
    <t>Language, terminology and tone used is appropriate and readily understood by the target audience.</t>
  </si>
  <si>
    <t>Utilizan un lenguaje claro y sin tecnicismos</t>
  </si>
  <si>
    <t>Terms, language and tone used are consitent (e.g. the same term is used throughout).</t>
  </si>
  <si>
    <t>Se utilzan sinonimos</t>
  </si>
  <si>
    <t>Text and content is legible and scanable, with good typography and visual contrast.</t>
  </si>
  <si>
    <t>Tiene una buena tipografía facilmente legibe</t>
  </si>
  <si>
    <t>Help</t>
  </si>
  <si>
    <t>Online help is provided and is suitable for the user base (e.g. is written in easy to understand langugage and only uses recognised terms). Where appropriate contextual help is provided.</t>
  </si>
  <si>
    <t>Ninguna tiene asistente de chat ni una guía para seguir paso a paso, hay un poco de indicaciones</t>
  </si>
  <si>
    <t>Online help is concise, easy to read and written in easy to understand language.</t>
  </si>
  <si>
    <t>Accessing online help does not impede users (i.e. they can can resume work where they left off after accessing help).</t>
  </si>
  <si>
    <t>No hay ayuda online</t>
  </si>
  <si>
    <t>Users can easily get further help (e.g. telephone or email address).</t>
  </si>
  <si>
    <t>Hay un formulario de contacto y un correo electrónico al que poder mandar mensajes</t>
  </si>
  <si>
    <t>Performance</t>
  </si>
  <si>
    <t>Site or application performance doesn't inhibit the user experience (e.g. slow page downloads, long delays).</t>
  </si>
  <si>
    <t>A pesar de que las páginas tengan un tiempo de carga medio-bajo, al experiencia de usuario no se ve afectada por esto</t>
  </si>
  <si>
    <t>Errors and reliabilty issues don't inhibit the user experience.</t>
  </si>
  <si>
    <t>Possible user configurations (e.g. browsers, resolutions, computer specs) are supported.</t>
  </si>
  <si>
    <t>No hay ninguna opción que permita establecer una configuración para usuario</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</si>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</sst>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8"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4" fillId="0" fontId="17" numFmtId="0" xfId="0" applyAlignment="1" applyBorder="1" applyFont="1">
      <alignment horizontal="lef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4" fillId="0" fontId="17" numFmtId="0" xfId="0" applyAlignment="1" applyBorder="1" applyFont="1">
      <alignment horizontal="left" readingOrder="0" shrinkToFit="0" vertical="top"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t="s">
        <v>20</v>
      </c>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12</v>
      </c>
      <c r="E11" s="4"/>
      <c r="F11" s="4" t="str">
        <f>#REF!*#REF!</f>
        <v>#REF!</v>
      </c>
      <c r="G11" s="4" t="str">
        <f>IF(#REF!&gt;=0,10*#REF!,0)</f>
        <v>#REF!</v>
      </c>
      <c r="H11" s="4"/>
      <c r="I11" s="39" t="s">
        <v>22</v>
      </c>
      <c r="J11" s="4"/>
      <c r="K11" s="40">
        <v>5.0</v>
      </c>
      <c r="L11" s="41">
        <f>K11/K117</f>
        <v>1</v>
      </c>
      <c r="M11" s="42">
        <f>VLOOKUP(D11,Q1:R9,2,FALSE)</f>
        <v>5</v>
      </c>
      <c r="N11" s="42">
        <f>M11*L11</f>
        <v>5</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7</v>
      </c>
      <c r="E13" s="4"/>
      <c r="F13" s="4" t="str">
        <f>#REF!*#REF!</f>
        <v>#REF!</v>
      </c>
      <c r="G13" s="4" t="str">
        <f>IF(#REF!&gt;=0,10*#REF!,0)</f>
        <v>#REF!</v>
      </c>
      <c r="H13" s="4"/>
      <c r="I13" s="46"/>
      <c r="J13" s="4"/>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24</v>
      </c>
      <c r="C15" s="4"/>
      <c r="D15" s="38" t="s">
        <v>6</v>
      </c>
      <c r="E15" s="4"/>
      <c r="F15" s="4" t="str">
        <f>#REF!*#REF!</f>
        <v>#REF!</v>
      </c>
      <c r="G15" s="4" t="str">
        <f>IF(#REF!&gt;=0,10*#REF!,0)</f>
        <v>#REF!</v>
      </c>
      <c r="H15" s="4"/>
      <c r="I15" s="39" t="s">
        <v>25</v>
      </c>
      <c r="J15" s="4"/>
      <c r="K15" s="47">
        <v>3.0</v>
      </c>
      <c r="L15" s="48">
        <f>K15/K117</f>
        <v>0.6</v>
      </c>
      <c r="M15" s="42">
        <f>VLOOKUP(D15,Q1:R9,2,FALSE)</f>
        <v>2</v>
      </c>
      <c r="N15" s="42">
        <f>M15*L15</f>
        <v>1.2</v>
      </c>
      <c r="O15" s="49">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26</v>
      </c>
      <c r="C17" s="4"/>
      <c r="D17" s="38" t="s">
        <v>11</v>
      </c>
      <c r="E17" s="4"/>
      <c r="F17" s="4" t="str">
        <f>#REF!*#REF!</f>
        <v>#REF!</v>
      </c>
      <c r="G17" s="4" t="str">
        <f>IF(#REF!&gt;=0,10*#REF!,0)</f>
        <v>#REF!</v>
      </c>
      <c r="H17" s="4"/>
      <c r="I17" s="50" t="s">
        <v>27</v>
      </c>
      <c r="J17" s="4"/>
      <c r="K17" s="40">
        <v>3.0</v>
      </c>
      <c r="L17" s="41">
        <f>K17/K117</f>
        <v>0.6</v>
      </c>
      <c r="M17" s="42">
        <f>VLOOKUP(D17,Q1:R9,2,FALSE)</f>
        <v>4</v>
      </c>
      <c r="N17" s="42">
        <f>M17*L17</f>
        <v>2.4</v>
      </c>
      <c r="O17" s="42">
        <f>IF(M17=0,0,L17*MAX(R2:R8))</f>
        <v>3</v>
      </c>
      <c r="S17" s="37"/>
      <c r="T17" s="4"/>
    </row>
    <row r="18" ht="12.0" customHeight="1">
      <c r="B18" s="51"/>
      <c r="C18" s="4"/>
      <c r="D18" s="43"/>
      <c r="E18" s="4"/>
      <c r="F18" s="4"/>
      <c r="G18" s="4"/>
      <c r="H18" s="4"/>
      <c r="I18" s="4"/>
      <c r="J18" s="4"/>
      <c r="K18" s="40"/>
      <c r="L18" s="41"/>
      <c r="M18" s="42"/>
      <c r="N18" s="42"/>
      <c r="O18" s="42"/>
      <c r="S18" s="37"/>
      <c r="T18" s="4"/>
    </row>
    <row r="19" ht="15.75" customHeight="1">
      <c r="A19" s="32" t="s">
        <v>28</v>
      </c>
      <c r="C19" s="34"/>
      <c r="D19" s="43"/>
      <c r="E19" s="4"/>
      <c r="F19" s="4"/>
      <c r="G19" s="4"/>
      <c r="H19" s="4"/>
      <c r="I19" s="4"/>
      <c r="J19" s="4"/>
      <c r="K19" s="40"/>
      <c r="L19" s="41"/>
      <c r="M19" s="42"/>
      <c r="N19" s="42"/>
      <c r="O19" s="42"/>
    </row>
    <row r="20" ht="14.25" customHeight="1">
      <c r="B20" s="52"/>
      <c r="C20" s="34"/>
      <c r="D20" s="43"/>
      <c r="E20" s="4"/>
      <c r="F20" s="4"/>
      <c r="G20" s="4"/>
      <c r="H20" s="4"/>
      <c r="I20" s="4"/>
      <c r="J20" s="4"/>
      <c r="K20" s="40"/>
      <c r="L20" s="41"/>
      <c r="M20" s="42"/>
      <c r="N20" s="42"/>
      <c r="O20" s="42"/>
    </row>
    <row r="21" ht="39.75" customHeight="1">
      <c r="A21" s="36">
        <f>A17+1</f>
        <v>6</v>
      </c>
      <c r="B21" s="37" t="s">
        <v>29</v>
      </c>
      <c r="C21" s="4"/>
      <c r="D21" s="38" t="s">
        <v>11</v>
      </c>
      <c r="E21" s="4"/>
      <c r="F21" s="4" t="str">
        <f>#REF!*#REF!</f>
        <v>#REF!</v>
      </c>
      <c r="G21" s="4" t="str">
        <f>IF(#REF!&gt;=0,10*#REF!,0)</f>
        <v>#REF!</v>
      </c>
      <c r="H21" s="4"/>
      <c r="I21" s="39" t="s">
        <v>30</v>
      </c>
      <c r="J21" s="4"/>
      <c r="K21" s="40">
        <v>3.0</v>
      </c>
      <c r="L21" s="41">
        <f>K21/K117</f>
        <v>0.6</v>
      </c>
      <c r="M21" s="42">
        <f>VLOOKUP(D21,Q1:R9,2,FALSE)</f>
        <v>4</v>
      </c>
      <c r="N21" s="42">
        <f>M21*L21</f>
        <v>2.4</v>
      </c>
      <c r="O21" s="42">
        <f>IF(M21=0,0,L21*MAX(R2:R8))</f>
        <v>3</v>
      </c>
    </row>
    <row r="22" ht="12.0" customHeight="1">
      <c r="A22" s="36"/>
      <c r="B22" s="37"/>
      <c r="C22" s="4"/>
      <c r="D22" s="43"/>
      <c r="E22" s="4"/>
      <c r="F22" s="4"/>
      <c r="G22" s="4"/>
      <c r="H22" s="4"/>
      <c r="I22" s="4"/>
      <c r="J22" s="4"/>
      <c r="K22" s="47"/>
      <c r="L22" s="48"/>
      <c r="M22" s="42"/>
      <c r="N22" s="53"/>
      <c r="O22" s="53"/>
      <c r="P22" s="37"/>
      <c r="Q22" s="37"/>
      <c r="R22" s="37"/>
    </row>
    <row r="23" ht="39.75" customHeight="1">
      <c r="A23" s="36">
        <f>A21+1</f>
        <v>7</v>
      </c>
      <c r="B23" s="37" t="s">
        <v>31</v>
      </c>
      <c r="C23" s="4"/>
      <c r="D23" s="38" t="s">
        <v>7</v>
      </c>
      <c r="E23" s="4"/>
      <c r="F23" s="4" t="str">
        <f>#REF!*#REF!</f>
        <v>#REF!</v>
      </c>
      <c r="G23" s="4" t="str">
        <f>IF(#REF!&gt;=0,10*#REF!,0)</f>
        <v>#REF!</v>
      </c>
      <c r="H23" s="4"/>
      <c r="I23" s="39" t="s">
        <v>32</v>
      </c>
      <c r="J23" s="4"/>
      <c r="K23" s="40">
        <v>4.0</v>
      </c>
      <c r="L23" s="41">
        <f>K23/K117</f>
        <v>0.8</v>
      </c>
      <c r="M23" s="42">
        <f>VLOOKUP(D23,Q1:R9,2,FALSE)</f>
        <v>3</v>
      </c>
      <c r="N23" s="42">
        <f>M23*L23</f>
        <v>2.4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33</v>
      </c>
      <c r="C25" s="4"/>
      <c r="D25" s="38" t="s">
        <v>12</v>
      </c>
      <c r="E25" s="4"/>
      <c r="F25" s="4"/>
      <c r="G25" s="4"/>
      <c r="H25" s="4"/>
      <c r="I25" s="39" t="s">
        <v>34</v>
      </c>
      <c r="J25" s="4"/>
      <c r="K25" s="40">
        <v>3.0</v>
      </c>
      <c r="L25" s="41">
        <f>K25/K117</f>
        <v>0.6</v>
      </c>
      <c r="M25" s="42">
        <f>VLOOKUP(D25,Q1:R9,2,FALSE)</f>
        <v>5</v>
      </c>
      <c r="N25" s="42">
        <f>M25*L25</f>
        <v>3</v>
      </c>
      <c r="O25" s="42">
        <f>IF(M25=0,0,L25*MAX(R2:R8))</f>
        <v>3</v>
      </c>
      <c r="Q25" s="37"/>
      <c r="R25" s="37"/>
    </row>
    <row r="26" ht="12.0" customHeight="1">
      <c r="B26" s="51"/>
      <c r="C26" s="4"/>
      <c r="D26" s="43"/>
      <c r="E26" s="4"/>
      <c r="F26" s="4"/>
      <c r="G26" s="4"/>
      <c r="H26" s="4"/>
      <c r="I26" s="4"/>
      <c r="J26" s="4"/>
      <c r="K26" s="40"/>
      <c r="L26" s="41"/>
      <c r="M26" s="42"/>
      <c r="N26" s="42"/>
      <c r="O26" s="42"/>
      <c r="Q26" s="37"/>
      <c r="R26" s="37"/>
      <c r="S26" s="37"/>
    </row>
    <row r="27" ht="15.75" customHeight="1">
      <c r="A27" s="32" t="s">
        <v>35</v>
      </c>
      <c r="C27" s="34"/>
      <c r="D27" s="54"/>
      <c r="E27" s="4"/>
      <c r="F27" s="4"/>
      <c r="G27" s="4"/>
      <c r="H27" s="4"/>
      <c r="I27" s="4"/>
      <c r="J27" s="4"/>
      <c r="K27" s="40"/>
      <c r="L27" s="41"/>
      <c r="M27" s="42"/>
      <c r="N27" s="42"/>
      <c r="O27" s="42"/>
      <c r="Q27" s="37"/>
      <c r="R27" s="37"/>
      <c r="S27" s="37"/>
    </row>
    <row r="28" ht="14.25" customHeight="1">
      <c r="B28" s="52"/>
      <c r="C28" s="34"/>
      <c r="D28" s="54"/>
      <c r="E28" s="4"/>
      <c r="F28" s="4"/>
      <c r="G28" s="4"/>
      <c r="H28" s="4"/>
      <c r="I28" s="4"/>
      <c r="J28" s="4"/>
      <c r="K28" s="40"/>
      <c r="L28" s="41"/>
      <c r="M28" s="42"/>
      <c r="N28" s="42"/>
      <c r="O28" s="42"/>
      <c r="Q28" s="37"/>
      <c r="R28" s="37"/>
      <c r="S28" s="37"/>
    </row>
    <row r="29" ht="39.75" customHeight="1">
      <c r="A29" s="36">
        <f>A25+1</f>
        <v>9</v>
      </c>
      <c r="B29" s="37" t="s">
        <v>36</v>
      </c>
      <c r="C29" s="4"/>
      <c r="D29" s="38" t="s">
        <v>11</v>
      </c>
      <c r="E29" s="4"/>
      <c r="F29" s="4" t="str">
        <f>#REF!*#REF!</f>
        <v>#REF!</v>
      </c>
      <c r="G29" s="4" t="str">
        <f>IF(#REF!&gt;=0,10*#REF!,0)</f>
        <v>#REF!</v>
      </c>
      <c r="H29" s="4"/>
      <c r="I29" s="39" t="s">
        <v>37</v>
      </c>
      <c r="J29" s="4"/>
      <c r="K29" s="40">
        <v>2.0</v>
      </c>
      <c r="L29" s="41">
        <f>K29/K117</f>
        <v>0.4</v>
      </c>
      <c r="M29" s="42">
        <f>VLOOKUP(D29,Q1:R9,2,FALSE)</f>
        <v>4</v>
      </c>
      <c r="N29" s="42">
        <f>M29*L29</f>
        <v>1.6</v>
      </c>
      <c r="O29" s="42">
        <f>IF(M29=0,0,L29*MAX(R2:R8))</f>
        <v>2</v>
      </c>
      <c r="Q29" s="37"/>
      <c r="R29" s="37"/>
      <c r="S29" s="37"/>
    </row>
    <row r="30" ht="12.0" customHeight="1">
      <c r="A30" s="36"/>
      <c r="B30" s="37"/>
      <c r="C30" s="4"/>
      <c r="D30" s="43"/>
      <c r="E30" s="4"/>
      <c r="F30" s="4"/>
      <c r="G30" s="4"/>
      <c r="H30" s="4"/>
      <c r="I30" s="4"/>
      <c r="J30" s="4"/>
      <c r="K30" s="47"/>
      <c r="L30" s="48"/>
      <c r="M30" s="42"/>
      <c r="N30" s="55"/>
      <c r="O30" s="53"/>
      <c r="P30" s="14"/>
      <c r="Q30" s="14"/>
      <c r="R30" s="14"/>
      <c r="S30" s="14"/>
    </row>
    <row r="31" ht="39.75" customHeight="1">
      <c r="A31" s="36">
        <f>A29+1</f>
        <v>10</v>
      </c>
      <c r="B31" s="37" t="s">
        <v>38</v>
      </c>
      <c r="C31" s="4"/>
      <c r="D31" s="38" t="s">
        <v>12</v>
      </c>
      <c r="E31" s="4"/>
      <c r="F31" s="4" t="str">
        <f>#REF!*#REF!</f>
        <v>#REF!</v>
      </c>
      <c r="G31" s="4" t="str">
        <f>IF(#REF!&gt;=0,10*#REF!,0)</f>
        <v>#REF!</v>
      </c>
      <c r="H31" s="4"/>
      <c r="I31" s="39" t="s">
        <v>39</v>
      </c>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40</v>
      </c>
      <c r="C33" s="4"/>
      <c r="D33" s="38" t="s">
        <v>7</v>
      </c>
      <c r="E33" s="4"/>
      <c r="F33" s="4"/>
      <c r="G33" s="4"/>
      <c r="H33" s="4"/>
      <c r="I33" s="39" t="s">
        <v>41</v>
      </c>
      <c r="J33" s="4"/>
      <c r="K33" s="40">
        <v>3.0</v>
      </c>
      <c r="L33" s="41">
        <f>K33/K117</f>
        <v>0.6</v>
      </c>
      <c r="M33" s="42">
        <f>VLOOKUP(D33,Q1:R9,2,FALSE)</f>
        <v>3</v>
      </c>
      <c r="N33" s="42">
        <f>M33*L33</f>
        <v>1.8</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42</v>
      </c>
      <c r="C35" s="4"/>
      <c r="D35" s="38" t="s">
        <v>11</v>
      </c>
      <c r="E35" s="4"/>
      <c r="F35" s="4" t="str">
        <f>#REF!*#REF!</f>
        <v>#REF!</v>
      </c>
      <c r="G35" s="4" t="str">
        <f>IF(#REF!&gt;=0,10*#REF!,0)</f>
        <v>#REF!</v>
      </c>
      <c r="H35" s="4"/>
      <c r="I35" s="39" t="s">
        <v>43</v>
      </c>
      <c r="J35" s="4"/>
      <c r="K35" s="40">
        <v>5.0</v>
      </c>
      <c r="L35" s="41">
        <f>K35/K117</f>
        <v>1</v>
      </c>
      <c r="M35" s="42">
        <f>VLOOKUP(D35,Q1:R9,2,FALSE)</f>
        <v>4</v>
      </c>
      <c r="N35" s="42">
        <f>M35*L35</f>
        <v>4</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44</v>
      </c>
      <c r="C37" s="4"/>
      <c r="D37" s="38" t="s">
        <v>12</v>
      </c>
      <c r="E37" s="4"/>
      <c r="F37" s="4" t="str">
        <f>#REF!*#REF!</f>
        <v>#REF!</v>
      </c>
      <c r="G37" s="4" t="str">
        <f>IF(#REF!&gt;=0,10*#REF!,0)</f>
        <v>#REF!</v>
      </c>
      <c r="H37" s="4"/>
      <c r="I37" s="46"/>
      <c r="J37" s="4"/>
      <c r="K37" s="40">
        <v>3.0</v>
      </c>
      <c r="L37" s="41">
        <f>K37/K117</f>
        <v>0.6</v>
      </c>
      <c r="M37" s="42">
        <f>VLOOKUP(D37,Q1:R9,2,FALSE)</f>
        <v>5</v>
      </c>
      <c r="N37" s="42">
        <f>M37*L37</f>
        <v>3</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45</v>
      </c>
      <c r="C39" s="4"/>
      <c r="D39" s="38" t="s">
        <v>12</v>
      </c>
      <c r="E39" s="4"/>
      <c r="F39" s="4" t="str">
        <f>#REF!*#REF!</f>
        <v>#REF!</v>
      </c>
      <c r="G39" s="4" t="str">
        <f>IF(#REF!&gt;=0,10*#REF!,0)</f>
        <v>#REF!</v>
      </c>
      <c r="H39" s="4"/>
      <c r="I39" s="46"/>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7"/>
      <c r="L40" s="48"/>
      <c r="M40" s="42"/>
      <c r="N40" s="55"/>
      <c r="O40" s="53"/>
      <c r="P40" s="14"/>
      <c r="Q40" s="14"/>
      <c r="R40" s="14"/>
      <c r="S40" s="14"/>
    </row>
    <row r="41" ht="39.75" customHeight="1">
      <c r="A41" s="36">
        <f>A39+1</f>
        <v>15</v>
      </c>
      <c r="B41" s="37" t="s">
        <v>46</v>
      </c>
      <c r="C41" s="4"/>
      <c r="D41" s="38" t="s">
        <v>12</v>
      </c>
      <c r="E41" s="4"/>
      <c r="F41" s="4" t="str">
        <f>#REF!*#REF!</f>
        <v>#REF!</v>
      </c>
      <c r="G41" s="4" t="str">
        <f>IF(#REF!&gt;=0,10*#REF!,0)</f>
        <v>#REF!</v>
      </c>
      <c r="H41" s="4"/>
      <c r="I41" s="46"/>
      <c r="J41" s="4"/>
      <c r="K41" s="40">
        <v>2.0</v>
      </c>
      <c r="L41" s="41">
        <f>K41/K117</f>
        <v>0.4</v>
      </c>
      <c r="M41" s="42">
        <f>VLOOKUP(D41,Q1:R9,2,FALSE)</f>
        <v>5</v>
      </c>
      <c r="N41" s="42">
        <f>M41*L41</f>
        <v>2</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47</v>
      </c>
      <c r="C43" s="4"/>
      <c r="D43" s="38" t="s">
        <v>12</v>
      </c>
      <c r="E43" s="4"/>
      <c r="F43" s="4" t="str">
        <f>#REF!*#REF!</f>
        <v>#REF!</v>
      </c>
      <c r="G43" s="4" t="str">
        <f>IF(#REF!&gt;=0,10*#REF!,0)</f>
        <v>#REF!</v>
      </c>
      <c r="H43" s="4"/>
      <c r="I43" s="39" t="s">
        <v>48</v>
      </c>
      <c r="J43" s="4"/>
      <c r="K43" s="40">
        <v>2.0</v>
      </c>
      <c r="L43" s="41">
        <f>K43/K117</f>
        <v>0.4</v>
      </c>
      <c r="M43" s="42">
        <f>VLOOKUP(D43,Q1:R9,2,FALSE)</f>
        <v>5</v>
      </c>
      <c r="N43" s="42">
        <f>M43*L43</f>
        <v>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49</v>
      </c>
      <c r="C45" s="4"/>
      <c r="D45" s="38" t="s">
        <v>7</v>
      </c>
      <c r="E45" s="4"/>
      <c r="F45" s="4" t="str">
        <f>#REF!*#REF!</f>
        <v>#REF!</v>
      </c>
      <c r="G45" s="4" t="str">
        <f>IF(#REF!&gt;=0,10*#REF!,0)</f>
        <v>#REF!</v>
      </c>
      <c r="H45" s="4"/>
      <c r="I45" s="46"/>
      <c r="J45" s="4"/>
      <c r="K45" s="40">
        <v>1.0</v>
      </c>
      <c r="L45" s="41">
        <f>K45/K117</f>
        <v>0.2</v>
      </c>
      <c r="M45" s="42">
        <f>VLOOKUP(D45,Q1:R9,2,FALSE)</f>
        <v>3</v>
      </c>
      <c r="N45" s="42">
        <f>M45*L45</f>
        <v>0.6</v>
      </c>
      <c r="O45" s="42">
        <f>IF(M45=0,0,L45*MAX(R2:R8))</f>
        <v>1</v>
      </c>
    </row>
    <row r="46" ht="12.0" customHeight="1">
      <c r="B46" s="51"/>
      <c r="C46" s="4"/>
      <c r="D46" s="43"/>
      <c r="E46" s="4"/>
      <c r="F46" s="4"/>
      <c r="G46" s="4"/>
      <c r="H46" s="4"/>
      <c r="I46" s="4"/>
      <c r="J46" s="4"/>
      <c r="K46" s="40"/>
      <c r="L46" s="41"/>
      <c r="M46" s="42"/>
      <c r="N46" s="42"/>
      <c r="O46" s="42"/>
    </row>
    <row r="47" ht="15.75" customHeight="1">
      <c r="A47" s="32" t="s">
        <v>50</v>
      </c>
      <c r="C47" s="34"/>
      <c r="D47" s="54"/>
      <c r="E47" s="4"/>
      <c r="F47" s="4"/>
      <c r="G47" s="4"/>
      <c r="H47" s="4"/>
      <c r="I47" s="4"/>
      <c r="J47" s="4"/>
      <c r="K47" s="40"/>
      <c r="L47" s="41"/>
      <c r="M47" s="42"/>
      <c r="N47" s="42"/>
      <c r="O47" s="42"/>
    </row>
    <row r="48" ht="14.25" customHeight="1">
      <c r="B48" s="52"/>
      <c r="C48" s="34"/>
      <c r="D48" s="54"/>
      <c r="E48" s="4"/>
      <c r="F48" s="4"/>
      <c r="G48" s="4"/>
      <c r="H48" s="4"/>
      <c r="I48" s="4"/>
      <c r="J48" s="4"/>
      <c r="K48" s="40"/>
      <c r="L48" s="41"/>
      <c r="M48" s="42"/>
      <c r="N48" s="42"/>
      <c r="O48" s="42"/>
    </row>
    <row r="49" ht="39.75" customHeight="1">
      <c r="A49" s="36">
        <f>A45+1</f>
        <v>18</v>
      </c>
      <c r="B49" s="37" t="s">
        <v>51</v>
      </c>
      <c r="C49" s="4"/>
      <c r="D49" s="38" t="s">
        <v>6</v>
      </c>
      <c r="E49" s="4"/>
      <c r="F49" s="4" t="str">
        <f>#REF!*#REF!</f>
        <v>#REF!</v>
      </c>
      <c r="G49" s="4" t="str">
        <f>IF(#REF!&gt;=0,10*#REF!,0)</f>
        <v>#REF!</v>
      </c>
      <c r="H49" s="4"/>
      <c r="I49" s="50" t="s">
        <v>52</v>
      </c>
      <c r="J49" s="4"/>
      <c r="K49" s="40">
        <v>4.0</v>
      </c>
      <c r="L49" s="41">
        <f>K49/K117</f>
        <v>0.8</v>
      </c>
      <c r="M49" s="42">
        <f>VLOOKUP(D49,Q1:R9,2,FALSE)</f>
        <v>2</v>
      </c>
      <c r="N49" s="42">
        <f>M49*L49</f>
        <v>1.6</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53</v>
      </c>
      <c r="C51" s="4"/>
      <c r="D51" s="38" t="s">
        <v>6</v>
      </c>
      <c r="E51" s="4"/>
      <c r="F51" s="4" t="str">
        <f>#REF!*#REF!</f>
        <v>#REF!</v>
      </c>
      <c r="G51" s="4" t="str">
        <f>IF(#REF!&gt;=0,10*#REF!,0)</f>
        <v>#REF!</v>
      </c>
      <c r="H51" s="4"/>
      <c r="I51" s="50" t="s">
        <v>52</v>
      </c>
      <c r="J51" s="4"/>
      <c r="K51" s="40">
        <v>4.0</v>
      </c>
      <c r="L51" s="41">
        <f>K51/K117</f>
        <v>0.8</v>
      </c>
      <c r="M51" s="42">
        <f>VLOOKUP(D51,Q1:R9,2,FALSE)</f>
        <v>2</v>
      </c>
      <c r="N51" s="42">
        <f>M51*L51</f>
        <v>1.6</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54</v>
      </c>
      <c r="C53" s="4"/>
      <c r="D53" s="38" t="s">
        <v>6</v>
      </c>
      <c r="E53" s="4"/>
      <c r="F53" s="4" t="str">
        <f>#REF!*#REF!</f>
        <v>#REF!</v>
      </c>
      <c r="G53" s="4" t="str">
        <f>IF(#REF!&gt;=0,10*#REF!,0)</f>
        <v>#REF!</v>
      </c>
      <c r="H53" s="4"/>
      <c r="I53" s="50" t="s">
        <v>52</v>
      </c>
      <c r="J53" s="4"/>
      <c r="K53" s="40">
        <v>2.0</v>
      </c>
      <c r="L53" s="41">
        <f>K53/K117</f>
        <v>0.4</v>
      </c>
      <c r="M53" s="42">
        <f>VLOOKUP(D53,Q1:R9,2,FALSE)</f>
        <v>2</v>
      </c>
      <c r="N53" s="42">
        <f>M53*L53</f>
        <v>0.8</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55</v>
      </c>
      <c r="C55" s="4"/>
      <c r="D55" s="38" t="s">
        <v>6</v>
      </c>
      <c r="E55" s="4"/>
      <c r="F55" s="4" t="str">
        <f>#REF!*#REF!</f>
        <v>#REF!</v>
      </c>
      <c r="G55" s="4" t="str">
        <f>IF(#REF!&gt;=0,10*#REF!,0)</f>
        <v>#REF!</v>
      </c>
      <c r="H55" s="4"/>
      <c r="I55" s="50" t="s">
        <v>52</v>
      </c>
      <c r="J55" s="4"/>
      <c r="K55" s="40">
        <v>4.0</v>
      </c>
      <c r="L55" s="41">
        <f>K55/K117</f>
        <v>0.8</v>
      </c>
      <c r="M55" s="42">
        <f>VLOOKUP(D55,Q1:R9,2,FALSE)</f>
        <v>2</v>
      </c>
      <c r="N55" s="42">
        <f>M55*L55</f>
        <v>1.6</v>
      </c>
      <c r="O55" s="42">
        <f>IF(M55=0,0,L55*MAX(R2:R8))</f>
        <v>4</v>
      </c>
    </row>
    <row r="56" ht="12.0" customHeight="1">
      <c r="B56" s="51"/>
      <c r="C56" s="4"/>
      <c r="D56" s="43"/>
      <c r="E56" s="4"/>
      <c r="F56" s="4"/>
      <c r="G56" s="4"/>
      <c r="H56" s="4"/>
      <c r="I56" s="4"/>
      <c r="J56" s="4"/>
      <c r="K56" s="40"/>
      <c r="L56" s="41"/>
      <c r="M56" s="42"/>
      <c r="N56" s="42"/>
      <c r="O56" s="42"/>
    </row>
    <row r="57" ht="15.75" customHeight="1">
      <c r="A57" s="32" t="s">
        <v>56</v>
      </c>
      <c r="C57" s="34"/>
      <c r="D57" s="54"/>
      <c r="E57" s="34"/>
      <c r="F57" s="4"/>
      <c r="G57" s="4"/>
      <c r="H57" s="4"/>
      <c r="I57" s="4"/>
      <c r="J57" s="4"/>
      <c r="K57" s="40"/>
      <c r="L57" s="41"/>
      <c r="M57" s="42"/>
      <c r="N57" s="42"/>
      <c r="O57" s="42"/>
    </row>
    <row r="58" ht="14.25" customHeight="1">
      <c r="B58" s="52"/>
      <c r="C58" s="34"/>
      <c r="D58" s="54"/>
      <c r="E58" s="34"/>
      <c r="F58" s="4"/>
      <c r="G58" s="4"/>
      <c r="H58" s="4"/>
      <c r="I58" s="4"/>
      <c r="J58" s="4"/>
      <c r="K58" s="40"/>
      <c r="L58" s="41"/>
      <c r="M58" s="42"/>
      <c r="N58" s="42"/>
      <c r="O58" s="42"/>
    </row>
    <row r="59" ht="39.75" customHeight="1">
      <c r="A59" s="36">
        <f>A55+1</f>
        <v>22</v>
      </c>
      <c r="B59" s="37" t="s">
        <v>57</v>
      </c>
      <c r="C59" s="4"/>
      <c r="D59" s="38" t="s">
        <v>18</v>
      </c>
      <c r="E59" s="4"/>
      <c r="F59" s="4" t="str">
        <f>#REF!*#REF!</f>
        <v>#REF!</v>
      </c>
      <c r="G59" s="4" t="str">
        <f>IF(#REF!&gt;=0,10*#REF!,0)</f>
        <v>#REF!</v>
      </c>
      <c r="H59" s="4"/>
      <c r="I59" s="39" t="s">
        <v>58</v>
      </c>
      <c r="J59" s="4"/>
      <c r="K59" s="40">
        <v>4.0</v>
      </c>
      <c r="L59" s="41">
        <f>K59/K117</f>
        <v>0.8</v>
      </c>
      <c r="M59" s="42">
        <f>VLOOKUP(D59,Q1:R9,2,FALSE)</f>
        <v>0</v>
      </c>
      <c r="N59" s="42">
        <f>M59*L59</f>
        <v>0</v>
      </c>
      <c r="O59" s="42">
        <f>IF(M59=0,0,L59*MAX(R2:R8))</f>
        <v>0</v>
      </c>
    </row>
    <row r="60" ht="12.0" customHeight="1">
      <c r="A60" s="36"/>
      <c r="B60" s="37"/>
      <c r="C60" s="4"/>
      <c r="D60" s="43"/>
      <c r="E60" s="4"/>
      <c r="F60" s="4"/>
      <c r="G60" s="4"/>
      <c r="H60" s="4"/>
      <c r="I60" s="4"/>
      <c r="J60" s="4"/>
      <c r="K60" s="40"/>
      <c r="L60" s="41"/>
      <c r="M60" s="42"/>
      <c r="N60" s="42"/>
      <c r="O60" s="42"/>
    </row>
    <row r="61" ht="39.75" customHeight="1">
      <c r="A61" s="36">
        <f>A59+1</f>
        <v>23</v>
      </c>
      <c r="B61" s="37" t="s">
        <v>59</v>
      </c>
      <c r="C61" s="4"/>
      <c r="D61" s="38" t="s">
        <v>18</v>
      </c>
      <c r="E61" s="4"/>
      <c r="F61" s="4" t="str">
        <f>#REF!*#REF!</f>
        <v>#REF!</v>
      </c>
      <c r="G61" s="4" t="str">
        <f>IF(#REF!&gt;=0,10*#REF!,0)</f>
        <v>#REF!</v>
      </c>
      <c r="H61" s="4"/>
      <c r="I61" s="39" t="s">
        <v>60</v>
      </c>
      <c r="J61" s="4"/>
      <c r="K61" s="40">
        <v>3.0</v>
      </c>
      <c r="L61" s="41">
        <f>K61/K117</f>
        <v>0.6</v>
      </c>
      <c r="M61" s="42">
        <f>VLOOKUP(D61,Q1:R9,2,FALSE)</f>
        <v>0</v>
      </c>
      <c r="N61" s="42">
        <f>M61*L61</f>
        <v>0</v>
      </c>
      <c r="O61" s="42">
        <f>IF(M61=0,0,L61*MAX(R2:R8))</f>
        <v>0</v>
      </c>
    </row>
    <row r="62" ht="12.0" customHeight="1">
      <c r="A62" s="36"/>
      <c r="B62" s="37"/>
      <c r="C62" s="4"/>
      <c r="D62" s="43"/>
      <c r="E62" s="4"/>
      <c r="F62" s="4"/>
      <c r="G62" s="4"/>
      <c r="H62" s="4"/>
      <c r="I62" s="4"/>
      <c r="J62" s="4"/>
      <c r="K62" s="40"/>
      <c r="L62" s="41"/>
      <c r="M62" s="42"/>
      <c r="N62" s="42"/>
      <c r="O62" s="42"/>
    </row>
    <row r="63" ht="39.75" customHeight="1">
      <c r="A63" s="36">
        <f>A61+1</f>
        <v>24</v>
      </c>
      <c r="B63" s="37" t="s">
        <v>61</v>
      </c>
      <c r="C63" s="4"/>
      <c r="D63" s="38" t="s">
        <v>6</v>
      </c>
      <c r="E63" s="4"/>
      <c r="F63" s="4" t="str">
        <f>#REF!*#REF!</f>
        <v>#REF!</v>
      </c>
      <c r="G63" s="4" t="str">
        <f>IF(#REF!&gt;=0,10*#REF!,0)</f>
        <v>#REF!</v>
      </c>
      <c r="H63" s="4"/>
      <c r="I63" s="50" t="s">
        <v>62</v>
      </c>
      <c r="J63" s="4"/>
      <c r="K63" s="40">
        <v>1.0</v>
      </c>
      <c r="L63" s="41">
        <f>K63/K117</f>
        <v>0.2</v>
      </c>
      <c r="M63" s="42">
        <f>VLOOKUP(D63,Q1:R9,2,FALSE)</f>
        <v>2</v>
      </c>
      <c r="N63" s="42">
        <f>M63*L63</f>
        <v>0.4</v>
      </c>
      <c r="O63" s="42">
        <f>IF(M63=0,0,L63*MAX(R2:R8))</f>
        <v>1</v>
      </c>
    </row>
    <row r="64" ht="12.0" customHeight="1">
      <c r="B64" s="26"/>
      <c r="C64" s="4"/>
      <c r="D64" s="43"/>
      <c r="E64" s="4"/>
      <c r="F64" s="4"/>
      <c r="G64" s="4"/>
      <c r="H64" s="4"/>
      <c r="I64" s="4"/>
      <c r="J64" s="4"/>
      <c r="K64" s="40"/>
      <c r="L64" s="41"/>
      <c r="M64" s="42"/>
      <c r="N64" s="42"/>
      <c r="O64" s="42"/>
    </row>
    <row r="65" ht="15.75" customHeight="1">
      <c r="A65" s="32" t="s">
        <v>63</v>
      </c>
      <c r="C65" s="34"/>
      <c r="D65" s="54"/>
      <c r="E65" s="34"/>
      <c r="F65" s="4"/>
      <c r="G65" s="4"/>
      <c r="H65" s="4"/>
      <c r="I65" s="4"/>
      <c r="J65" s="4"/>
      <c r="K65" s="40"/>
      <c r="L65" s="41"/>
      <c r="M65" s="42"/>
      <c r="N65" s="42"/>
      <c r="O65" s="42"/>
    </row>
    <row r="66" ht="14.25" customHeight="1">
      <c r="B66" s="52"/>
      <c r="C66" s="34"/>
      <c r="D66" s="54"/>
      <c r="E66" s="34"/>
      <c r="F66" s="4"/>
      <c r="G66" s="4"/>
      <c r="H66" s="4"/>
      <c r="I66" s="4"/>
      <c r="J66" s="4"/>
      <c r="K66" s="40"/>
      <c r="L66" s="41"/>
      <c r="M66" s="42"/>
      <c r="N66" s="42"/>
      <c r="O66" s="42"/>
    </row>
    <row r="67" ht="39.75" customHeight="1">
      <c r="A67" s="36">
        <f>A63+1</f>
        <v>25</v>
      </c>
      <c r="B67" s="37" t="s">
        <v>64</v>
      </c>
      <c r="C67" s="4"/>
      <c r="D67" s="38" t="s">
        <v>7</v>
      </c>
      <c r="E67" s="4"/>
      <c r="F67" s="4" t="str">
        <f>#REF!*#REF!</f>
        <v>#REF!</v>
      </c>
      <c r="G67" s="4" t="str">
        <f>IF(#REF!&gt;=0,10*#REF!,0)</f>
        <v>#REF!</v>
      </c>
      <c r="H67" s="4"/>
      <c r="I67" s="46"/>
      <c r="J67" s="4"/>
      <c r="K67" s="40">
        <v>3.0</v>
      </c>
      <c r="L67" s="41">
        <f>K67/K117</f>
        <v>0.6</v>
      </c>
      <c r="M67" s="42">
        <f>VLOOKUP(D67,Q1:R9,2,FALSE)</f>
        <v>3</v>
      </c>
      <c r="N67" s="42">
        <f>M67*L67</f>
        <v>1.8</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65</v>
      </c>
      <c r="C69" s="4"/>
      <c r="D69" s="38" t="s">
        <v>7</v>
      </c>
      <c r="E69" s="4"/>
      <c r="F69" s="4" t="str">
        <f>#REF!*#REF!</f>
        <v>#REF!</v>
      </c>
      <c r="G69" s="4" t="str">
        <f>IF(#REF!&gt;=0,10*#REF!,0)</f>
        <v>#REF!</v>
      </c>
      <c r="H69" s="4"/>
      <c r="I69" s="39" t="s">
        <v>66</v>
      </c>
      <c r="J69" s="4"/>
      <c r="K69" s="40">
        <v>2.0</v>
      </c>
      <c r="L69" s="41">
        <f>K69/K117</f>
        <v>0.4</v>
      </c>
      <c r="M69" s="42">
        <f>VLOOKUP(D69,Q1:R9,2,FALSE)</f>
        <v>3</v>
      </c>
      <c r="N69" s="42">
        <f>M69*L69</f>
        <v>1.2</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67</v>
      </c>
      <c r="C71" s="4"/>
      <c r="D71" s="38" t="s">
        <v>11</v>
      </c>
      <c r="E71" s="4"/>
      <c r="F71" s="4" t="str">
        <f>#REF!*#REF!</f>
        <v>#REF!</v>
      </c>
      <c r="G71" s="4" t="str">
        <f>IF(#REF!&gt;=0,10*#REF!,0)</f>
        <v>#REF!</v>
      </c>
      <c r="H71" s="4"/>
      <c r="I71" s="39" t="s">
        <v>68</v>
      </c>
      <c r="J71" s="4"/>
      <c r="K71" s="40">
        <v>2.0</v>
      </c>
      <c r="L71" s="41">
        <f>K71/K117</f>
        <v>0.4</v>
      </c>
      <c r="M71" s="42">
        <f>VLOOKUP(D71,Q1:R9,2,FALSE)</f>
        <v>4</v>
      </c>
      <c r="N71" s="42">
        <f>M71*L71</f>
        <v>1.6</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69</v>
      </c>
      <c r="C73" s="4"/>
      <c r="D73" s="38" t="s">
        <v>11</v>
      </c>
      <c r="E73" s="4"/>
      <c r="F73" s="4" t="str">
        <f>#REF!*#REF!</f>
        <v>#REF!</v>
      </c>
      <c r="G73" s="4" t="str">
        <f>IF(#REF!&gt;=0,10*#REF!,0)</f>
        <v>#REF!</v>
      </c>
      <c r="H73" s="4"/>
      <c r="I73" s="50" t="s">
        <v>70</v>
      </c>
      <c r="J73" s="4"/>
      <c r="K73" s="40">
        <v>3.0</v>
      </c>
      <c r="L73" s="41">
        <f>K73/K117</f>
        <v>0.6</v>
      </c>
      <c r="M73" s="42">
        <f>VLOOKUP(D73,Q1:R9,2,FALSE)</f>
        <v>4</v>
      </c>
      <c r="N73" s="42">
        <f>M73*L73</f>
        <v>2.4</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71</v>
      </c>
      <c r="C75" s="4"/>
      <c r="D75" s="38" t="s">
        <v>2</v>
      </c>
      <c r="E75" s="4"/>
      <c r="F75" s="4" t="str">
        <f>#REF!*#REF!</f>
        <v>#REF!</v>
      </c>
      <c r="G75" s="4" t="str">
        <f>IF(#REF!&gt;=0,10*#REF!,0)</f>
        <v>#REF!</v>
      </c>
      <c r="H75" s="4"/>
      <c r="I75" s="39" t="s">
        <v>72</v>
      </c>
      <c r="J75" s="4"/>
      <c r="K75" s="40">
        <v>3.0</v>
      </c>
      <c r="L75" s="41">
        <f>K75/K117</f>
        <v>0.6</v>
      </c>
      <c r="M75" s="42">
        <f>VLOOKUP(D75,Q1:R9,2,FALSE)</f>
        <v>1</v>
      </c>
      <c r="N75" s="42">
        <f>M75*L75</f>
        <v>0.6</v>
      </c>
      <c r="O75" s="42">
        <f>IF(M75=0,0,L75*MAX(R2:R8))</f>
        <v>3</v>
      </c>
    </row>
    <row r="76" ht="12.0" customHeight="1">
      <c r="B76" s="51"/>
      <c r="C76" s="4"/>
      <c r="D76" s="43"/>
      <c r="E76" s="4"/>
      <c r="F76" s="4"/>
      <c r="G76" s="4"/>
      <c r="H76" s="4"/>
      <c r="I76" s="4"/>
      <c r="J76" s="4"/>
      <c r="K76" s="40"/>
      <c r="L76" s="41"/>
      <c r="M76" s="42"/>
      <c r="N76" s="42"/>
      <c r="O76" s="42"/>
    </row>
    <row r="77" ht="15.75" customHeight="1">
      <c r="A77" s="32" t="s">
        <v>73</v>
      </c>
      <c r="C77" s="34"/>
      <c r="D77" s="54"/>
      <c r="E77" s="4"/>
      <c r="F77" s="4"/>
      <c r="G77" s="4"/>
      <c r="H77" s="4"/>
      <c r="I77" s="4"/>
      <c r="J77" s="4"/>
      <c r="K77" s="40"/>
      <c r="L77" s="41"/>
      <c r="M77" s="42"/>
      <c r="N77" s="42"/>
      <c r="O77" s="42"/>
    </row>
    <row r="78" ht="14.25" customHeight="1">
      <c r="B78" s="52"/>
      <c r="C78" s="34"/>
      <c r="D78" s="54"/>
      <c r="E78" s="4"/>
      <c r="F78" s="4"/>
      <c r="G78" s="4"/>
      <c r="H78" s="4"/>
      <c r="I78" s="4"/>
      <c r="J78" s="4"/>
      <c r="K78" s="40"/>
      <c r="L78" s="41"/>
      <c r="M78" s="42"/>
      <c r="N78" s="42"/>
      <c r="O78" s="42"/>
    </row>
    <row r="79" ht="39.75" customHeight="1">
      <c r="A79" s="36">
        <f>A75+1</f>
        <v>30</v>
      </c>
      <c r="B79" s="37" t="s">
        <v>74</v>
      </c>
      <c r="C79" s="4"/>
      <c r="D79" s="38" t="s">
        <v>11</v>
      </c>
      <c r="E79" s="4"/>
      <c r="F79" s="4" t="str">
        <f>#REF!*#REF!</f>
        <v>#REF!</v>
      </c>
      <c r="G79" s="4" t="str">
        <f>IF(#REF!&gt;=0,10*#REF!,0)</f>
        <v>#REF!</v>
      </c>
      <c r="H79" s="4"/>
      <c r="I79" s="50" t="s">
        <v>75</v>
      </c>
      <c r="J79" s="4"/>
      <c r="K79" s="40">
        <v>4.0</v>
      </c>
      <c r="L79" s="41">
        <f>K79/K117</f>
        <v>0.8</v>
      </c>
      <c r="M79" s="42">
        <f>VLOOKUP(D79,Q1:R9,2,FALSE)</f>
        <v>4</v>
      </c>
      <c r="N79" s="42">
        <f>M79*L79</f>
        <v>3.2</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76</v>
      </c>
      <c r="C81" s="4"/>
      <c r="D81" s="38" t="s">
        <v>7</v>
      </c>
      <c r="E81" s="4"/>
      <c r="F81" s="4" t="str">
        <f>#REF!*#REF!</f>
        <v>#REF!</v>
      </c>
      <c r="G81" s="4" t="str">
        <f>IF(#REF!&gt;=0,10*#REF!,0)</f>
        <v>#REF!</v>
      </c>
      <c r="H81" s="4"/>
      <c r="I81" s="39" t="s">
        <v>77</v>
      </c>
      <c r="J81" s="4"/>
      <c r="K81" s="40">
        <v>3.0</v>
      </c>
      <c r="L81" s="41">
        <f>K81/K117</f>
        <v>0.6</v>
      </c>
      <c r="M81" s="42">
        <f>VLOOKUP(D81,Q1:R9,2,FALSE)</f>
        <v>3</v>
      </c>
      <c r="N81" s="42">
        <f>M81*L81</f>
        <v>1.8</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78</v>
      </c>
      <c r="C83" s="4"/>
      <c r="D83" s="38" t="s">
        <v>7</v>
      </c>
      <c r="E83" s="4"/>
      <c r="F83" s="4" t="str">
        <f>#REF!*#REF!</f>
        <v>#REF!</v>
      </c>
      <c r="G83" s="4" t="str">
        <f>IF(#REF!&gt;=0,10*#REF!,0)</f>
        <v>#REF!</v>
      </c>
      <c r="H83" s="4"/>
      <c r="I83" s="46"/>
      <c r="J83" s="4"/>
      <c r="K83" s="40">
        <v>3.0</v>
      </c>
      <c r="L83" s="41">
        <f>K83/K117</f>
        <v>0.6</v>
      </c>
      <c r="M83" s="42">
        <f>VLOOKUP(D83,Q1:R9,2,FALSE)</f>
        <v>3</v>
      </c>
      <c r="N83" s="42">
        <f>M83*L83</f>
        <v>1.8</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79</v>
      </c>
      <c r="C85" s="4"/>
      <c r="D85" s="38" t="s">
        <v>11</v>
      </c>
      <c r="E85" s="4"/>
      <c r="F85" s="4" t="str">
        <f>#REF!*#REF!</f>
        <v>#REF!</v>
      </c>
      <c r="G85" s="4" t="str">
        <f>IF(#REF!&gt;=0,10*#REF!,0)</f>
        <v>#REF!</v>
      </c>
      <c r="H85" s="4"/>
      <c r="I85" s="39" t="s">
        <v>80</v>
      </c>
      <c r="J85" s="4"/>
      <c r="K85" s="40">
        <v>3.0</v>
      </c>
      <c r="L85" s="41">
        <f>K85/K117</f>
        <v>0.6</v>
      </c>
      <c r="M85" s="42">
        <f>VLOOKUP(D85,Q1:R9,2,FALSE)</f>
        <v>4</v>
      </c>
      <c r="N85" s="42">
        <f>M85*L85</f>
        <v>2.4</v>
      </c>
      <c r="O85" s="42">
        <f>IF(M85=0,0,L85*MAX(R2:R8))</f>
        <v>3</v>
      </c>
    </row>
    <row r="86" ht="12.0" customHeight="1">
      <c r="B86" s="51"/>
      <c r="C86" s="4"/>
      <c r="D86" s="43"/>
      <c r="E86" s="4"/>
      <c r="F86" s="4"/>
      <c r="G86" s="4"/>
      <c r="H86" s="4"/>
      <c r="I86" s="4"/>
      <c r="J86" s="4"/>
      <c r="K86" s="40"/>
      <c r="L86" s="41"/>
      <c r="M86" s="42"/>
      <c r="N86" s="42"/>
      <c r="O86" s="42"/>
    </row>
    <row r="87" ht="15.75" customHeight="1">
      <c r="A87" s="32" t="s">
        <v>81</v>
      </c>
      <c r="C87" s="34"/>
      <c r="D87" s="54"/>
      <c r="E87" s="34"/>
      <c r="F87" s="4"/>
      <c r="G87" s="4"/>
      <c r="H87" s="4"/>
      <c r="I87" s="4"/>
      <c r="J87" s="4"/>
      <c r="K87" s="40"/>
      <c r="L87" s="41"/>
      <c r="M87" s="42"/>
      <c r="N87" s="42"/>
      <c r="O87" s="42"/>
    </row>
    <row r="88" ht="14.25" customHeight="1">
      <c r="B88" s="52"/>
      <c r="C88" s="34"/>
      <c r="D88" s="54"/>
      <c r="E88" s="34"/>
      <c r="F88" s="4"/>
      <c r="G88" s="4"/>
      <c r="H88" s="4"/>
      <c r="I88" s="4"/>
      <c r="J88" s="4"/>
      <c r="K88" s="40"/>
      <c r="L88" s="41"/>
      <c r="M88" s="42"/>
      <c r="N88" s="42"/>
      <c r="O88" s="42"/>
    </row>
    <row r="89" ht="39.75" customHeight="1">
      <c r="A89" s="36">
        <f>A85+1</f>
        <v>34</v>
      </c>
      <c r="B89" s="37" t="s">
        <v>82</v>
      </c>
      <c r="C89" s="4"/>
      <c r="D89" s="38" t="s">
        <v>7</v>
      </c>
      <c r="E89" s="4"/>
      <c r="F89" s="4" t="str">
        <f>#REF!*#REF!</f>
        <v>#REF!</v>
      </c>
      <c r="G89" s="4" t="str">
        <f>IF(#REF!&gt;=0,10*#REF!,0)</f>
        <v>#REF!</v>
      </c>
      <c r="H89" s="4"/>
      <c r="I89" s="39" t="s">
        <v>83</v>
      </c>
      <c r="J89" s="4"/>
      <c r="K89" s="40">
        <v>5.0</v>
      </c>
      <c r="L89" s="41">
        <f>K89/K117</f>
        <v>1</v>
      </c>
      <c r="M89" s="42">
        <f>VLOOKUP(D89,Q1:R9,2,FALSE)</f>
        <v>3</v>
      </c>
      <c r="N89" s="42">
        <f>M89*L89</f>
        <v>3</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84</v>
      </c>
      <c r="C91" s="4"/>
      <c r="D91" s="38" t="s">
        <v>11</v>
      </c>
      <c r="E91" s="4"/>
      <c r="F91" s="4" t="str">
        <f>#REF!*#REF!</f>
        <v>#REF!</v>
      </c>
      <c r="G91" s="4" t="str">
        <f>IF(#REF!&gt;=0,10*#REF!,0)</f>
        <v>#REF!</v>
      </c>
      <c r="H91" s="4"/>
      <c r="I91" s="50" t="s">
        <v>85</v>
      </c>
      <c r="J91" s="4"/>
      <c r="K91" s="40">
        <v>2.0</v>
      </c>
      <c r="L91" s="41">
        <f>K91/K117</f>
        <v>0.4</v>
      </c>
      <c r="M91" s="42">
        <f>VLOOKUP(D91,Q1:R9,2,FALSE)</f>
        <v>4</v>
      </c>
      <c r="N91" s="42">
        <f>M91*L91</f>
        <v>1.6</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86</v>
      </c>
      <c r="C93" s="4"/>
      <c r="D93" s="38" t="s">
        <v>11</v>
      </c>
      <c r="E93" s="4"/>
      <c r="F93" s="4" t="str">
        <f>#REF!*#REF!</f>
        <v>#REF!</v>
      </c>
      <c r="G93" s="4" t="str">
        <f>IF(#REF!&gt;=0,10*#REF!,0)</f>
        <v>#REF!</v>
      </c>
      <c r="H93" s="4"/>
      <c r="I93" s="50" t="s">
        <v>87</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88</v>
      </c>
      <c r="C95" s="4"/>
      <c r="D95" s="38" t="s">
        <v>7</v>
      </c>
      <c r="E95" s="4"/>
      <c r="F95" s="4" t="str">
        <f>#REF!*#REF!</f>
        <v>#REF!</v>
      </c>
      <c r="G95" s="4" t="str">
        <f>IF(#REF!&gt;=0,10*#REF!,0)</f>
        <v>#REF!</v>
      </c>
      <c r="H95" s="4"/>
      <c r="I95" s="39" t="s">
        <v>89</v>
      </c>
      <c r="J95" s="4"/>
      <c r="K95" s="40">
        <v>3.0</v>
      </c>
      <c r="L95" s="41">
        <f>K95/K117</f>
        <v>0.6</v>
      </c>
      <c r="M95" s="42">
        <f>VLOOKUP(D95,Q1:R9,2,FALSE)</f>
        <v>3</v>
      </c>
      <c r="N95" s="42">
        <f>M95*L95</f>
        <v>1.8</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90</v>
      </c>
      <c r="C97" s="4"/>
      <c r="D97" s="38" t="s">
        <v>12</v>
      </c>
      <c r="E97" s="4"/>
      <c r="F97" s="4" t="str">
        <f>#REF!*#REF!</f>
        <v>#REF!</v>
      </c>
      <c r="G97" s="4" t="str">
        <f>IF(#REF!&gt;=0,10*#REF!,0)</f>
        <v>#REF!</v>
      </c>
      <c r="H97" s="4"/>
      <c r="I97" s="39" t="s">
        <v>91</v>
      </c>
      <c r="J97" s="4"/>
      <c r="K97" s="40">
        <v>3.0</v>
      </c>
      <c r="L97" s="41">
        <f>K97/K117</f>
        <v>0.6</v>
      </c>
      <c r="M97" s="42">
        <f>VLOOKUP(D97,Q1:R9,2,FALSE)</f>
        <v>5</v>
      </c>
      <c r="N97" s="42">
        <f>M97*L97</f>
        <v>3</v>
      </c>
      <c r="O97" s="42">
        <f>IF(M97=0,0,L97*MAX(R2:R8))</f>
        <v>3</v>
      </c>
    </row>
    <row r="98" ht="12.0" customHeight="1">
      <c r="B98" s="51"/>
      <c r="C98" s="4"/>
      <c r="D98" s="43"/>
      <c r="E98" s="4"/>
      <c r="F98" s="4"/>
      <c r="G98" s="4"/>
      <c r="H98" s="4"/>
      <c r="I98" s="4"/>
      <c r="J98" s="4"/>
      <c r="K98" s="40"/>
      <c r="L98" s="41"/>
      <c r="M98" s="42"/>
      <c r="N98" s="42"/>
      <c r="O98" s="42"/>
    </row>
    <row r="99" ht="15.75" customHeight="1">
      <c r="A99" s="32" t="s">
        <v>92</v>
      </c>
      <c r="C99" s="34"/>
      <c r="D99" s="54"/>
      <c r="E99" s="34"/>
      <c r="F99" s="4"/>
      <c r="G99" s="4"/>
      <c r="H99" s="4"/>
      <c r="I99" s="4"/>
      <c r="J99" s="4"/>
      <c r="K99" s="40"/>
      <c r="L99" s="41"/>
      <c r="M99" s="42"/>
      <c r="N99" s="42"/>
      <c r="O99" s="42"/>
    </row>
    <row r="100" ht="14.25" customHeight="1">
      <c r="B100" s="52"/>
      <c r="C100" s="34"/>
      <c r="D100" s="54"/>
      <c r="E100" s="34"/>
      <c r="F100" s="4"/>
      <c r="G100" s="4"/>
      <c r="H100" s="4"/>
      <c r="I100" s="4"/>
      <c r="J100" s="4"/>
      <c r="K100" s="40"/>
      <c r="L100" s="41"/>
      <c r="M100" s="42"/>
      <c r="N100" s="42"/>
      <c r="O100" s="42"/>
    </row>
    <row r="101" ht="39.75" customHeight="1">
      <c r="A101" s="36">
        <f>A97+1</f>
        <v>39</v>
      </c>
      <c r="B101" s="37" t="s">
        <v>93</v>
      </c>
      <c r="C101" s="4"/>
      <c r="D101" s="38" t="s">
        <v>6</v>
      </c>
      <c r="E101" s="4"/>
      <c r="F101" s="4" t="str">
        <f>#REF!*#REF!</f>
        <v>#REF!</v>
      </c>
      <c r="G101" s="4" t="str">
        <f>IF(#REF!&gt;=0,10*#REF!,0)</f>
        <v>#REF!</v>
      </c>
      <c r="H101" s="4"/>
      <c r="I101" s="50" t="s">
        <v>94</v>
      </c>
      <c r="J101" s="4"/>
      <c r="K101" s="40">
        <v>4.0</v>
      </c>
      <c r="L101" s="41">
        <f>K101/K117</f>
        <v>0.8</v>
      </c>
      <c r="M101" s="42">
        <f>VLOOKUP(D101,Q1:R9,2,FALSE)</f>
        <v>2</v>
      </c>
      <c r="N101" s="42">
        <f>M101*L101</f>
        <v>1.6</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95</v>
      </c>
      <c r="C103" s="4"/>
      <c r="D103" s="38" t="s">
        <v>7</v>
      </c>
      <c r="E103" s="4"/>
      <c r="F103" s="4" t="str">
        <f>#REF!*#REF!</f>
        <v>#REF!</v>
      </c>
      <c r="G103" s="4" t="str">
        <f>IF(#REF!&gt;=0,10*#REF!,0)</f>
        <v>#REF!</v>
      </c>
      <c r="H103" s="4"/>
      <c r="I103" s="46"/>
      <c r="J103" s="4"/>
      <c r="K103" s="40">
        <v>3.0</v>
      </c>
      <c r="L103" s="41">
        <f>K103/K117</f>
        <v>0.6</v>
      </c>
      <c r="M103" s="42">
        <f>VLOOKUP(D103,Q1:R9,2,FALSE)</f>
        <v>3</v>
      </c>
      <c r="N103" s="42">
        <f>M103*L103</f>
        <v>1.8</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96</v>
      </c>
      <c r="C105" s="4"/>
      <c r="D105" s="38" t="s">
        <v>2</v>
      </c>
      <c r="E105" s="4"/>
      <c r="F105" s="4" t="str">
        <f>#REF!*#REF!</f>
        <v>#REF!</v>
      </c>
      <c r="G105" s="4" t="str">
        <f>IF(#REF!&gt;=0,10*#REF!,0)</f>
        <v>#REF!</v>
      </c>
      <c r="H105" s="4"/>
      <c r="I105" s="50" t="s">
        <v>97</v>
      </c>
      <c r="J105" s="4"/>
      <c r="K105" s="40">
        <v>3.0</v>
      </c>
      <c r="L105" s="41">
        <f>K105/K117</f>
        <v>0.6</v>
      </c>
      <c r="M105" s="42">
        <f>VLOOKUP(D105,Q1:R9,2,FALSE)</f>
        <v>1</v>
      </c>
      <c r="N105" s="42">
        <f>M105*L105</f>
        <v>0.6</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98</v>
      </c>
      <c r="C107" s="4"/>
      <c r="D107" s="38" t="s">
        <v>11</v>
      </c>
      <c r="E107" s="4"/>
      <c r="F107" s="4" t="str">
        <f>#REF!*#REF!</f>
        <v>#REF!</v>
      </c>
      <c r="G107" s="4" t="str">
        <f>IF(#REF!&gt;=0,10*#REF!,0)</f>
        <v>#REF!</v>
      </c>
      <c r="H107" s="4"/>
      <c r="I107" s="50" t="s">
        <v>99</v>
      </c>
      <c r="J107" s="4"/>
      <c r="K107" s="40">
        <v>2.0</v>
      </c>
      <c r="L107" s="41">
        <f>K107/K117</f>
        <v>0.4</v>
      </c>
      <c r="M107" s="42">
        <f>VLOOKUP(D107,Q1:R9,2,FALSE)</f>
        <v>4</v>
      </c>
      <c r="N107" s="42">
        <f>M107*L107</f>
        <v>1.6</v>
      </c>
      <c r="O107" s="42">
        <f>IF(M107=0,0,L107*MAX(R2:R8))</f>
        <v>2</v>
      </c>
    </row>
    <row r="108" ht="12.0" customHeight="1">
      <c r="B108" s="51"/>
      <c r="C108" s="4"/>
      <c r="D108" s="43"/>
      <c r="E108" s="4"/>
      <c r="F108" s="4"/>
      <c r="G108" s="4"/>
      <c r="H108" s="4"/>
      <c r="I108" s="4"/>
      <c r="J108" s="4"/>
      <c r="K108" s="40"/>
      <c r="L108" s="41"/>
      <c r="M108" s="42"/>
      <c r="N108" s="42"/>
      <c r="O108" s="42"/>
    </row>
    <row r="109" ht="15.75" customHeight="1">
      <c r="A109" s="32" t="s">
        <v>100</v>
      </c>
      <c r="C109" s="34"/>
      <c r="D109" s="54"/>
      <c r="E109" s="34"/>
      <c r="F109" s="4"/>
      <c r="G109" s="4"/>
      <c r="H109" s="4"/>
      <c r="I109" s="4"/>
      <c r="J109" s="4"/>
      <c r="K109" s="40"/>
      <c r="L109" s="41"/>
      <c r="M109" s="42"/>
      <c r="N109" s="42"/>
      <c r="O109" s="42"/>
    </row>
    <row r="110" ht="14.25" customHeight="1">
      <c r="B110" s="52"/>
      <c r="C110" s="34"/>
      <c r="D110" s="54"/>
      <c r="E110" s="34"/>
      <c r="F110" s="4"/>
      <c r="G110" s="4"/>
      <c r="H110" s="4"/>
      <c r="I110" s="4"/>
      <c r="J110" s="4"/>
      <c r="K110" s="40"/>
      <c r="L110" s="41"/>
      <c r="M110" s="42"/>
      <c r="N110" s="42"/>
      <c r="O110" s="42"/>
    </row>
    <row r="111" ht="39.75" customHeight="1">
      <c r="A111" s="36">
        <f>A107+1</f>
        <v>43</v>
      </c>
      <c r="B111" s="37" t="s">
        <v>101</v>
      </c>
      <c r="C111" s="20"/>
      <c r="D111" s="38" t="s">
        <v>12</v>
      </c>
      <c r="E111" s="20"/>
      <c r="F111" s="20" t="str">
        <f>#REF!*#REF!</f>
        <v>#REF!</v>
      </c>
      <c r="G111" s="20" t="str">
        <f>IF(#REF!&gt;=0,10*#REF!,0)</f>
        <v>#REF!</v>
      </c>
      <c r="H111" s="20"/>
      <c r="I111" s="50" t="s">
        <v>102</v>
      </c>
      <c r="J111" s="20"/>
      <c r="K111" s="29">
        <v>4.0</v>
      </c>
      <c r="L111" s="56">
        <f>K111/K117</f>
        <v>0.8</v>
      </c>
      <c r="M111" s="57">
        <f>VLOOKUP(D111,Q1:R9,2,FALSE)</f>
        <v>5</v>
      </c>
      <c r="N111" s="57">
        <f>M111*L111</f>
        <v>4</v>
      </c>
      <c r="O111" s="57">
        <f>IF(M111=0,0,L111*MAX(R2:R8))</f>
        <v>4</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103</v>
      </c>
      <c r="C113" s="20"/>
      <c r="D113" s="38" t="s">
        <v>7</v>
      </c>
      <c r="E113" s="20"/>
      <c r="F113" s="20" t="str">
        <f>#REF!*#REF!</f>
        <v>#REF!</v>
      </c>
      <c r="G113" s="20" t="str">
        <f>IF(#REF!&gt;=0,10*#REF!,0)</f>
        <v>#REF!</v>
      </c>
      <c r="H113" s="20"/>
      <c r="I113" s="46"/>
      <c r="J113" s="20"/>
      <c r="K113" s="29">
        <v>4.0</v>
      </c>
      <c r="L113" s="56">
        <f>K113/K117</f>
        <v>0.8</v>
      </c>
      <c r="M113" s="57">
        <f>VLOOKUP(D113,Q1:R9,2,FALSE)</f>
        <v>3</v>
      </c>
      <c r="N113" s="57">
        <f>M113*L113</f>
        <v>2.4</v>
      </c>
      <c r="O113" s="57">
        <f>IF(M113=0,0,L113*MAX(R2:R8))</f>
        <v>4</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104</v>
      </c>
      <c r="C115" s="20"/>
      <c r="D115" s="38" t="s">
        <v>2</v>
      </c>
      <c r="E115" s="20"/>
      <c r="F115" s="20" t="str">
        <f>#REF!*#REF!</f>
        <v>#REF!</v>
      </c>
      <c r="G115" s="20" t="str">
        <f>IF(#REF!&gt;=0,10*#REF!,0)</f>
        <v>#REF!</v>
      </c>
      <c r="H115" s="20"/>
      <c r="I115" s="50" t="s">
        <v>105</v>
      </c>
      <c r="J115" s="20"/>
      <c r="K115" s="29">
        <v>3.0</v>
      </c>
      <c r="L115" s="56">
        <f>K115/K117</f>
        <v>0.6</v>
      </c>
      <c r="M115" s="57">
        <f>VLOOKUP(D115,Q1:R9,2,FALSE)</f>
        <v>1</v>
      </c>
      <c r="N115" s="57">
        <f>M115*L115</f>
        <v>0.6</v>
      </c>
      <c r="O115" s="57">
        <f>IF(M115=0,0,L115*MAX(R2:R8))</f>
        <v>3</v>
      </c>
      <c r="P115" s="20"/>
      <c r="Q115" s="20"/>
      <c r="R115" s="20"/>
      <c r="S115" s="20"/>
      <c r="T115" s="20"/>
      <c r="U115" s="20"/>
      <c r="V115" s="20"/>
      <c r="W115" s="20"/>
      <c r="X115" s="20"/>
      <c r="Y115" s="20"/>
      <c r="Z115" s="20"/>
    </row>
    <row r="116" ht="12.0" customHeight="1">
      <c r="B116" s="59"/>
      <c r="C116" s="4"/>
      <c r="D116" s="43"/>
      <c r="E116" s="4"/>
      <c r="F116" s="4"/>
      <c r="G116" s="4"/>
      <c r="H116" s="4"/>
      <c r="I116" s="4"/>
      <c r="J116" s="4"/>
      <c r="K116" s="60"/>
      <c r="L116" s="60"/>
      <c r="M116" s="60"/>
      <c r="N116" s="61"/>
      <c r="O116" s="61"/>
    </row>
    <row r="117" ht="24.0" customHeight="1">
      <c r="A117" s="62" t="s">
        <v>106</v>
      </c>
      <c r="B117" s="63"/>
      <c r="C117" s="64"/>
      <c r="D117" s="65">
        <f>IF(ISERR((N117/O117)*100),"",(N117/O117)*100)</f>
        <v>68.46715328</v>
      </c>
      <c r="E117" s="66"/>
      <c r="F117" s="66"/>
      <c r="G117" s="66"/>
      <c r="H117" s="67" t="str">
        <f>IF(D117="","","-")</f>
        <v>-</v>
      </c>
      <c r="I117" s="68" t="str">
        <f>VLOOKUP(J117,'Rating ranges'!A2:B7,2,TRUE)</f>
        <v>Moderate</v>
      </c>
      <c r="J117" s="69">
        <f>IF(D117="",0,D117)</f>
        <v>68.46715328</v>
      </c>
      <c r="K117" s="60">
        <f>MAX(K9:K115)</f>
        <v>5</v>
      </c>
      <c r="L117" s="60"/>
      <c r="M117" s="60"/>
      <c r="N117" s="61">
        <f t="shared" ref="N117:O117" si="1">SUM(N9:N115)</f>
        <v>93.8</v>
      </c>
      <c r="O117" s="61">
        <f t="shared" si="1"/>
        <v>137</v>
      </c>
    </row>
    <row r="118" ht="13.5" customHeight="1">
      <c r="D118" s="33"/>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3"/>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107</v>
      </c>
      <c r="B1" s="2"/>
      <c r="C1" s="3"/>
    </row>
    <row r="2" ht="15.75" customHeight="1">
      <c r="B2" s="59"/>
      <c r="C2" s="32" t="s">
        <v>108</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4">
        <v>1.0</v>
      </c>
      <c r="B4" s="85" t="s">
        <v>109</v>
      </c>
      <c r="C4" s="86" t="s">
        <v>110</v>
      </c>
    </row>
    <row r="5" ht="38.25" customHeight="1">
      <c r="A5" s="84">
        <f t="shared" ref="A5:A8" si="1">A4+1</f>
        <v>2</v>
      </c>
      <c r="B5" s="85" t="s">
        <v>111</v>
      </c>
      <c r="C5" s="86" t="s">
        <v>110</v>
      </c>
    </row>
    <row r="6" ht="38.25" customHeight="1">
      <c r="A6" s="84">
        <f t="shared" si="1"/>
        <v>3</v>
      </c>
      <c r="B6" s="85" t="s">
        <v>112</v>
      </c>
      <c r="C6" s="86" t="s">
        <v>113</v>
      </c>
    </row>
    <row r="7" ht="38.25" customHeight="1">
      <c r="A7" s="84">
        <f t="shared" si="1"/>
        <v>4</v>
      </c>
      <c r="B7" s="85" t="s">
        <v>114</v>
      </c>
      <c r="C7" s="86" t="s">
        <v>115</v>
      </c>
    </row>
    <row r="8" ht="38.25" customHeight="1">
      <c r="A8" s="84">
        <f t="shared" si="1"/>
        <v>5</v>
      </c>
      <c r="B8" s="85" t="s">
        <v>116</v>
      </c>
      <c r="C8" s="86" t="s">
        <v>115</v>
      </c>
    </row>
    <row r="9" ht="12.75" customHeight="1">
      <c r="B9" s="51"/>
      <c r="C9" s="20"/>
    </row>
    <row r="10" ht="24.75" customHeight="1">
      <c r="A10" s="83" t="s">
        <v>28</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4">
        <f>A8+1</f>
        <v>6</v>
      </c>
      <c r="B11" s="85" t="s">
        <v>117</v>
      </c>
      <c r="C11" s="86" t="s">
        <v>115</v>
      </c>
    </row>
    <row r="12" ht="51.0" customHeight="1">
      <c r="A12" s="84">
        <f t="shared" ref="A12:A13" si="2">A11+1</f>
        <v>7</v>
      </c>
      <c r="B12" s="85" t="s">
        <v>118</v>
      </c>
      <c r="C12" s="86" t="s">
        <v>113</v>
      </c>
    </row>
    <row r="13" ht="38.25" customHeight="1">
      <c r="A13" s="84">
        <f t="shared" si="2"/>
        <v>8</v>
      </c>
      <c r="B13" s="85" t="s">
        <v>119</v>
      </c>
      <c r="C13" s="86" t="s">
        <v>115</v>
      </c>
    </row>
    <row r="14" ht="12.75" customHeight="1">
      <c r="B14" s="51"/>
      <c r="C14" s="20"/>
    </row>
    <row r="15" ht="24.75" customHeight="1">
      <c r="A15" s="83" t="s">
        <v>35</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4">
        <f>A13+1</f>
        <v>9</v>
      </c>
      <c r="B16" s="85" t="s">
        <v>120</v>
      </c>
      <c r="C16" s="86" t="s">
        <v>121</v>
      </c>
    </row>
    <row r="17" ht="51.0" customHeight="1">
      <c r="A17" s="84">
        <f t="shared" ref="A17:A24" si="3">A16+1</f>
        <v>10</v>
      </c>
      <c r="B17" s="85" t="s">
        <v>122</v>
      </c>
      <c r="C17" s="86" t="s">
        <v>113</v>
      </c>
    </row>
    <row r="18" ht="38.25" customHeight="1">
      <c r="A18" s="84">
        <f t="shared" si="3"/>
        <v>11</v>
      </c>
      <c r="B18" s="85" t="s">
        <v>123</v>
      </c>
      <c r="C18" s="86" t="s">
        <v>115</v>
      </c>
    </row>
    <row r="19" ht="51.0" customHeight="1">
      <c r="A19" s="84">
        <f t="shared" si="3"/>
        <v>12</v>
      </c>
      <c r="B19" s="85" t="s">
        <v>124</v>
      </c>
      <c r="C19" s="86" t="s">
        <v>110</v>
      </c>
    </row>
    <row r="20" ht="51.0" customHeight="1">
      <c r="A20" s="84">
        <f t="shared" si="3"/>
        <v>13</v>
      </c>
      <c r="B20" s="85" t="s">
        <v>125</v>
      </c>
      <c r="C20" s="86" t="s">
        <v>115</v>
      </c>
    </row>
    <row r="21" ht="38.25" customHeight="1">
      <c r="A21" s="84">
        <f t="shared" si="3"/>
        <v>14</v>
      </c>
      <c r="B21" s="85" t="s">
        <v>126</v>
      </c>
      <c r="C21" s="86" t="s">
        <v>113</v>
      </c>
    </row>
    <row r="22" ht="25.5" customHeight="1">
      <c r="A22" s="84">
        <f t="shared" si="3"/>
        <v>15</v>
      </c>
      <c r="B22" s="85" t="s">
        <v>127</v>
      </c>
      <c r="C22" s="86" t="s">
        <v>121</v>
      </c>
    </row>
    <row r="23" ht="25.5" customHeight="1">
      <c r="A23" s="84">
        <f t="shared" si="3"/>
        <v>16</v>
      </c>
      <c r="B23" s="85" t="s">
        <v>128</v>
      </c>
      <c r="C23" s="86" t="s">
        <v>121</v>
      </c>
    </row>
    <row r="24" ht="25.5" customHeight="1">
      <c r="A24" s="84">
        <f t="shared" si="3"/>
        <v>17</v>
      </c>
      <c r="B24" s="85" t="s">
        <v>129</v>
      </c>
      <c r="C24" s="86" t="s">
        <v>130</v>
      </c>
    </row>
    <row r="25" ht="12.75" customHeight="1">
      <c r="B25" s="51"/>
      <c r="C25" s="20"/>
    </row>
    <row r="26" ht="24.75" customHeight="1">
      <c r="A26" s="83" t="s">
        <v>50</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4">
        <f>A24+1</f>
        <v>18</v>
      </c>
      <c r="B27" s="85" t="s">
        <v>131</v>
      </c>
      <c r="C27" s="86" t="s">
        <v>113</v>
      </c>
    </row>
    <row r="28" ht="38.25" customHeight="1">
      <c r="A28" s="84">
        <f t="shared" ref="A28:A30" si="4">A27+1</f>
        <v>19</v>
      </c>
      <c r="B28" s="85" t="s">
        <v>132</v>
      </c>
      <c r="C28" s="86" t="s">
        <v>113</v>
      </c>
    </row>
    <row r="29" ht="51.0" customHeight="1">
      <c r="A29" s="84">
        <f t="shared" si="4"/>
        <v>20</v>
      </c>
      <c r="B29" s="85" t="s">
        <v>133</v>
      </c>
      <c r="C29" s="86" t="s">
        <v>121</v>
      </c>
    </row>
    <row r="30" ht="38.25" customHeight="1">
      <c r="A30" s="84">
        <f t="shared" si="4"/>
        <v>21</v>
      </c>
      <c r="B30" s="85" t="s">
        <v>134</v>
      </c>
      <c r="C30" s="86" t="s">
        <v>113</v>
      </c>
    </row>
    <row r="31" ht="12.75" customHeight="1">
      <c r="B31" s="51"/>
      <c r="C31" s="20"/>
    </row>
    <row r="32" ht="24.75" customHeight="1">
      <c r="A32" s="83" t="s">
        <v>56</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4">
        <f>A30+1</f>
        <v>22</v>
      </c>
      <c r="B33" s="85" t="s">
        <v>135</v>
      </c>
      <c r="C33" s="86" t="s">
        <v>113</v>
      </c>
    </row>
    <row r="34" ht="51.0" customHeight="1">
      <c r="A34" s="84">
        <f t="shared" ref="A34:A35" si="5">A33+1</f>
        <v>23</v>
      </c>
      <c r="B34" s="85" t="s">
        <v>136</v>
      </c>
      <c r="C34" s="86" t="s">
        <v>115</v>
      </c>
    </row>
    <row r="35" ht="38.25" customHeight="1">
      <c r="A35" s="84">
        <f t="shared" si="5"/>
        <v>24</v>
      </c>
      <c r="B35" s="85" t="s">
        <v>137</v>
      </c>
      <c r="C35" s="86" t="s">
        <v>130</v>
      </c>
    </row>
    <row r="36" ht="12.75" customHeight="1">
      <c r="B36" s="51"/>
      <c r="C36" s="20"/>
    </row>
    <row r="37" ht="24.75" customHeight="1">
      <c r="A37" s="83" t="s">
        <v>63</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4">
        <f>A35+1</f>
        <v>25</v>
      </c>
      <c r="B38" s="85" t="s">
        <v>138</v>
      </c>
      <c r="C38" s="86" t="s">
        <v>115</v>
      </c>
    </row>
    <row r="39" ht="63.75" customHeight="1">
      <c r="A39" s="84">
        <f t="shared" ref="A39:A42" si="6">A38+1</f>
        <v>26</v>
      </c>
      <c r="B39" s="85" t="s">
        <v>139</v>
      </c>
      <c r="C39" s="86" t="s">
        <v>121</v>
      </c>
    </row>
    <row r="40" ht="38.25" customHeight="1">
      <c r="A40" s="84">
        <f t="shared" si="6"/>
        <v>27</v>
      </c>
      <c r="B40" s="85" t="s">
        <v>140</v>
      </c>
      <c r="C40" s="86" t="s">
        <v>121</v>
      </c>
    </row>
    <row r="41" ht="63.75" customHeight="1">
      <c r="A41" s="84">
        <f t="shared" si="6"/>
        <v>28</v>
      </c>
      <c r="B41" s="85" t="s">
        <v>141</v>
      </c>
      <c r="C41" s="86" t="s">
        <v>115</v>
      </c>
    </row>
    <row r="42" ht="38.25" customHeight="1">
      <c r="A42" s="84">
        <f t="shared" si="6"/>
        <v>29</v>
      </c>
      <c r="B42" s="85" t="s">
        <v>142</v>
      </c>
      <c r="C42" s="86" t="s">
        <v>115</v>
      </c>
    </row>
    <row r="43" ht="12.75" customHeight="1">
      <c r="B43" s="51"/>
      <c r="C43" s="20"/>
    </row>
    <row r="44" ht="24.75" customHeight="1">
      <c r="A44" s="83" t="s">
        <v>73</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4">
        <f>A42+1</f>
        <v>30</v>
      </c>
      <c r="B45" s="85" t="s">
        <v>143</v>
      </c>
      <c r="C45" s="86" t="s">
        <v>113</v>
      </c>
    </row>
    <row r="46" ht="38.25" customHeight="1">
      <c r="A46" s="84">
        <f t="shared" ref="A46:A48" si="7">A45+1</f>
        <v>31</v>
      </c>
      <c r="B46" s="85" t="s">
        <v>144</v>
      </c>
      <c r="C46" s="86" t="s">
        <v>115</v>
      </c>
    </row>
    <row r="47" ht="51.0" customHeight="1">
      <c r="A47" s="84">
        <f t="shared" si="7"/>
        <v>32</v>
      </c>
      <c r="B47" s="85" t="s">
        <v>145</v>
      </c>
      <c r="C47" s="86" t="s">
        <v>115</v>
      </c>
    </row>
    <row r="48" ht="25.5" customHeight="1">
      <c r="A48" s="84">
        <f t="shared" si="7"/>
        <v>33</v>
      </c>
      <c r="B48" s="85" t="s">
        <v>146</v>
      </c>
      <c r="C48" s="86" t="s">
        <v>115</v>
      </c>
    </row>
    <row r="49" ht="12.75" customHeight="1">
      <c r="B49" s="51"/>
      <c r="C49" s="20"/>
    </row>
    <row r="50" ht="24.75" customHeight="1">
      <c r="A50" s="83" t="s">
        <v>81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4">
        <f>A48+1</f>
        <v>34</v>
      </c>
      <c r="B51" s="85" t="s">
        <v>147</v>
      </c>
      <c r="C51" s="86" t="s">
        <v>110</v>
      </c>
    </row>
    <row r="52" ht="38.25" customHeight="1">
      <c r="A52" s="84">
        <f t="shared" ref="A52:A55" si="8">A51+1</f>
        <v>35</v>
      </c>
      <c r="B52" s="85" t="s">
        <v>148</v>
      </c>
      <c r="C52" s="86" t="s">
        <v>121</v>
      </c>
    </row>
    <row r="53" ht="25.5" customHeight="1">
      <c r="A53" s="84">
        <f t="shared" si="8"/>
        <v>36</v>
      </c>
      <c r="B53" s="85" t="s">
        <v>149</v>
      </c>
      <c r="C53" s="86" t="s">
        <v>113</v>
      </c>
    </row>
    <row r="54" ht="38.25" customHeight="1">
      <c r="A54" s="84">
        <f t="shared" si="8"/>
        <v>37</v>
      </c>
      <c r="B54" s="85" t="s">
        <v>150</v>
      </c>
      <c r="C54" s="86" t="s">
        <v>115</v>
      </c>
    </row>
    <row r="55" ht="25.5" customHeight="1">
      <c r="A55" s="84">
        <f t="shared" si="8"/>
        <v>38</v>
      </c>
      <c r="B55" s="85" t="s">
        <v>151</v>
      </c>
      <c r="C55" s="86" t="s">
        <v>115</v>
      </c>
    </row>
    <row r="56" ht="12.75" customHeight="1">
      <c r="B56" s="51"/>
      <c r="C56" s="20"/>
    </row>
    <row r="57" ht="24.75" customHeight="1">
      <c r="A57" s="83" t="s">
        <v>92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4">
        <f>A55+1</f>
        <v>39</v>
      </c>
      <c r="B58" s="85" t="s">
        <v>152</v>
      </c>
      <c r="C58" s="86" t="s">
        <v>113</v>
      </c>
    </row>
    <row r="59" ht="38.25" customHeight="1">
      <c r="A59" s="84">
        <f t="shared" ref="A59:A61" si="9">A58+1</f>
        <v>40</v>
      </c>
      <c r="B59" s="85" t="s">
        <v>153</v>
      </c>
      <c r="C59" s="86" t="s">
        <v>115</v>
      </c>
    </row>
    <row r="60" ht="51.0" customHeight="1">
      <c r="A60" s="84">
        <f t="shared" si="9"/>
        <v>41</v>
      </c>
      <c r="B60" s="85" t="s">
        <v>154</v>
      </c>
      <c r="C60" s="86" t="s">
        <v>115</v>
      </c>
    </row>
    <row r="61" ht="38.25" customHeight="1">
      <c r="A61" s="84">
        <f t="shared" si="9"/>
        <v>42</v>
      </c>
      <c r="B61" s="85" t="s">
        <v>155</v>
      </c>
      <c r="C61" s="86" t="s">
        <v>121</v>
      </c>
    </row>
    <row r="62" ht="12.75" customHeight="1">
      <c r="B62" s="51"/>
      <c r="C62" s="20"/>
    </row>
    <row r="63" ht="24.75" customHeight="1">
      <c r="A63" s="83" t="s">
        <v>100</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4">
        <f>A61+1</f>
        <v>43</v>
      </c>
      <c r="B64" s="85" t="s">
        <v>156</v>
      </c>
      <c r="C64" s="86" t="s">
        <v>113</v>
      </c>
    </row>
    <row r="65" ht="25.5" customHeight="1">
      <c r="A65" s="84">
        <f t="shared" ref="A65:A66" si="10">A64+1</f>
        <v>44</v>
      </c>
      <c r="B65" s="85" t="s">
        <v>157</v>
      </c>
      <c r="C65" s="86" t="s">
        <v>115</v>
      </c>
    </row>
    <row r="66" ht="51.0" customHeight="1">
      <c r="A66" s="84">
        <f t="shared" si="10"/>
        <v>45</v>
      </c>
      <c r="B66" s="85" t="s">
        <v>158</v>
      </c>
      <c r="C66" s="86" t="s">
        <v>115</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7" t="s">
        <v>159</v>
      </c>
      <c r="B1" s="87" t="s">
        <v>160</v>
      </c>
      <c r="C1" s="87" t="s">
        <v>161</v>
      </c>
    </row>
    <row r="2" ht="12.75" customHeight="1">
      <c r="A2" s="88">
        <v>0.0</v>
      </c>
      <c r="B2" s="89" t="str">
        <f>""</f>
        <v/>
      </c>
    </row>
    <row r="3" ht="12.75" customHeight="1">
      <c r="A3" s="88">
        <v>1.0</v>
      </c>
      <c r="B3" s="89" t="s">
        <v>162</v>
      </c>
      <c r="C3" s="90" t="s">
        <v>163</v>
      </c>
      <c r="D3" s="91">
        <f>A4</f>
        <v>29</v>
      </c>
    </row>
    <row r="4" ht="12.75" customHeight="1">
      <c r="A4" s="88">
        <v>29.0</v>
      </c>
      <c r="B4" s="11" t="s">
        <v>6</v>
      </c>
      <c r="C4" s="11" t="s">
        <v>164</v>
      </c>
      <c r="D4" s="91">
        <f t="shared" ref="D4:D7" si="1">A4</f>
        <v>29</v>
      </c>
      <c r="E4" s="92" t="s">
        <v>165</v>
      </c>
      <c r="F4" s="91">
        <f t="shared" ref="F4:F6" si="2">A5</f>
        <v>49</v>
      </c>
    </row>
    <row r="5" ht="12.75" customHeight="1">
      <c r="A5" s="88">
        <v>49.0</v>
      </c>
      <c r="B5" s="11" t="s">
        <v>7</v>
      </c>
      <c r="C5" s="11" t="s">
        <v>164</v>
      </c>
      <c r="D5" s="91">
        <f t="shared" si="1"/>
        <v>49</v>
      </c>
      <c r="E5" s="92" t="s">
        <v>165</v>
      </c>
      <c r="F5" s="91">
        <f t="shared" si="2"/>
        <v>69</v>
      </c>
    </row>
    <row r="6" ht="12.75" customHeight="1">
      <c r="A6" s="88">
        <v>69.0</v>
      </c>
      <c r="B6" s="11" t="s">
        <v>11</v>
      </c>
      <c r="C6" s="11" t="s">
        <v>164</v>
      </c>
      <c r="D6" s="91">
        <f t="shared" si="1"/>
        <v>69</v>
      </c>
      <c r="E6" s="92" t="s">
        <v>165</v>
      </c>
      <c r="F6" s="91">
        <f t="shared" si="2"/>
        <v>89</v>
      </c>
    </row>
    <row r="7" ht="12.75" customHeight="1">
      <c r="A7" s="88">
        <v>89.0</v>
      </c>
      <c r="B7" s="11" t="s">
        <v>12</v>
      </c>
      <c r="C7" s="90" t="s">
        <v>166</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