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EstaPasta_de_trabalho" defaultThemeVersion="124226"/>
  <workbookProtection workbookPassword="896A" lockStructure="1"/>
  <bookViews>
    <workbookView xWindow="195" yWindow="330" windowWidth="12285" windowHeight="5430"/>
  </bookViews>
  <sheets>
    <sheet name="Cardapio" sheetId="54" r:id="rId1"/>
    <sheet name="FormularioII" sheetId="60" r:id="rId2"/>
    <sheet name="AUX" sheetId="55" state="hidden" r:id="rId3"/>
    <sheet name="Previsão" sheetId="59" r:id="rId4"/>
    <sheet name="dados" sheetId="2" r:id="rId5"/>
  </sheets>
  <externalReferences>
    <externalReference r:id="rId6"/>
  </externalReferences>
  <definedNames>
    <definedName name="_xlnm._FilterDatabase" localSheetId="4" hidden="1">dados!$A$2:$X$309</definedName>
    <definedName name="_xlnm.Print_Area" localSheetId="0">Cardapio!$A$1:$P$1478</definedName>
    <definedName name="_xlnm.Print_Area" localSheetId="1">FormularioII!$A$1:$P$56</definedName>
    <definedName name="ASH">#N/A</definedName>
    <definedName name="_xlnm.Database" localSheetId="1">#REF!</definedName>
    <definedName name="_xlnm.Database">#REF!</definedName>
    <definedName name="CALCIUM">#N/A</definedName>
    <definedName name="CARBOHYDRT">#N/A</definedName>
    <definedName name="CHOLESTRL">#N/A</definedName>
    <definedName name="Conferencia" localSheetId="1">#REF!</definedName>
    <definedName name="Conferencia">#REF!</definedName>
    <definedName name="Consulta" localSheetId="1">#REF!</definedName>
    <definedName name="Consulta">#REF!</definedName>
    <definedName name="Consulta1" localSheetId="1">#REF!</definedName>
    <definedName name="Consulta1">#REF!</definedName>
    <definedName name="COPPER">#N/A</definedName>
    <definedName name="ENERG_KCAL">#N/A</definedName>
    <definedName name="FA_MONO">#N/A</definedName>
    <definedName name="FA_POLY">#N/A</definedName>
    <definedName name="FA_SAT">#N/A</definedName>
    <definedName name="FIBER_TD">#N/A</definedName>
    <definedName name="FOLATE">#N/A</definedName>
    <definedName name="GMWT_1">#N/A</definedName>
    <definedName name="GMWT_2">#N/A</definedName>
    <definedName name="GMWT_DESC1">#N/A</definedName>
    <definedName name="GMWT_DESC2">#N/A</definedName>
    <definedName name="IRON">#N/A</definedName>
    <definedName name="iTipoRefeicao" localSheetId="1">[1]AUX!$A$2:$A$5</definedName>
    <definedName name="iTipoRefeicao">AUX!$A$2:$A$5</definedName>
    <definedName name="listaAlimentos" localSheetId="1">[1]dados!$A$3:$A$309</definedName>
    <definedName name="listaAlimentos">dados!$A$3:$A$309</definedName>
    <definedName name="listaDados" localSheetId="1">[1]dados!$A$3:$Z$309</definedName>
    <definedName name="listaDados">dados!$A$3:$X$309</definedName>
    <definedName name="MAGNESIUM">#N/A</definedName>
    <definedName name="MANGANESE">#N/A</definedName>
    <definedName name="NDB_NO">#N/A</definedName>
    <definedName name="NIACIN">#N/A</definedName>
    <definedName name="NUTR_DEF" localSheetId="1">#REF!</definedName>
    <definedName name="NUTR_DEF">#REF!</definedName>
    <definedName name="PANTO_ACID">#N/A</definedName>
    <definedName name="PHOSPHORUS">#N/A</definedName>
    <definedName name="POTASSIUM">#N/A</definedName>
    <definedName name="PROTEIN">#N/A</definedName>
    <definedName name="REFUSE_PCT">#N/A</definedName>
    <definedName name="ResulAcGr_Tabela_de_referência_cruzada" localSheetId="1">#REF!</definedName>
    <definedName name="ResulAcGr_Tabela_de_referência_cruzada">#REF!</definedName>
    <definedName name="RIBOFLAVIN">#N/A</definedName>
    <definedName name="SELENIUM">#N/A</definedName>
    <definedName name="SHRT_DESC">#N/A</definedName>
    <definedName name="SODIUM">#N/A</definedName>
    <definedName name="TACO_ALIMENTOS_MS" localSheetId="1">#REF!</definedName>
    <definedName name="TACO_ALIMENTOS_MS">#REF!</definedName>
    <definedName name="THIAMIN">#N/A</definedName>
    <definedName name="TOT_LIPID">#N/A</definedName>
    <definedName name="VIT_A">#N/A</definedName>
    <definedName name="VIT_B12">#N/A</definedName>
    <definedName name="VIT_B6">#N/A</definedName>
    <definedName name="VIT_C">#N/A</definedName>
    <definedName name="VIT_E">#N/A</definedName>
    <definedName name="WATER">#N/A</definedName>
    <definedName name="ZINC">#N/A</definedName>
  </definedNames>
  <calcPr calcId="144525"/>
</workbook>
</file>

<file path=xl/calcChain.xml><?xml version="1.0" encoding="utf-8"?>
<calcChain xmlns="http://schemas.openxmlformats.org/spreadsheetml/2006/main">
  <c r="S789" i="54" l="1"/>
  <c r="S790" i="54"/>
  <c r="S791" i="54"/>
  <c r="S792" i="54"/>
  <c r="S793" i="54"/>
  <c r="S794" i="54"/>
  <c r="S795" i="54"/>
  <c r="S796" i="54"/>
  <c r="S797" i="54"/>
  <c r="S798" i="54"/>
  <c r="S799" i="54"/>
  <c r="S788" i="54"/>
  <c r="R759" i="54" l="1"/>
  <c r="R760" i="54"/>
  <c r="R761" i="54"/>
  <c r="R762" i="54"/>
  <c r="R763" i="54"/>
  <c r="R764" i="54"/>
  <c r="R765" i="54"/>
  <c r="R766" i="54"/>
  <c r="R767" i="54"/>
  <c r="R768" i="54"/>
  <c r="R769" i="54"/>
  <c r="R770" i="54"/>
  <c r="R771" i="54"/>
  <c r="R772" i="54"/>
  <c r="R758" i="54"/>
  <c r="S669" i="54" l="1"/>
  <c r="S670" i="54"/>
  <c r="S671" i="54"/>
  <c r="S672" i="54"/>
  <c r="S673" i="54"/>
  <c r="S674" i="54"/>
  <c r="S675" i="54"/>
  <c r="S676" i="54"/>
  <c r="S677" i="54"/>
  <c r="S678" i="54"/>
  <c r="S679" i="54"/>
  <c r="S668" i="54"/>
  <c r="S699" i="54" l="1"/>
  <c r="S700" i="54"/>
  <c r="S701" i="54"/>
  <c r="S702" i="54"/>
  <c r="S703" i="54"/>
  <c r="S704" i="54"/>
  <c r="S705" i="54"/>
  <c r="S706" i="54"/>
  <c r="S707" i="54"/>
  <c r="S708" i="54"/>
  <c r="S709" i="54"/>
  <c r="S710" i="54"/>
  <c r="S711" i="54"/>
  <c r="S712" i="54"/>
  <c r="S698" i="54"/>
  <c r="S729" i="54"/>
  <c r="S730" i="54"/>
  <c r="S731" i="54"/>
  <c r="S732" i="54"/>
  <c r="S733" i="54"/>
  <c r="S734" i="54"/>
  <c r="S735" i="54"/>
  <c r="S736" i="54"/>
  <c r="S737" i="54"/>
  <c r="S738" i="54"/>
  <c r="S739" i="54"/>
  <c r="S728" i="54"/>
  <c r="R729" i="54" l="1"/>
  <c r="R730" i="54"/>
  <c r="R731" i="54"/>
  <c r="R732" i="54"/>
  <c r="R733" i="54"/>
  <c r="R734" i="54"/>
  <c r="R735" i="54"/>
  <c r="R736" i="54"/>
  <c r="R737" i="54"/>
  <c r="R738" i="54"/>
  <c r="R739" i="54"/>
  <c r="R728" i="54"/>
  <c r="R668" i="54" l="1"/>
  <c r="Q669" i="54"/>
  <c r="Q670" i="54"/>
  <c r="Q671" i="54"/>
  <c r="Q672" i="54"/>
  <c r="Q673" i="54"/>
  <c r="Q674" i="54"/>
  <c r="Q675" i="54"/>
  <c r="Q676" i="54"/>
  <c r="Q677" i="54"/>
  <c r="Q678" i="54"/>
  <c r="Q679" i="54"/>
  <c r="Q759" i="54" l="1"/>
  <c r="Q760" i="54"/>
  <c r="Q761" i="54"/>
  <c r="Q762" i="54"/>
  <c r="Q763" i="54"/>
  <c r="Q764" i="54"/>
  <c r="Q765" i="54"/>
  <c r="Q766" i="54"/>
  <c r="Q767" i="54"/>
  <c r="Q768" i="54"/>
  <c r="Q769" i="54"/>
  <c r="Q770" i="54"/>
  <c r="Q771" i="54"/>
  <c r="Q772" i="54"/>
  <c r="Q758" i="54"/>
  <c r="Q729" i="54" l="1"/>
  <c r="Q730" i="54"/>
  <c r="Q731" i="54"/>
  <c r="Q732" i="54"/>
  <c r="Q733" i="54"/>
  <c r="Q734" i="54"/>
  <c r="Q735" i="54"/>
  <c r="Q736" i="54"/>
  <c r="Q737" i="54"/>
  <c r="Q738" i="54"/>
  <c r="Q739" i="54"/>
  <c r="Q728" i="54"/>
  <c r="Q789" i="54"/>
  <c r="R789" i="54"/>
  <c r="Q790" i="54"/>
  <c r="R790" i="54"/>
  <c r="Q791" i="54"/>
  <c r="R791" i="54"/>
  <c r="Q792" i="54"/>
  <c r="R792" i="54"/>
  <c r="Q793" i="54"/>
  <c r="R793" i="54"/>
  <c r="Q794" i="54"/>
  <c r="R794" i="54"/>
  <c r="Q795" i="54"/>
  <c r="R795" i="54"/>
  <c r="Q796" i="54"/>
  <c r="R796" i="54"/>
  <c r="Q797" i="54"/>
  <c r="R797" i="54"/>
  <c r="Q798" i="54"/>
  <c r="R798" i="54"/>
  <c r="Q799" i="54"/>
  <c r="R799" i="54"/>
  <c r="R788" i="54"/>
  <c r="Q788" i="54"/>
  <c r="Q699" i="54"/>
  <c r="R699" i="54"/>
  <c r="Q700" i="54"/>
  <c r="R700" i="54"/>
  <c r="Q701" i="54"/>
  <c r="R701" i="54"/>
  <c r="Q702" i="54"/>
  <c r="R702" i="54"/>
  <c r="Q703" i="54"/>
  <c r="R703" i="54"/>
  <c r="Q704" i="54"/>
  <c r="R704" i="54"/>
  <c r="Q705" i="54"/>
  <c r="R705" i="54"/>
  <c r="Q706" i="54"/>
  <c r="R706" i="54"/>
  <c r="Q707" i="54"/>
  <c r="R707" i="54"/>
  <c r="Q708" i="54"/>
  <c r="R708" i="54"/>
  <c r="Q709" i="54"/>
  <c r="R709" i="54"/>
  <c r="Q710" i="54"/>
  <c r="R710" i="54"/>
  <c r="Q711" i="54"/>
  <c r="R711" i="54"/>
  <c r="Q712" i="54"/>
  <c r="R712" i="54"/>
  <c r="R698" i="54"/>
  <c r="Q698" i="54"/>
  <c r="Q668" i="54"/>
  <c r="R669" i="54"/>
  <c r="R670" i="54"/>
  <c r="R671" i="54"/>
  <c r="R672" i="54"/>
  <c r="R673" i="54"/>
  <c r="R674" i="54"/>
  <c r="R675" i="54"/>
  <c r="R676" i="54"/>
  <c r="R677" i="54"/>
  <c r="R678" i="54"/>
  <c r="R679" i="54"/>
  <c r="Q286" i="54" l="1"/>
  <c r="C453" i="54" l="1"/>
  <c r="C85" i="54" l="1"/>
  <c r="J8" i="54"/>
  <c r="D6" i="59"/>
  <c r="D135" i="59"/>
  <c r="E135" i="59" s="1"/>
  <c r="G135" i="59" s="1"/>
  <c r="D136" i="59"/>
  <c r="E136" i="59" s="1"/>
  <c r="G136" i="59" s="1"/>
  <c r="D137" i="59"/>
  <c r="E137" i="59" s="1"/>
  <c r="G137" i="59" s="1"/>
  <c r="D138" i="59"/>
  <c r="E138" i="59" s="1"/>
  <c r="G138" i="59" s="1"/>
  <c r="D139" i="59"/>
  <c r="E139" i="59" s="1"/>
  <c r="G139" i="59" s="1"/>
  <c r="D140" i="59"/>
  <c r="E140" i="59" s="1"/>
  <c r="G140" i="59" s="1"/>
  <c r="D141" i="59"/>
  <c r="E141" i="59" s="1"/>
  <c r="G141" i="59" s="1"/>
  <c r="D142" i="59"/>
  <c r="E142" i="59" s="1"/>
  <c r="G142" i="59" s="1"/>
  <c r="D143" i="59"/>
  <c r="E143" i="59" s="1"/>
  <c r="G143" i="59" s="1"/>
  <c r="D144" i="59"/>
  <c r="E144" i="59" s="1"/>
  <c r="G144" i="59" s="1"/>
  <c r="D145" i="59"/>
  <c r="E145" i="59" s="1"/>
  <c r="G145" i="59" s="1"/>
  <c r="D146" i="59"/>
  <c r="E146" i="59" s="1"/>
  <c r="G146" i="59" s="1"/>
  <c r="D147" i="59"/>
  <c r="E147" i="59" s="1"/>
  <c r="G147" i="59" s="1"/>
  <c r="D148" i="59"/>
  <c r="E148" i="59" s="1"/>
  <c r="G148" i="59" s="1"/>
  <c r="D149" i="59"/>
  <c r="E149" i="59" s="1"/>
  <c r="G149" i="59" s="1"/>
  <c r="D150" i="59"/>
  <c r="E150" i="59" s="1"/>
  <c r="G150" i="59" s="1"/>
  <c r="D151" i="59"/>
  <c r="E151" i="59" s="1"/>
  <c r="G151" i="59" s="1"/>
  <c r="D152" i="59"/>
  <c r="E152" i="59" s="1"/>
  <c r="G152" i="59" s="1"/>
  <c r="D153" i="59"/>
  <c r="E153" i="59" s="1"/>
  <c r="G153" i="59" s="1"/>
  <c r="D154" i="59"/>
  <c r="E154" i="59" s="1"/>
  <c r="G154" i="59" s="1"/>
  <c r="D155" i="59"/>
  <c r="E155" i="59" s="1"/>
  <c r="G155" i="59" s="1"/>
  <c r="D156" i="59"/>
  <c r="E156" i="59" s="1"/>
  <c r="G156" i="59" s="1"/>
  <c r="D157" i="59"/>
  <c r="E157" i="59" s="1"/>
  <c r="G157" i="59" s="1"/>
  <c r="D158" i="59"/>
  <c r="E158" i="59" s="1"/>
  <c r="G158" i="59" s="1"/>
  <c r="D159" i="59"/>
  <c r="E159" i="59" s="1"/>
  <c r="G159" i="59" s="1"/>
  <c r="D160" i="59"/>
  <c r="E160" i="59" s="1"/>
  <c r="G160" i="59" s="1"/>
  <c r="D161" i="59"/>
  <c r="E161" i="59" s="1"/>
  <c r="G161" i="59" s="1"/>
  <c r="D162" i="59"/>
  <c r="E162" i="59" s="1"/>
  <c r="G162" i="59" s="1"/>
  <c r="D163" i="59"/>
  <c r="E163" i="59" s="1"/>
  <c r="G163" i="59" s="1"/>
  <c r="D164" i="59"/>
  <c r="E164" i="59" s="1"/>
  <c r="G164" i="59" s="1"/>
  <c r="D165" i="59"/>
  <c r="E165" i="59" s="1"/>
  <c r="G165" i="59" s="1"/>
  <c r="D166" i="59"/>
  <c r="E166" i="59" s="1"/>
  <c r="G166" i="59" s="1"/>
  <c r="D167" i="59"/>
  <c r="E167" i="59" s="1"/>
  <c r="G167" i="59" s="1"/>
  <c r="D168" i="59"/>
  <c r="E168" i="59" s="1"/>
  <c r="G168" i="59" s="1"/>
  <c r="D169" i="59"/>
  <c r="E169" i="59" s="1"/>
  <c r="G169" i="59" s="1"/>
  <c r="D170" i="59"/>
  <c r="E170" i="59" s="1"/>
  <c r="G170" i="59" s="1"/>
  <c r="D171" i="59"/>
  <c r="E171" i="59" s="1"/>
  <c r="G171" i="59" s="1"/>
  <c r="D172" i="59"/>
  <c r="E172" i="59" s="1"/>
  <c r="G172" i="59" s="1"/>
  <c r="D173" i="59"/>
  <c r="E173" i="59" s="1"/>
  <c r="G173" i="59" s="1"/>
  <c r="D174" i="59"/>
  <c r="E174" i="59" s="1"/>
  <c r="G174" i="59" s="1"/>
  <c r="D175" i="59"/>
  <c r="E175" i="59" s="1"/>
  <c r="G175" i="59" s="1"/>
  <c r="D176" i="59"/>
  <c r="E176" i="59" s="1"/>
  <c r="G176" i="59" s="1"/>
  <c r="D177" i="59"/>
  <c r="E177" i="59" s="1"/>
  <c r="G177" i="59" s="1"/>
  <c r="D69" i="59"/>
  <c r="E69" i="59" s="1"/>
  <c r="G69" i="59" s="1"/>
  <c r="D70" i="59"/>
  <c r="E70" i="59" s="1"/>
  <c r="G70" i="59" s="1"/>
  <c r="D71" i="59"/>
  <c r="E71" i="59" s="1"/>
  <c r="G71" i="59" s="1"/>
  <c r="D72" i="59"/>
  <c r="E72" i="59" s="1"/>
  <c r="G72" i="59" s="1"/>
  <c r="D73" i="59"/>
  <c r="E73" i="59" s="1"/>
  <c r="G73" i="59" s="1"/>
  <c r="D74" i="59"/>
  <c r="E74" i="59" s="1"/>
  <c r="G74" i="59" s="1"/>
  <c r="D75" i="59"/>
  <c r="E75" i="59" s="1"/>
  <c r="G75" i="59" s="1"/>
  <c r="D76" i="59"/>
  <c r="E76" i="59" s="1"/>
  <c r="G76" i="59" s="1"/>
  <c r="D77" i="59"/>
  <c r="E77" i="59" s="1"/>
  <c r="G77" i="59" s="1"/>
  <c r="D78" i="59"/>
  <c r="E78" i="59" s="1"/>
  <c r="G78" i="59" s="1"/>
  <c r="D79" i="59"/>
  <c r="E79" i="59" s="1"/>
  <c r="G79" i="59" s="1"/>
  <c r="D80" i="59"/>
  <c r="E80" i="59" s="1"/>
  <c r="G80" i="59" s="1"/>
  <c r="D81" i="59"/>
  <c r="E81" i="59" s="1"/>
  <c r="G81" i="59" s="1"/>
  <c r="D82" i="59"/>
  <c r="E82" i="59" s="1"/>
  <c r="G82" i="59" s="1"/>
  <c r="D83" i="59"/>
  <c r="E83" i="59" s="1"/>
  <c r="G83" i="59" s="1"/>
  <c r="D84" i="59"/>
  <c r="E84" i="59" s="1"/>
  <c r="G84" i="59" s="1"/>
  <c r="D85" i="59"/>
  <c r="E85" i="59" s="1"/>
  <c r="G85" i="59" s="1"/>
  <c r="D86" i="59"/>
  <c r="E86" i="59" s="1"/>
  <c r="G86" i="59" s="1"/>
  <c r="D87" i="59"/>
  <c r="E87" i="59" s="1"/>
  <c r="G87" i="59" s="1"/>
  <c r="D88" i="59"/>
  <c r="E88" i="59" s="1"/>
  <c r="G88" i="59" s="1"/>
  <c r="D89" i="59"/>
  <c r="E89" i="59" s="1"/>
  <c r="G89" i="59" s="1"/>
  <c r="D90" i="59"/>
  <c r="E90" i="59" s="1"/>
  <c r="G90" i="59" s="1"/>
  <c r="D91" i="59"/>
  <c r="E91" i="59" s="1"/>
  <c r="G91" i="59" s="1"/>
  <c r="D92" i="59"/>
  <c r="E92" i="59" s="1"/>
  <c r="G92" i="59" s="1"/>
  <c r="D93" i="59"/>
  <c r="E93" i="59" s="1"/>
  <c r="G93" i="59" s="1"/>
  <c r="D94" i="59"/>
  <c r="E94" i="59" s="1"/>
  <c r="G94" i="59" s="1"/>
  <c r="D95" i="59"/>
  <c r="E95" i="59" s="1"/>
  <c r="G95" i="59" s="1"/>
  <c r="D96" i="59"/>
  <c r="E96" i="59" s="1"/>
  <c r="G96" i="59" s="1"/>
  <c r="D97" i="59"/>
  <c r="E97" i="59" s="1"/>
  <c r="G97" i="59" s="1"/>
  <c r="D98" i="59"/>
  <c r="E98" i="59" s="1"/>
  <c r="G98" i="59" s="1"/>
  <c r="D99" i="59"/>
  <c r="E99" i="59" s="1"/>
  <c r="G99" i="59" s="1"/>
  <c r="D100" i="59"/>
  <c r="E100" i="59" s="1"/>
  <c r="G100" i="59" s="1"/>
  <c r="D56" i="59"/>
  <c r="E56" i="59" s="1"/>
  <c r="G56" i="59" s="1"/>
  <c r="D57" i="59"/>
  <c r="E57" i="59" s="1"/>
  <c r="G57" i="59" s="1"/>
  <c r="D58" i="59"/>
  <c r="E58" i="59" s="1"/>
  <c r="G58" i="59" s="1"/>
  <c r="D59" i="59"/>
  <c r="E59" i="59" s="1"/>
  <c r="G59" i="59" s="1"/>
  <c r="D60" i="59"/>
  <c r="E60" i="59" s="1"/>
  <c r="G60" i="59" s="1"/>
  <c r="D61" i="59"/>
  <c r="E61" i="59" s="1"/>
  <c r="G61" i="59" s="1"/>
  <c r="D62" i="59"/>
  <c r="E62" i="59" s="1"/>
  <c r="G62" i="59" s="1"/>
  <c r="D63" i="59"/>
  <c r="E63" i="59" s="1"/>
  <c r="G63" i="59" s="1"/>
  <c r="D64" i="59"/>
  <c r="E64" i="59" s="1"/>
  <c r="G64" i="59" s="1"/>
  <c r="D65" i="59"/>
  <c r="E65" i="59" s="1"/>
  <c r="G65" i="59" s="1"/>
  <c r="D66" i="59"/>
  <c r="E66" i="59" s="1"/>
  <c r="G66" i="59" s="1"/>
  <c r="D67" i="59"/>
  <c r="E67" i="59" s="1"/>
  <c r="G67" i="59" s="1"/>
  <c r="D51" i="59"/>
  <c r="E51" i="59" s="1"/>
  <c r="G51" i="59" s="1"/>
  <c r="D52" i="59"/>
  <c r="E52" i="59" s="1"/>
  <c r="G52" i="59" s="1"/>
  <c r="D53" i="59"/>
  <c r="E53" i="59" s="1"/>
  <c r="G53" i="59" s="1"/>
  <c r="D54" i="59"/>
  <c r="E54" i="59" s="1"/>
  <c r="G54" i="59" s="1"/>
  <c r="D55" i="59"/>
  <c r="E55" i="59" s="1"/>
  <c r="G55" i="59" s="1"/>
  <c r="D68" i="59"/>
  <c r="E68" i="59" s="1"/>
  <c r="G68" i="59" s="1"/>
  <c r="D115" i="59"/>
  <c r="E115" i="59" s="1"/>
  <c r="D116" i="59"/>
  <c r="E116" i="59" s="1"/>
  <c r="D117" i="59"/>
  <c r="E117" i="59" s="1"/>
  <c r="D118" i="59"/>
  <c r="E118" i="59" s="1"/>
  <c r="D119" i="59"/>
  <c r="E119" i="59" s="1"/>
  <c r="D120" i="59"/>
  <c r="E120" i="59" s="1"/>
  <c r="D121" i="59"/>
  <c r="E121" i="59" s="1"/>
  <c r="D122" i="59"/>
  <c r="E122" i="59" s="1"/>
  <c r="E11" i="54"/>
  <c r="E145" i="54" l="1"/>
  <c r="E146" i="54"/>
  <c r="P46" i="54" l="1"/>
  <c r="P47" i="54"/>
  <c r="P48" i="54"/>
  <c r="P49" i="54"/>
  <c r="P50" i="54"/>
  <c r="P51" i="54"/>
  <c r="P52" i="54"/>
  <c r="P53" i="54"/>
  <c r="P54" i="54"/>
  <c r="P55" i="54"/>
  <c r="P56" i="54"/>
  <c r="P57" i="54"/>
  <c r="P58" i="54"/>
  <c r="P59" i="54"/>
  <c r="P60" i="54"/>
  <c r="P61" i="54"/>
  <c r="P62" i="54"/>
  <c r="P63" i="54"/>
  <c r="P64" i="54"/>
  <c r="P65" i="54"/>
  <c r="P66" i="54"/>
  <c r="P67" i="54"/>
  <c r="P68" i="54"/>
  <c r="P69" i="54"/>
  <c r="P70" i="54"/>
  <c r="P71" i="54"/>
  <c r="P72" i="54"/>
  <c r="P73" i="54"/>
  <c r="P74" i="54"/>
  <c r="P75" i="54"/>
  <c r="P76" i="54"/>
  <c r="P77" i="54"/>
  <c r="P78" i="54"/>
  <c r="P79" i="54"/>
  <c r="P80" i="54"/>
  <c r="P81" i="54"/>
  <c r="P82" i="54"/>
  <c r="P83" i="54"/>
  <c r="P84" i="54"/>
  <c r="P85" i="54"/>
  <c r="P86" i="54"/>
  <c r="P87" i="54"/>
  <c r="P88" i="54"/>
  <c r="P89" i="54"/>
  <c r="P90" i="54"/>
  <c r="P91" i="54"/>
  <c r="P92" i="54"/>
  <c r="P93" i="54"/>
  <c r="P94" i="54"/>
  <c r="P95" i="54"/>
  <c r="P96" i="54"/>
  <c r="P97" i="54"/>
  <c r="P98" i="54"/>
  <c r="P99" i="54"/>
  <c r="P100" i="54"/>
  <c r="P101" i="54"/>
  <c r="P102" i="54"/>
  <c r="P103" i="54"/>
  <c r="P104" i="54"/>
  <c r="P105" i="54"/>
  <c r="P106" i="54"/>
  <c r="P107" i="54"/>
  <c r="P108" i="54"/>
  <c r="P109" i="54"/>
  <c r="P110" i="54"/>
  <c r="P111" i="54"/>
  <c r="P112" i="54"/>
  <c r="P113" i="54"/>
  <c r="P114" i="54"/>
  <c r="P115" i="54"/>
  <c r="P116" i="54"/>
  <c r="P117" i="54"/>
  <c r="P118" i="54"/>
  <c r="P119" i="54"/>
  <c r="P120" i="54"/>
  <c r="P121" i="54"/>
  <c r="P122" i="54"/>
  <c r="P123" i="54"/>
  <c r="P124" i="54"/>
  <c r="P125" i="54"/>
  <c r="P126" i="54"/>
  <c r="P127" i="54"/>
  <c r="P128" i="54"/>
  <c r="P129" i="54"/>
  <c r="P130" i="54"/>
  <c r="P131" i="54"/>
  <c r="P132" i="54"/>
  <c r="P133" i="54"/>
  <c r="P134" i="54"/>
  <c r="P135" i="54"/>
  <c r="P136" i="54"/>
  <c r="P137" i="54"/>
  <c r="P138" i="54"/>
  <c r="P139" i="54"/>
  <c r="P140" i="54"/>
  <c r="P141" i="54"/>
  <c r="P142" i="54"/>
  <c r="P143" i="54"/>
  <c r="P144" i="54"/>
  <c r="P145" i="54"/>
  <c r="P146" i="54"/>
  <c r="P147" i="54"/>
  <c r="P148" i="54"/>
  <c r="P149" i="54"/>
  <c r="P150" i="54"/>
  <c r="P151" i="54"/>
  <c r="P152" i="54"/>
  <c r="P153" i="54"/>
  <c r="P154" i="54"/>
  <c r="P155" i="54"/>
  <c r="P156" i="54"/>
  <c r="P157" i="54"/>
  <c r="P158" i="54"/>
  <c r="P159" i="54"/>
  <c r="P160" i="54"/>
  <c r="P161" i="54"/>
  <c r="P162" i="54"/>
  <c r="P163" i="54"/>
  <c r="P164" i="54"/>
  <c r="P165" i="54"/>
  <c r="P166" i="54"/>
  <c r="P167" i="54"/>
  <c r="P168" i="54"/>
  <c r="P169" i="54"/>
  <c r="P170" i="54"/>
  <c r="P171" i="54"/>
  <c r="P172" i="54"/>
  <c r="P173" i="54"/>
  <c r="P174" i="54"/>
  <c r="P175" i="54"/>
  <c r="P176" i="54"/>
  <c r="P177" i="54"/>
  <c r="P178" i="54"/>
  <c r="P179" i="54"/>
  <c r="P180" i="54"/>
  <c r="P181" i="54"/>
  <c r="P182" i="54"/>
  <c r="P183" i="54"/>
  <c r="P184" i="54"/>
  <c r="P185" i="54"/>
  <c r="P186" i="54"/>
  <c r="P187" i="54"/>
  <c r="P188" i="54"/>
  <c r="P189" i="54"/>
  <c r="P190" i="54"/>
  <c r="P191" i="54"/>
  <c r="P192" i="54"/>
  <c r="P193" i="54"/>
  <c r="P194" i="54"/>
  <c r="P195" i="54"/>
  <c r="P196" i="54"/>
  <c r="P197" i="54"/>
  <c r="P198" i="54"/>
  <c r="P199" i="54"/>
  <c r="P200" i="54"/>
  <c r="P201" i="54"/>
  <c r="P202" i="54"/>
  <c r="P203" i="54"/>
  <c r="P204" i="54"/>
  <c r="P205" i="54"/>
  <c r="P206" i="54"/>
  <c r="P207" i="54"/>
  <c r="P208" i="54"/>
  <c r="P209" i="54"/>
  <c r="P210" i="54"/>
  <c r="P211" i="54"/>
  <c r="P212" i="54"/>
  <c r="P213" i="54"/>
  <c r="P214" i="54"/>
  <c r="P215" i="54"/>
  <c r="P216" i="54"/>
  <c r="P217" i="54"/>
  <c r="P218" i="54"/>
  <c r="P219" i="54"/>
  <c r="P220" i="54"/>
  <c r="P221" i="54"/>
  <c r="P222" i="54"/>
  <c r="P223" i="54"/>
  <c r="P224" i="54"/>
  <c r="P225" i="54"/>
  <c r="P226" i="54"/>
  <c r="P227" i="54"/>
  <c r="P228" i="54"/>
  <c r="P229" i="54"/>
  <c r="P230" i="54"/>
  <c r="P231" i="54"/>
  <c r="P232" i="54"/>
  <c r="P233" i="54"/>
  <c r="P234" i="54"/>
  <c r="P235" i="54"/>
  <c r="P236" i="54"/>
  <c r="P237" i="54"/>
  <c r="P238" i="54"/>
  <c r="P239" i="54"/>
  <c r="P240" i="54"/>
  <c r="P241" i="54"/>
  <c r="P242" i="54"/>
  <c r="P243" i="54"/>
  <c r="P244" i="54"/>
  <c r="P245" i="54"/>
  <c r="P246" i="54"/>
  <c r="P247" i="54"/>
  <c r="P248" i="54"/>
  <c r="P249" i="54"/>
  <c r="P250" i="54"/>
  <c r="P251" i="54"/>
  <c r="P252" i="54"/>
  <c r="P253" i="54"/>
  <c r="P254" i="54"/>
  <c r="P255" i="54"/>
  <c r="P256" i="54"/>
  <c r="P257" i="54"/>
  <c r="P258" i="54"/>
  <c r="P259" i="54"/>
  <c r="P260" i="54"/>
  <c r="P261" i="54"/>
  <c r="P262" i="54"/>
  <c r="P263" i="54"/>
  <c r="P264" i="54"/>
  <c r="P265" i="54"/>
  <c r="P266" i="54"/>
  <c r="P267" i="54"/>
  <c r="P268" i="54"/>
  <c r="P269" i="54"/>
  <c r="P270" i="54"/>
  <c r="P271" i="54"/>
  <c r="P272" i="54"/>
  <c r="P273" i="54"/>
  <c r="P274" i="54"/>
  <c r="P275" i="54"/>
  <c r="P276" i="54"/>
  <c r="P277" i="54"/>
  <c r="P278" i="54"/>
  <c r="P279" i="54"/>
  <c r="P280" i="54"/>
  <c r="P281" i="54"/>
  <c r="P282" i="54"/>
  <c r="P283" i="54"/>
  <c r="P284" i="54"/>
  <c r="P285" i="54"/>
  <c r="P286" i="54"/>
  <c r="P287" i="54"/>
  <c r="P288" i="54"/>
  <c r="P289" i="54"/>
  <c r="P290" i="54"/>
  <c r="P291" i="54"/>
  <c r="P292" i="54"/>
  <c r="P293" i="54"/>
  <c r="P294" i="54"/>
  <c r="P295" i="54"/>
  <c r="P296" i="54"/>
  <c r="P297" i="54"/>
  <c r="P298" i="54"/>
  <c r="P299" i="54"/>
  <c r="P300" i="54"/>
  <c r="P301" i="54"/>
  <c r="P302" i="54"/>
  <c r="P303" i="54"/>
  <c r="P304" i="54"/>
  <c r="P305" i="54"/>
  <c r="P306" i="54"/>
  <c r="P307" i="54"/>
  <c r="P308" i="54"/>
  <c r="P309" i="54"/>
  <c r="P310" i="54"/>
  <c r="P311" i="54"/>
  <c r="P312" i="54"/>
  <c r="P313" i="54"/>
  <c r="P314" i="54"/>
  <c r="P315" i="54"/>
  <c r="P316" i="54"/>
  <c r="P317" i="54"/>
  <c r="P318" i="54"/>
  <c r="P319" i="54"/>
  <c r="P320" i="54"/>
  <c r="P321" i="54"/>
  <c r="P322" i="54"/>
  <c r="P323" i="54"/>
  <c r="P324" i="54"/>
  <c r="P325" i="54"/>
  <c r="P326" i="54"/>
  <c r="P327" i="54"/>
  <c r="P328" i="54"/>
  <c r="P329" i="54"/>
  <c r="P330" i="54"/>
  <c r="P331" i="54"/>
  <c r="P332" i="54"/>
  <c r="P333" i="54"/>
  <c r="P334" i="54"/>
  <c r="P335" i="54"/>
  <c r="P336" i="54"/>
  <c r="P337" i="54"/>
  <c r="P338" i="54"/>
  <c r="P339" i="54"/>
  <c r="P340" i="54"/>
  <c r="P341" i="54"/>
  <c r="P342" i="54"/>
  <c r="P343" i="54"/>
  <c r="P344" i="54"/>
  <c r="P345" i="54"/>
  <c r="P346" i="54"/>
  <c r="P347" i="54"/>
  <c r="P348" i="54"/>
  <c r="P349" i="54"/>
  <c r="P350" i="54"/>
  <c r="P351" i="54"/>
  <c r="P352" i="54"/>
  <c r="P353" i="54"/>
  <c r="P354" i="54"/>
  <c r="P355" i="54"/>
  <c r="P356" i="54"/>
  <c r="P357" i="54"/>
  <c r="P358" i="54"/>
  <c r="P359" i="54"/>
  <c r="P360" i="54"/>
  <c r="P361" i="54"/>
  <c r="P362" i="54"/>
  <c r="P363" i="54"/>
  <c r="P364" i="54"/>
  <c r="P365" i="54"/>
  <c r="P366" i="54"/>
  <c r="P367" i="54"/>
  <c r="P368" i="54"/>
  <c r="P369" i="54"/>
  <c r="P370" i="54"/>
  <c r="P371" i="54"/>
  <c r="P372" i="54"/>
  <c r="P373" i="54"/>
  <c r="P374" i="54"/>
  <c r="P375" i="54"/>
  <c r="P376" i="54"/>
  <c r="P377" i="54"/>
  <c r="P378" i="54"/>
  <c r="P379" i="54"/>
  <c r="P380" i="54"/>
  <c r="P381" i="54"/>
  <c r="P382" i="54"/>
  <c r="P383" i="54"/>
  <c r="P384" i="54"/>
  <c r="P385" i="54"/>
  <c r="P386" i="54"/>
  <c r="P387" i="54"/>
  <c r="P388" i="54"/>
  <c r="P389" i="54"/>
  <c r="P390" i="54"/>
  <c r="P391" i="54"/>
  <c r="P392" i="54"/>
  <c r="P393" i="54"/>
  <c r="P394" i="54"/>
  <c r="P395" i="54"/>
  <c r="P396" i="54"/>
  <c r="P397" i="54"/>
  <c r="P398" i="54"/>
  <c r="P399" i="54"/>
  <c r="P400" i="54"/>
  <c r="P401" i="54"/>
  <c r="P402" i="54"/>
  <c r="P403" i="54"/>
  <c r="P404" i="54"/>
  <c r="P405" i="54"/>
  <c r="P406" i="54"/>
  <c r="P407" i="54"/>
  <c r="P408" i="54"/>
  <c r="P409" i="54"/>
  <c r="P410" i="54"/>
  <c r="P411" i="54"/>
  <c r="P412" i="54"/>
  <c r="P413" i="54"/>
  <c r="P414" i="54"/>
  <c r="P415" i="54"/>
  <c r="P416" i="54"/>
  <c r="P417" i="54"/>
  <c r="P418" i="54"/>
  <c r="P419" i="54"/>
  <c r="P420" i="54"/>
  <c r="P421" i="54"/>
  <c r="P422" i="54"/>
  <c r="P423" i="54"/>
  <c r="P424" i="54"/>
  <c r="P425" i="54"/>
  <c r="P426" i="54"/>
  <c r="P427" i="54"/>
  <c r="P428" i="54"/>
  <c r="P429" i="54"/>
  <c r="P430" i="54"/>
  <c r="P431" i="54"/>
  <c r="P432" i="54"/>
  <c r="P433" i="54"/>
  <c r="P434" i="54"/>
  <c r="P435" i="54"/>
  <c r="P436" i="54"/>
  <c r="P437" i="54"/>
  <c r="P438" i="54"/>
  <c r="P439" i="54"/>
  <c r="P440" i="54"/>
  <c r="P441" i="54"/>
  <c r="P442" i="54"/>
  <c r="P443" i="54"/>
  <c r="P444" i="54"/>
  <c r="P445" i="54"/>
  <c r="P446" i="54"/>
  <c r="P447" i="54"/>
  <c r="P448" i="54"/>
  <c r="P449" i="54"/>
  <c r="P450" i="54"/>
  <c r="P451" i="54"/>
  <c r="P452" i="54"/>
  <c r="P453" i="54"/>
  <c r="P454" i="54"/>
  <c r="P455" i="54"/>
  <c r="P456" i="54"/>
  <c r="P457" i="54"/>
  <c r="P458" i="54"/>
  <c r="P459" i="54"/>
  <c r="P460" i="54"/>
  <c r="P461" i="54"/>
  <c r="P462" i="54"/>
  <c r="P463" i="54"/>
  <c r="P464" i="54"/>
  <c r="P465" i="54"/>
  <c r="P466" i="54"/>
  <c r="P467" i="54"/>
  <c r="P468" i="54"/>
  <c r="P469" i="54"/>
  <c r="P470" i="54"/>
  <c r="P471" i="54"/>
  <c r="P472" i="54"/>
  <c r="P473" i="54"/>
  <c r="P474" i="54"/>
  <c r="P475" i="54"/>
  <c r="P476" i="54"/>
  <c r="P477" i="54"/>
  <c r="P478" i="54"/>
  <c r="P479" i="54"/>
  <c r="P480" i="54"/>
  <c r="P481" i="54"/>
  <c r="P482" i="54"/>
  <c r="P483" i="54"/>
  <c r="P484" i="54"/>
  <c r="P485" i="54"/>
  <c r="P486" i="54"/>
  <c r="P487" i="54"/>
  <c r="P488" i="54"/>
  <c r="P489" i="54"/>
  <c r="P490" i="54"/>
  <c r="P491" i="54"/>
  <c r="P492" i="54"/>
  <c r="P493" i="54"/>
  <c r="P494" i="54"/>
  <c r="P495" i="54"/>
  <c r="P496" i="54"/>
  <c r="P497" i="54"/>
  <c r="P498" i="54"/>
  <c r="P499" i="54"/>
  <c r="P500" i="54"/>
  <c r="P501" i="54"/>
  <c r="P502" i="54"/>
  <c r="P503" i="54"/>
  <c r="P504" i="54"/>
  <c r="P505" i="54"/>
  <c r="P506" i="54"/>
  <c r="P507" i="54"/>
  <c r="P508" i="54"/>
  <c r="P509" i="54"/>
  <c r="P510" i="54"/>
  <c r="P511" i="54"/>
  <c r="P512" i="54"/>
  <c r="P513" i="54"/>
  <c r="P514" i="54"/>
  <c r="P515" i="54"/>
  <c r="P516" i="54"/>
  <c r="P517" i="54"/>
  <c r="P518" i="54"/>
  <c r="P519" i="54"/>
  <c r="P520" i="54"/>
  <c r="P521" i="54"/>
  <c r="P522" i="54"/>
  <c r="P523" i="54"/>
  <c r="P524" i="54"/>
  <c r="P525" i="54"/>
  <c r="P526" i="54"/>
  <c r="P527" i="54"/>
  <c r="P528" i="54"/>
  <c r="P529" i="54"/>
  <c r="P530" i="54"/>
  <c r="P531" i="54"/>
  <c r="P532" i="54"/>
  <c r="P533" i="54"/>
  <c r="P534" i="54"/>
  <c r="P535" i="54"/>
  <c r="P536" i="54"/>
  <c r="P537" i="54"/>
  <c r="P538" i="54"/>
  <c r="P539" i="54"/>
  <c r="P540" i="54"/>
  <c r="P541" i="54"/>
  <c r="P542" i="54"/>
  <c r="P543" i="54"/>
  <c r="P544" i="54"/>
  <c r="P545" i="54"/>
  <c r="P546" i="54"/>
  <c r="P547" i="54"/>
  <c r="P548" i="54"/>
  <c r="P549" i="54"/>
  <c r="P550" i="54"/>
  <c r="P551" i="54"/>
  <c r="P552" i="54"/>
  <c r="P553" i="54"/>
  <c r="P554" i="54"/>
  <c r="P555" i="54"/>
  <c r="P556" i="54"/>
  <c r="P557" i="54"/>
  <c r="P558" i="54"/>
  <c r="P559" i="54"/>
  <c r="P560" i="54"/>
  <c r="P561" i="54"/>
  <c r="P562" i="54"/>
  <c r="P563" i="54"/>
  <c r="P564" i="54"/>
  <c r="P565" i="54"/>
  <c r="P566" i="54"/>
  <c r="P567" i="54"/>
  <c r="P568" i="54"/>
  <c r="P569" i="54"/>
  <c r="P570" i="54"/>
  <c r="P571" i="54"/>
  <c r="P572" i="54"/>
  <c r="P573" i="54"/>
  <c r="P574" i="54"/>
  <c r="P575" i="54"/>
  <c r="P576" i="54"/>
  <c r="P577" i="54"/>
  <c r="P578" i="54"/>
  <c r="P579" i="54"/>
  <c r="P580" i="54"/>
  <c r="P581" i="54"/>
  <c r="P582" i="54"/>
  <c r="P583" i="54"/>
  <c r="P584" i="54"/>
  <c r="P585" i="54"/>
  <c r="P586" i="54"/>
  <c r="P587" i="54"/>
  <c r="P588" i="54"/>
  <c r="P589" i="54"/>
  <c r="P590" i="54"/>
  <c r="P591" i="54"/>
  <c r="P592" i="54"/>
  <c r="P593" i="54"/>
  <c r="P594" i="54"/>
  <c r="P595" i="54"/>
  <c r="P596" i="54"/>
  <c r="P597" i="54"/>
  <c r="P598" i="54"/>
  <c r="P599" i="54"/>
  <c r="P600" i="54"/>
  <c r="P601" i="54"/>
  <c r="P602" i="54"/>
  <c r="P603" i="54"/>
  <c r="P604" i="54"/>
  <c r="P605" i="54"/>
  <c r="P606" i="54"/>
  <c r="P607" i="54"/>
  <c r="P608" i="54"/>
  <c r="P609" i="54"/>
  <c r="P610" i="54"/>
  <c r="P611" i="54"/>
  <c r="P612" i="54"/>
  <c r="P613" i="54"/>
  <c r="P614" i="54"/>
  <c r="P615" i="54"/>
  <c r="P616" i="54"/>
  <c r="P617" i="54"/>
  <c r="P618" i="54"/>
  <c r="P619" i="54"/>
  <c r="P620" i="54"/>
  <c r="P621" i="54"/>
  <c r="P622" i="54"/>
  <c r="P623" i="54"/>
  <c r="P624" i="54"/>
  <c r="P625" i="54"/>
  <c r="P626" i="54"/>
  <c r="P627" i="54"/>
  <c r="P628" i="54"/>
  <c r="P629" i="54"/>
  <c r="P630" i="54"/>
  <c r="P631" i="54"/>
  <c r="P632" i="54"/>
  <c r="P633" i="54"/>
  <c r="P634" i="54"/>
  <c r="P635" i="54"/>
  <c r="P636" i="54"/>
  <c r="P637" i="54"/>
  <c r="P638" i="54"/>
  <c r="P639" i="54"/>
  <c r="P640" i="54"/>
  <c r="P641" i="54"/>
  <c r="P642" i="54"/>
  <c r="P643" i="54"/>
  <c r="P644" i="54"/>
  <c r="P645" i="54"/>
  <c r="P646" i="54"/>
  <c r="P647" i="54"/>
  <c r="P648" i="54"/>
  <c r="P649" i="54"/>
  <c r="P650" i="54"/>
  <c r="P651" i="54"/>
  <c r="P652" i="54"/>
  <c r="P653" i="54"/>
  <c r="P654" i="54"/>
  <c r="P655" i="54"/>
  <c r="P656" i="54"/>
  <c r="P657" i="54"/>
  <c r="P658" i="54"/>
  <c r="P659" i="54"/>
  <c r="P660" i="54"/>
  <c r="P661" i="54"/>
  <c r="P662" i="54"/>
  <c r="P663" i="54"/>
  <c r="P664" i="54"/>
  <c r="P665" i="54"/>
  <c r="P666" i="54"/>
  <c r="P667" i="54"/>
  <c r="P668" i="54"/>
  <c r="P669" i="54"/>
  <c r="P670" i="54"/>
  <c r="P671" i="54"/>
  <c r="P672" i="54"/>
  <c r="P673" i="54"/>
  <c r="P674" i="54"/>
  <c r="P675" i="54"/>
  <c r="P676" i="54"/>
  <c r="P677" i="54"/>
  <c r="P678" i="54"/>
  <c r="P679" i="54"/>
  <c r="P680" i="54"/>
  <c r="P681" i="54"/>
  <c r="P682" i="54"/>
  <c r="P683" i="54"/>
  <c r="P684" i="54"/>
  <c r="P685" i="54"/>
  <c r="P686" i="54"/>
  <c r="P687" i="54"/>
  <c r="P688" i="54"/>
  <c r="P689" i="54"/>
  <c r="P690" i="54"/>
  <c r="P691" i="54"/>
  <c r="P692" i="54"/>
  <c r="P693" i="54"/>
  <c r="P694" i="54"/>
  <c r="P695" i="54"/>
  <c r="P696" i="54"/>
  <c r="P697" i="54"/>
  <c r="P698" i="54"/>
  <c r="P699" i="54"/>
  <c r="P700" i="54"/>
  <c r="P701" i="54"/>
  <c r="P702" i="54"/>
  <c r="P703" i="54"/>
  <c r="P704" i="54"/>
  <c r="P705" i="54"/>
  <c r="P706" i="54"/>
  <c r="P707" i="54"/>
  <c r="P708" i="54"/>
  <c r="P709" i="54"/>
  <c r="P710" i="54"/>
  <c r="P711" i="54"/>
  <c r="P712" i="54"/>
  <c r="P713" i="54"/>
  <c r="P714" i="54"/>
  <c r="P715" i="54"/>
  <c r="P716" i="54"/>
  <c r="P717" i="54"/>
  <c r="P718" i="54"/>
  <c r="P719" i="54"/>
  <c r="P720" i="54"/>
  <c r="P721" i="54"/>
  <c r="P722" i="54"/>
  <c r="P723" i="54"/>
  <c r="P724" i="54"/>
  <c r="P725" i="54"/>
  <c r="P726" i="54"/>
  <c r="P727" i="54"/>
  <c r="P728" i="54"/>
  <c r="P729" i="54"/>
  <c r="P730" i="54"/>
  <c r="P731" i="54"/>
  <c r="P732" i="54"/>
  <c r="P733" i="54"/>
  <c r="P734" i="54"/>
  <c r="P735" i="54"/>
  <c r="P736" i="54"/>
  <c r="P737" i="54"/>
  <c r="P738" i="54"/>
  <c r="P739" i="54"/>
  <c r="P740" i="54"/>
  <c r="P741" i="54"/>
  <c r="P742" i="54"/>
  <c r="P743" i="54"/>
  <c r="P744" i="54"/>
  <c r="P745" i="54"/>
  <c r="P746" i="54"/>
  <c r="P747" i="54"/>
  <c r="P748" i="54"/>
  <c r="P749" i="54"/>
  <c r="P750" i="54"/>
  <c r="P751" i="54"/>
  <c r="P752" i="54"/>
  <c r="P753" i="54"/>
  <c r="P754" i="54"/>
  <c r="P755" i="54"/>
  <c r="P756" i="54"/>
  <c r="P757" i="54"/>
  <c r="P758" i="54"/>
  <c r="P759" i="54"/>
  <c r="P760" i="54"/>
  <c r="P761" i="54"/>
  <c r="P762" i="54"/>
  <c r="P763" i="54"/>
  <c r="P764" i="54"/>
  <c r="P765" i="54"/>
  <c r="P766" i="54"/>
  <c r="P767" i="54"/>
  <c r="P768" i="54"/>
  <c r="P769" i="54"/>
  <c r="P770" i="54"/>
  <c r="P771" i="54"/>
  <c r="P772" i="54"/>
  <c r="P773" i="54"/>
  <c r="P774" i="54"/>
  <c r="P775" i="54"/>
  <c r="P776" i="54"/>
  <c r="P777" i="54"/>
  <c r="P778" i="54"/>
  <c r="P779" i="54"/>
  <c r="P780" i="54"/>
  <c r="P781" i="54"/>
  <c r="P782" i="54"/>
  <c r="P783" i="54"/>
  <c r="P784" i="54"/>
  <c r="P785" i="54"/>
  <c r="P786" i="54"/>
  <c r="P787" i="54"/>
  <c r="P788" i="54"/>
  <c r="P789" i="54"/>
  <c r="P790" i="54"/>
  <c r="P791" i="54"/>
  <c r="P792" i="54"/>
  <c r="P793" i="54"/>
  <c r="P794" i="54"/>
  <c r="P795" i="54"/>
  <c r="P796" i="54"/>
  <c r="P797" i="54"/>
  <c r="P798" i="54"/>
  <c r="P799" i="54"/>
  <c r="P800" i="54"/>
  <c r="P801" i="54"/>
  <c r="P802" i="54"/>
  <c r="P803" i="54"/>
  <c r="P804" i="54"/>
  <c r="P805" i="54"/>
  <c r="P806" i="54"/>
  <c r="P807" i="54"/>
  <c r="P808" i="54"/>
  <c r="P809" i="54"/>
  <c r="P810" i="54"/>
  <c r="P811" i="54"/>
  <c r="P812" i="54"/>
  <c r="P813" i="54"/>
  <c r="P814" i="54"/>
  <c r="P815" i="54"/>
  <c r="P816" i="54"/>
  <c r="P817" i="54"/>
  <c r="P818" i="54"/>
  <c r="P819" i="54"/>
  <c r="P820" i="54"/>
  <c r="P821" i="54"/>
  <c r="P822" i="54"/>
  <c r="P823" i="54"/>
  <c r="P824" i="54"/>
  <c r="P825" i="54"/>
  <c r="P826" i="54"/>
  <c r="P827" i="54"/>
  <c r="P828" i="54"/>
  <c r="P829" i="54"/>
  <c r="P830" i="54"/>
  <c r="P831" i="54"/>
  <c r="P832" i="54"/>
  <c r="P833" i="54"/>
  <c r="P834" i="54"/>
  <c r="P835" i="54"/>
  <c r="P836" i="54"/>
  <c r="P837" i="54"/>
  <c r="P838" i="54"/>
  <c r="P839" i="54"/>
  <c r="P840" i="54"/>
  <c r="P841" i="54"/>
  <c r="P842" i="54"/>
  <c r="P843" i="54"/>
  <c r="P844" i="54"/>
  <c r="P845" i="54"/>
  <c r="P846" i="54"/>
  <c r="P847" i="54"/>
  <c r="P848" i="54"/>
  <c r="P849" i="54"/>
  <c r="P850" i="54"/>
  <c r="P851" i="54"/>
  <c r="P852" i="54"/>
  <c r="P853" i="54"/>
  <c r="P854" i="54"/>
  <c r="P855" i="54"/>
  <c r="P856" i="54"/>
  <c r="P857" i="54"/>
  <c r="P858" i="54"/>
  <c r="P859" i="54"/>
  <c r="P860" i="54"/>
  <c r="P861" i="54"/>
  <c r="P862" i="54"/>
  <c r="P863" i="54"/>
  <c r="P864" i="54"/>
  <c r="P865" i="54"/>
  <c r="P866" i="54"/>
  <c r="P867" i="54"/>
  <c r="P868" i="54"/>
  <c r="P869" i="54"/>
  <c r="P870" i="54"/>
  <c r="P871" i="54"/>
  <c r="P872" i="54"/>
  <c r="P873" i="54"/>
  <c r="P874" i="54"/>
  <c r="P875" i="54"/>
  <c r="P876" i="54"/>
  <c r="P877" i="54"/>
  <c r="P878" i="54"/>
  <c r="P879" i="54"/>
  <c r="P880" i="54"/>
  <c r="P881" i="54"/>
  <c r="P882" i="54"/>
  <c r="P883" i="54"/>
  <c r="P884" i="54"/>
  <c r="P885" i="54"/>
  <c r="P886" i="54"/>
  <c r="P887" i="54"/>
  <c r="P888" i="54"/>
  <c r="P889" i="54"/>
  <c r="P890" i="54"/>
  <c r="P891" i="54"/>
  <c r="P892" i="54"/>
  <c r="P893" i="54"/>
  <c r="P894" i="54"/>
  <c r="P895" i="54"/>
  <c r="P896" i="54"/>
  <c r="P897" i="54"/>
  <c r="P898" i="54"/>
  <c r="P899" i="54"/>
  <c r="P900" i="54"/>
  <c r="P901" i="54"/>
  <c r="P902" i="54"/>
  <c r="P903" i="54"/>
  <c r="P904" i="54"/>
  <c r="P905" i="54"/>
  <c r="P906" i="54"/>
  <c r="P907" i="54"/>
  <c r="P908" i="54"/>
  <c r="P909" i="54"/>
  <c r="P910" i="54"/>
  <c r="P911" i="54"/>
  <c r="P912" i="54"/>
  <c r="P913" i="54"/>
  <c r="P914" i="54"/>
  <c r="P915" i="54"/>
  <c r="P916" i="54"/>
  <c r="P917" i="54"/>
  <c r="P918" i="54"/>
  <c r="P919" i="54"/>
  <c r="P920" i="54"/>
  <c r="P921" i="54"/>
  <c r="P922" i="54"/>
  <c r="P923" i="54"/>
  <c r="P924" i="54"/>
  <c r="P925" i="54"/>
  <c r="P926" i="54"/>
  <c r="P927" i="54"/>
  <c r="P928" i="54"/>
  <c r="P929" i="54"/>
  <c r="P930" i="54"/>
  <c r="P931" i="54"/>
  <c r="P932" i="54"/>
  <c r="P933" i="54"/>
  <c r="P934" i="54"/>
  <c r="P935" i="54"/>
  <c r="P936" i="54"/>
  <c r="P937" i="54"/>
  <c r="P938" i="54"/>
  <c r="P939" i="54"/>
  <c r="P940" i="54"/>
  <c r="P941" i="54"/>
  <c r="P942" i="54"/>
  <c r="P943" i="54"/>
  <c r="P944" i="54"/>
  <c r="P945" i="54"/>
  <c r="P946" i="54"/>
  <c r="P947" i="54"/>
  <c r="P948" i="54"/>
  <c r="P949" i="54"/>
  <c r="P950" i="54"/>
  <c r="P951" i="54"/>
  <c r="P952" i="54"/>
  <c r="P953" i="54"/>
  <c r="P954" i="54"/>
  <c r="P955" i="54"/>
  <c r="P956" i="54"/>
  <c r="P957" i="54"/>
  <c r="P958" i="54"/>
  <c r="P959" i="54"/>
  <c r="P960" i="54"/>
  <c r="P961" i="54"/>
  <c r="P962" i="54"/>
  <c r="P963" i="54"/>
  <c r="P964" i="54"/>
  <c r="P965" i="54"/>
  <c r="P966" i="54"/>
  <c r="P967" i="54"/>
  <c r="P968" i="54"/>
  <c r="P969" i="54"/>
  <c r="P970" i="54"/>
  <c r="P971" i="54"/>
  <c r="P972" i="54"/>
  <c r="P973" i="54"/>
  <c r="P974" i="54"/>
  <c r="P975" i="54"/>
  <c r="P976" i="54"/>
  <c r="P977" i="54"/>
  <c r="P978" i="54"/>
  <c r="P979" i="54"/>
  <c r="P980" i="54"/>
  <c r="P981" i="54"/>
  <c r="P982" i="54"/>
  <c r="P983" i="54"/>
  <c r="P984" i="54"/>
  <c r="P985" i="54"/>
  <c r="P986" i="54"/>
  <c r="P987" i="54"/>
  <c r="P988" i="54"/>
  <c r="P989" i="54"/>
  <c r="P990" i="54"/>
  <c r="P991" i="54"/>
  <c r="P992" i="54"/>
  <c r="P993" i="54"/>
  <c r="P994" i="54"/>
  <c r="P995" i="54"/>
  <c r="P996" i="54"/>
  <c r="P997" i="54"/>
  <c r="P998" i="54"/>
  <c r="P999" i="54"/>
  <c r="P1000" i="54"/>
  <c r="P1001" i="54"/>
  <c r="P1002" i="54"/>
  <c r="P1003" i="54"/>
  <c r="P1004" i="54"/>
  <c r="P1005" i="54"/>
  <c r="P1006" i="54"/>
  <c r="P1007" i="54"/>
  <c r="P1008" i="54"/>
  <c r="P1009" i="54"/>
  <c r="P1010" i="54"/>
  <c r="P1011" i="54"/>
  <c r="P1012" i="54"/>
  <c r="P1013" i="54"/>
  <c r="P1014" i="54"/>
  <c r="P1015" i="54"/>
  <c r="P1016" i="54"/>
  <c r="P1017" i="54"/>
  <c r="P1018" i="54"/>
  <c r="P1019" i="54"/>
  <c r="P1020" i="54"/>
  <c r="P1021" i="54"/>
  <c r="P1022" i="54"/>
  <c r="P1023" i="54"/>
  <c r="P1024" i="54"/>
  <c r="P1025" i="54"/>
  <c r="P1026" i="54"/>
  <c r="P1027" i="54"/>
  <c r="P1028" i="54"/>
  <c r="P1029" i="54"/>
  <c r="P1030" i="54"/>
  <c r="P1031" i="54"/>
  <c r="P1032" i="54"/>
  <c r="P1033" i="54"/>
  <c r="P1034" i="54"/>
  <c r="P1035" i="54"/>
  <c r="P1036" i="54"/>
  <c r="P1037" i="54"/>
  <c r="P1038" i="54"/>
  <c r="P1039" i="54"/>
  <c r="P1040" i="54"/>
  <c r="P1041" i="54"/>
  <c r="P1042" i="54"/>
  <c r="P1043" i="54"/>
  <c r="P1044" i="54"/>
  <c r="P1045" i="54"/>
  <c r="P1046" i="54"/>
  <c r="P1047" i="54"/>
  <c r="P1048" i="54"/>
  <c r="P1049" i="54"/>
  <c r="P1050" i="54"/>
  <c r="P1051" i="54"/>
  <c r="P1052" i="54"/>
  <c r="P1053" i="54"/>
  <c r="P1054" i="54"/>
  <c r="P1055" i="54"/>
  <c r="P1056" i="54"/>
  <c r="P1057" i="54"/>
  <c r="P1058" i="54"/>
  <c r="P1059" i="54"/>
  <c r="P1060" i="54"/>
  <c r="P1061" i="54"/>
  <c r="P1062" i="54"/>
  <c r="P1063" i="54"/>
  <c r="P1064" i="54"/>
  <c r="P1065" i="54"/>
  <c r="P1066" i="54"/>
  <c r="P1067" i="54"/>
  <c r="P1068" i="54"/>
  <c r="P1069" i="54"/>
  <c r="P1070" i="54"/>
  <c r="P1071" i="54"/>
  <c r="P1072" i="54"/>
  <c r="P1073" i="54"/>
  <c r="P1074" i="54"/>
  <c r="P1075" i="54"/>
  <c r="P1076" i="54"/>
  <c r="P1077" i="54"/>
  <c r="P1078" i="54"/>
  <c r="P1079" i="54"/>
  <c r="P1080" i="54"/>
  <c r="P1081" i="54"/>
  <c r="P1082" i="54"/>
  <c r="P1083" i="54"/>
  <c r="P1084" i="54"/>
  <c r="P1085" i="54"/>
  <c r="P1086" i="54"/>
  <c r="P1087" i="54"/>
  <c r="P1088" i="54"/>
  <c r="P1089" i="54"/>
  <c r="P1090" i="54"/>
  <c r="P1091" i="54"/>
  <c r="P1092" i="54"/>
  <c r="P1093" i="54"/>
  <c r="P1094" i="54"/>
  <c r="P1095" i="54"/>
  <c r="P1096" i="54"/>
  <c r="P1097" i="54"/>
  <c r="P1098" i="54"/>
  <c r="P1099" i="54"/>
  <c r="P1100" i="54"/>
  <c r="P1101" i="54"/>
  <c r="P1102" i="54"/>
  <c r="P1103" i="54"/>
  <c r="P1104" i="54"/>
  <c r="P1105" i="54"/>
  <c r="P1106" i="54"/>
  <c r="P1107" i="54"/>
  <c r="P1108" i="54"/>
  <c r="P1109" i="54"/>
  <c r="P1110" i="54"/>
  <c r="P1111" i="54"/>
  <c r="P1112" i="54"/>
  <c r="P1113" i="54"/>
  <c r="P1114" i="54"/>
  <c r="P1115" i="54"/>
  <c r="P1116" i="54"/>
  <c r="P1117" i="54"/>
  <c r="P1118" i="54"/>
  <c r="P1119" i="54"/>
  <c r="P1120" i="54"/>
  <c r="P1121" i="54"/>
  <c r="P1122" i="54"/>
  <c r="P1123" i="54"/>
  <c r="P1124" i="54"/>
  <c r="P1125" i="54"/>
  <c r="P1126" i="54"/>
  <c r="P1127" i="54"/>
  <c r="P1128" i="54"/>
  <c r="P1129" i="54"/>
  <c r="P1130" i="54"/>
  <c r="P1131" i="54"/>
  <c r="P1132" i="54"/>
  <c r="P1133" i="54"/>
  <c r="P1134" i="54"/>
  <c r="P1135" i="54"/>
  <c r="P1136" i="54"/>
  <c r="P1137" i="54"/>
  <c r="P1138" i="54"/>
  <c r="P1139" i="54"/>
  <c r="P1140" i="54"/>
  <c r="P1141" i="54"/>
  <c r="P1142" i="54"/>
  <c r="P1143" i="54"/>
  <c r="P1144" i="54"/>
  <c r="P1145" i="54"/>
  <c r="P1146" i="54"/>
  <c r="P1147" i="54"/>
  <c r="P1148" i="54"/>
  <c r="P1149" i="54"/>
  <c r="P1150" i="54"/>
  <c r="P1151" i="54"/>
  <c r="P1152" i="54"/>
  <c r="P1153" i="54"/>
  <c r="P1154" i="54"/>
  <c r="P1155" i="54"/>
  <c r="P1156" i="54"/>
  <c r="P1157" i="54"/>
  <c r="P1158" i="54"/>
  <c r="P1159" i="54"/>
  <c r="P1160" i="54"/>
  <c r="P1161" i="54"/>
  <c r="P1162" i="54"/>
  <c r="P1163" i="54"/>
  <c r="P1164" i="54"/>
  <c r="P1165" i="54"/>
  <c r="P1166" i="54"/>
  <c r="P1167" i="54"/>
  <c r="P1168" i="54"/>
  <c r="P1169" i="54"/>
  <c r="P1170" i="54"/>
  <c r="P1171" i="54"/>
  <c r="P1172" i="54"/>
  <c r="P1173" i="54"/>
  <c r="P1174" i="54"/>
  <c r="P1175" i="54"/>
  <c r="P1176" i="54"/>
  <c r="P1177" i="54"/>
  <c r="P1178" i="54"/>
  <c r="P1179" i="54"/>
  <c r="P1180" i="54"/>
  <c r="P1181" i="54"/>
  <c r="P1182" i="54"/>
  <c r="P1183" i="54"/>
  <c r="P1184" i="54"/>
  <c r="P1185" i="54"/>
  <c r="P1186" i="54"/>
  <c r="P1187" i="54"/>
  <c r="P1188" i="54"/>
  <c r="P1189" i="54"/>
  <c r="P1190" i="54"/>
  <c r="P1191" i="54"/>
  <c r="P1192" i="54"/>
  <c r="P1193" i="54"/>
  <c r="P1194" i="54"/>
  <c r="P1195" i="54"/>
  <c r="P1196" i="54"/>
  <c r="P1197" i="54"/>
  <c r="P1198" i="54"/>
  <c r="P1199" i="54"/>
  <c r="P1200" i="54"/>
  <c r="P1201" i="54"/>
  <c r="P1202" i="54"/>
  <c r="P1203" i="54"/>
  <c r="P1204" i="54"/>
  <c r="P1205" i="54"/>
  <c r="P1206" i="54"/>
  <c r="P1207" i="54"/>
  <c r="P1208" i="54"/>
  <c r="P1209" i="54"/>
  <c r="P1210" i="54"/>
  <c r="P1211" i="54"/>
  <c r="P1212" i="54"/>
  <c r="P1213" i="54"/>
  <c r="P1214" i="54"/>
  <c r="P1215" i="54"/>
  <c r="P1216" i="54"/>
  <c r="P1217" i="54"/>
  <c r="P1218" i="54"/>
  <c r="P1219" i="54"/>
  <c r="P1220" i="54"/>
  <c r="P1221" i="54"/>
  <c r="P1222" i="54"/>
  <c r="P1223" i="54"/>
  <c r="P1224" i="54"/>
  <c r="P1225" i="54"/>
  <c r="P1226" i="54"/>
  <c r="P1227" i="54"/>
  <c r="P1228" i="54"/>
  <c r="P1229" i="54"/>
  <c r="P1230" i="54"/>
  <c r="P1231" i="54"/>
  <c r="P1232" i="54"/>
  <c r="P1233" i="54"/>
  <c r="P1234" i="54"/>
  <c r="P1235" i="54"/>
  <c r="P1236" i="54"/>
  <c r="P1237" i="54"/>
  <c r="P1238" i="54"/>
  <c r="P1239" i="54"/>
  <c r="P1240" i="54"/>
  <c r="P1241" i="54"/>
  <c r="P1242" i="54"/>
  <c r="P1243" i="54"/>
  <c r="P1244" i="54"/>
  <c r="P1245" i="54"/>
  <c r="P1246" i="54"/>
  <c r="P1247" i="54"/>
  <c r="P1248" i="54"/>
  <c r="P1249" i="54"/>
  <c r="P1250" i="54"/>
  <c r="P1251" i="54"/>
  <c r="P1252" i="54"/>
  <c r="P1253" i="54"/>
  <c r="P1254" i="54"/>
  <c r="P1255" i="54"/>
  <c r="P1256" i="54"/>
  <c r="P1257" i="54"/>
  <c r="P1258" i="54"/>
  <c r="P1259" i="54"/>
  <c r="P1260" i="54"/>
  <c r="P1261" i="54"/>
  <c r="P1262" i="54"/>
  <c r="P1263" i="54"/>
  <c r="P1264" i="54"/>
  <c r="P1265" i="54"/>
  <c r="P1266" i="54"/>
  <c r="P1267" i="54"/>
  <c r="P1268" i="54"/>
  <c r="P1269" i="54"/>
  <c r="P1270" i="54"/>
  <c r="P1271" i="54"/>
  <c r="P1272" i="54"/>
  <c r="P1273" i="54"/>
  <c r="P1274" i="54"/>
  <c r="P1275" i="54"/>
  <c r="P1276" i="54"/>
  <c r="P1277" i="54"/>
  <c r="P1278" i="54"/>
  <c r="P1279" i="54"/>
  <c r="P1280" i="54"/>
  <c r="P1281" i="54"/>
  <c r="P1282" i="54"/>
  <c r="P1283" i="54"/>
  <c r="P1284" i="54"/>
  <c r="P1285" i="54"/>
  <c r="P1286" i="54"/>
  <c r="P1287" i="54"/>
  <c r="P1288" i="54"/>
  <c r="P1289" i="54"/>
  <c r="P1290" i="54"/>
  <c r="P1291" i="54"/>
  <c r="P1292" i="54"/>
  <c r="P1293" i="54"/>
  <c r="P1294" i="54"/>
  <c r="P1295" i="54"/>
  <c r="P1296" i="54"/>
  <c r="P1297" i="54"/>
  <c r="P1298" i="54"/>
  <c r="P1299" i="54"/>
  <c r="P1300" i="54"/>
  <c r="P1301" i="54"/>
  <c r="P1302" i="54"/>
  <c r="P1303" i="54"/>
  <c r="P1304" i="54"/>
  <c r="P1305" i="54"/>
  <c r="P1306" i="54"/>
  <c r="P1307" i="54"/>
  <c r="P1308" i="54"/>
  <c r="P1309" i="54"/>
  <c r="P1310" i="54"/>
  <c r="P1311" i="54"/>
  <c r="P1312" i="54"/>
  <c r="P1313" i="54"/>
  <c r="P1314" i="54"/>
  <c r="P1315" i="54"/>
  <c r="P1316" i="54"/>
  <c r="P1317" i="54"/>
  <c r="P1318" i="54"/>
  <c r="P1319" i="54"/>
  <c r="P1320" i="54"/>
  <c r="P1321" i="54"/>
  <c r="P1322" i="54"/>
  <c r="P1323" i="54"/>
  <c r="P1324" i="54"/>
  <c r="P1325" i="54"/>
  <c r="P1326" i="54"/>
  <c r="P1327" i="54"/>
  <c r="P1328" i="54"/>
  <c r="P1329" i="54"/>
  <c r="P1330" i="54"/>
  <c r="P1331" i="54"/>
  <c r="P1332" i="54"/>
  <c r="P1333" i="54"/>
  <c r="P1334" i="54"/>
  <c r="P1335" i="54"/>
  <c r="P1336" i="54"/>
  <c r="P1337" i="54"/>
  <c r="P1338" i="54"/>
  <c r="P1339" i="54"/>
  <c r="P1340" i="54"/>
  <c r="P1341" i="54"/>
  <c r="P1342" i="54"/>
  <c r="P1343" i="54"/>
  <c r="P1344" i="54"/>
  <c r="P1345" i="54"/>
  <c r="P1346" i="54"/>
  <c r="P1347" i="54"/>
  <c r="P1348" i="54"/>
  <c r="P1349" i="54"/>
  <c r="P1350" i="54"/>
  <c r="P1351" i="54"/>
  <c r="P1352" i="54"/>
  <c r="P1353" i="54"/>
  <c r="P1354" i="54"/>
  <c r="P1355" i="54"/>
  <c r="P1356" i="54"/>
  <c r="P1357" i="54"/>
  <c r="P1358" i="54"/>
  <c r="P1359" i="54"/>
  <c r="P1360" i="54"/>
  <c r="P1361" i="54"/>
  <c r="P1362" i="54"/>
  <c r="P1363" i="54"/>
  <c r="P1364" i="54"/>
  <c r="P1365" i="54"/>
  <c r="P1366" i="54"/>
  <c r="P1367" i="54"/>
  <c r="P1368" i="54"/>
  <c r="P1369" i="54"/>
  <c r="P1370" i="54"/>
  <c r="P1371" i="54"/>
  <c r="P1372" i="54"/>
  <c r="P1373" i="54"/>
  <c r="P1374" i="54"/>
  <c r="P1375" i="54"/>
  <c r="P1376" i="54"/>
  <c r="P1377" i="54"/>
  <c r="P1378" i="54"/>
  <c r="P1379" i="54"/>
  <c r="P1380" i="54"/>
  <c r="P1381" i="54"/>
  <c r="P1382" i="54"/>
  <c r="P1383" i="54"/>
  <c r="P1384" i="54"/>
  <c r="P1385" i="54"/>
  <c r="P1386" i="54"/>
  <c r="P1387" i="54"/>
  <c r="P1388" i="54"/>
  <c r="P1389" i="54"/>
  <c r="P1390" i="54"/>
  <c r="P1391" i="54"/>
  <c r="P1392" i="54"/>
  <c r="P1393" i="54"/>
  <c r="P1394" i="54"/>
  <c r="P1395" i="54"/>
  <c r="P1396" i="54"/>
  <c r="P1397" i="54"/>
  <c r="P1398" i="54"/>
  <c r="P1399" i="54"/>
  <c r="P1400" i="54"/>
  <c r="P1401" i="54"/>
  <c r="P1402" i="54"/>
  <c r="P1403" i="54"/>
  <c r="P1404" i="54"/>
  <c r="P1405" i="54"/>
  <c r="P1406" i="54"/>
  <c r="P1407" i="54"/>
  <c r="P1408" i="54"/>
  <c r="P1409" i="54"/>
  <c r="P1410" i="54"/>
  <c r="P1411" i="54"/>
  <c r="P1412" i="54"/>
  <c r="P1413" i="54"/>
  <c r="P1414" i="54"/>
  <c r="P1415" i="54"/>
  <c r="P1416" i="54"/>
  <c r="P1417" i="54"/>
  <c r="P1418" i="54"/>
  <c r="P1419" i="54"/>
  <c r="P1420" i="54"/>
  <c r="P1421" i="54"/>
  <c r="P1422" i="54"/>
  <c r="P1423" i="54"/>
  <c r="P1424" i="54"/>
  <c r="P1425" i="54"/>
  <c r="P1426" i="54"/>
  <c r="P1427" i="54"/>
  <c r="P1428" i="54"/>
  <c r="P1429" i="54"/>
  <c r="P1430" i="54"/>
  <c r="P1431" i="54"/>
  <c r="P1432" i="54"/>
  <c r="P1433" i="54"/>
  <c r="P1434" i="54"/>
  <c r="P1435" i="54"/>
  <c r="P1436" i="54"/>
  <c r="P1437" i="54"/>
  <c r="P1438" i="54"/>
  <c r="P1439" i="54"/>
  <c r="P1440" i="54"/>
  <c r="P1441" i="54"/>
  <c r="P1442" i="54"/>
  <c r="P1443" i="54"/>
  <c r="P1444" i="54"/>
  <c r="P1445" i="54"/>
  <c r="P1446" i="54"/>
  <c r="P1447" i="54"/>
  <c r="P1448" i="54"/>
  <c r="P1449" i="54"/>
  <c r="P1450" i="54"/>
  <c r="P1451" i="54"/>
  <c r="P1452" i="54"/>
  <c r="P1453" i="54"/>
  <c r="P1454" i="54"/>
  <c r="P1455" i="54"/>
  <c r="P1456" i="54"/>
  <c r="P1457" i="54"/>
  <c r="P1458" i="54"/>
  <c r="P1459" i="54"/>
  <c r="P1460" i="54"/>
  <c r="P1461" i="54"/>
  <c r="P1462" i="54"/>
  <c r="P1463" i="54"/>
  <c r="P1464" i="54"/>
  <c r="P1465" i="54"/>
  <c r="P1466" i="54"/>
  <c r="P1467" i="54"/>
  <c r="P1468" i="54"/>
  <c r="P1469" i="54"/>
  <c r="P1470" i="54"/>
  <c r="P1471" i="54"/>
  <c r="P1472" i="54"/>
  <c r="P1473" i="54"/>
  <c r="P1474" i="54"/>
  <c r="P1475" i="54"/>
  <c r="P1476" i="54"/>
  <c r="P1477" i="54"/>
  <c r="P1478" i="54"/>
  <c r="O11" i="60"/>
  <c r="O42" i="60"/>
  <c r="O21" i="60"/>
  <c r="O49" i="60"/>
  <c r="O13" i="60"/>
  <c r="O46" i="60"/>
  <c r="O15" i="60"/>
  <c r="O51" i="60"/>
  <c r="O14" i="60"/>
  <c r="O54" i="60"/>
  <c r="O41" i="60"/>
  <c r="O36" i="60"/>
  <c r="O17" i="60"/>
  <c r="O47" i="60"/>
  <c r="O50" i="60"/>
  <c r="O27" i="60"/>
  <c r="O31" i="60"/>
  <c r="O24" i="60"/>
  <c r="O16" i="60"/>
  <c r="O39" i="60"/>
  <c r="O18" i="60"/>
  <c r="O53" i="60"/>
  <c r="O26" i="60"/>
  <c r="O30" i="60"/>
  <c r="O43" i="60"/>
  <c r="O40" i="60"/>
  <c r="O12" i="60"/>
  <c r="O10" i="60"/>
  <c r="O8" i="60"/>
  <c r="O19" i="60"/>
  <c r="O38" i="60"/>
  <c r="O28" i="60"/>
  <c r="O32" i="60"/>
  <c r="O34" i="60"/>
  <c r="O52" i="60"/>
  <c r="O48" i="60"/>
  <c r="O35" i="60"/>
  <c r="O29" i="60"/>
  <c r="O20" i="60"/>
  <c r="O45" i="60"/>
  <c r="O9" i="60"/>
  <c r="O44" i="60"/>
  <c r="O37" i="60"/>
  <c r="O25" i="60"/>
  <c r="O33" i="60"/>
  <c r="O22" i="60"/>
  <c r="AD53" i="60" l="1"/>
  <c r="AD51" i="60"/>
  <c r="AD49" i="60"/>
  <c r="AD47" i="60"/>
  <c r="AD45" i="60"/>
  <c r="AD43" i="60"/>
  <c r="AD41" i="60"/>
  <c r="AD39" i="60"/>
  <c r="AD37" i="60"/>
  <c r="AD35" i="60"/>
  <c r="AD54" i="60"/>
  <c r="AD52" i="60"/>
  <c r="AD50" i="60"/>
  <c r="AD48" i="60"/>
  <c r="AD46" i="60"/>
  <c r="AD44" i="60"/>
  <c r="AD42" i="60"/>
  <c r="AD40" i="60"/>
  <c r="AD38" i="60"/>
  <c r="AD36" i="60"/>
  <c r="AD34" i="60"/>
  <c r="AD33" i="60"/>
  <c r="AD32" i="60"/>
  <c r="AD31" i="60"/>
  <c r="AD30" i="60"/>
  <c r="AD29" i="60"/>
  <c r="AD28" i="60"/>
  <c r="AD27" i="60"/>
  <c r="AD26" i="60"/>
  <c r="AD25" i="60"/>
  <c r="AD24" i="60"/>
  <c r="AD22" i="60"/>
  <c r="AD21" i="60"/>
  <c r="AD20" i="60"/>
  <c r="AD19" i="60"/>
  <c r="AD18" i="60"/>
  <c r="AD17" i="60"/>
  <c r="AD16" i="60"/>
  <c r="AD15" i="60"/>
  <c r="AD14" i="60"/>
  <c r="AD13" i="60"/>
  <c r="AD12" i="60"/>
  <c r="AD11" i="60"/>
  <c r="AD10" i="60"/>
  <c r="AD9" i="60"/>
  <c r="AD8" i="60"/>
  <c r="P17" i="54"/>
  <c r="P18" i="54"/>
  <c r="P19" i="54"/>
  <c r="P20" i="54"/>
  <c r="P21" i="54"/>
  <c r="P22" i="54"/>
  <c r="P23" i="54"/>
  <c r="P24" i="54"/>
  <c r="P25" i="54"/>
  <c r="P26" i="54"/>
  <c r="P27" i="54"/>
  <c r="P28" i="54"/>
  <c r="P29" i="54"/>
  <c r="P30" i="54"/>
  <c r="P31" i="54"/>
  <c r="P32" i="54"/>
  <c r="P33" i="54"/>
  <c r="P34" i="54"/>
  <c r="P35" i="54"/>
  <c r="P36" i="54"/>
  <c r="P37" i="54"/>
  <c r="P38" i="54"/>
  <c r="P39" i="54"/>
  <c r="P40" i="54"/>
  <c r="P41" i="54"/>
  <c r="P42" i="54"/>
  <c r="P43" i="54"/>
  <c r="P44" i="54"/>
  <c r="P45" i="54"/>
  <c r="P9" i="54"/>
  <c r="P10" i="54"/>
  <c r="P11" i="54"/>
  <c r="P12" i="54"/>
  <c r="P13" i="54"/>
  <c r="P14" i="54"/>
  <c r="P15" i="54"/>
  <c r="P16" i="54"/>
  <c r="P8" i="54"/>
  <c r="C33" i="60"/>
  <c r="C36" i="60"/>
  <c r="C26" i="60"/>
  <c r="C20" i="60"/>
  <c r="C7" i="60"/>
  <c r="C8" i="60"/>
  <c r="C32" i="60"/>
  <c r="C31" i="60"/>
  <c r="C35" i="60"/>
  <c r="C34" i="60"/>
  <c r="O6" i="60"/>
  <c r="C42" i="60"/>
  <c r="C23" i="60"/>
  <c r="C40" i="60"/>
  <c r="C53" i="60"/>
  <c r="C49" i="60"/>
  <c r="C19" i="60"/>
  <c r="C10" i="60"/>
  <c r="C51" i="60"/>
  <c r="C11" i="60"/>
  <c r="C46" i="60"/>
  <c r="C21" i="60"/>
  <c r="C43" i="60"/>
  <c r="C52" i="60"/>
  <c r="C9" i="60"/>
  <c r="C24" i="60"/>
  <c r="C29" i="60"/>
  <c r="C22" i="60"/>
  <c r="C17" i="60"/>
  <c r="C48" i="60"/>
  <c r="C37" i="60"/>
  <c r="C41" i="60"/>
  <c r="A53" i="60"/>
  <c r="C28" i="60"/>
  <c r="C16" i="60"/>
  <c r="C39" i="60"/>
  <c r="C13" i="60"/>
  <c r="C54" i="60"/>
  <c r="C30" i="60"/>
  <c r="C44" i="60"/>
  <c r="C14" i="60"/>
  <c r="C15" i="60"/>
  <c r="A54" i="60"/>
  <c r="C27" i="60"/>
  <c r="C50" i="60"/>
  <c r="C45" i="60"/>
  <c r="C6" i="60"/>
  <c r="C18" i="60"/>
  <c r="O5" i="60"/>
  <c r="C38" i="60"/>
  <c r="C47" i="60"/>
  <c r="C12" i="60"/>
  <c r="C25" i="60"/>
  <c r="D53" i="60" l="1"/>
  <c r="S53" i="60" s="1"/>
  <c r="N53" i="60"/>
  <c r="AC53" i="60" s="1"/>
  <c r="L53" i="60"/>
  <c r="AA53" i="60" s="1"/>
  <c r="J53" i="60"/>
  <c r="Y53" i="60" s="1"/>
  <c r="H53" i="60"/>
  <c r="W53" i="60" s="1"/>
  <c r="F53" i="60"/>
  <c r="U53" i="60" s="1"/>
  <c r="M53" i="60"/>
  <c r="AB53" i="60" s="1"/>
  <c r="K53" i="60"/>
  <c r="Z53" i="60" s="1"/>
  <c r="I53" i="60"/>
  <c r="X53" i="60" s="1"/>
  <c r="G53" i="60"/>
  <c r="V53" i="60" s="1"/>
  <c r="E53" i="60"/>
  <c r="T53" i="60" s="1"/>
  <c r="D54" i="60"/>
  <c r="S54" i="60" s="1"/>
  <c r="N54" i="60"/>
  <c r="AC54" i="60" s="1"/>
  <c r="L54" i="60"/>
  <c r="AA54" i="60" s="1"/>
  <c r="J54" i="60"/>
  <c r="Y54" i="60" s="1"/>
  <c r="H54" i="60"/>
  <c r="W54" i="60" s="1"/>
  <c r="F54" i="60"/>
  <c r="U54" i="60" s="1"/>
  <c r="M54" i="60"/>
  <c r="AB54" i="60" s="1"/>
  <c r="K54" i="60"/>
  <c r="Z54" i="60" s="1"/>
  <c r="I54" i="60"/>
  <c r="X54" i="60" s="1"/>
  <c r="G54" i="60"/>
  <c r="V54" i="60" s="1"/>
  <c r="E54" i="60"/>
  <c r="T54" i="60" s="1"/>
  <c r="B53" i="60"/>
  <c r="B54" i="60"/>
  <c r="A52" i="60"/>
  <c r="D52" i="60" l="1"/>
  <c r="S52" i="60" s="1"/>
  <c r="M52" i="60"/>
  <c r="AB52" i="60" s="1"/>
  <c r="K52" i="60"/>
  <c r="Z52" i="60" s="1"/>
  <c r="I52" i="60"/>
  <c r="X52" i="60" s="1"/>
  <c r="G52" i="60"/>
  <c r="V52" i="60" s="1"/>
  <c r="E52" i="60"/>
  <c r="N52" i="60"/>
  <c r="AC52" i="60" s="1"/>
  <c r="L52" i="60"/>
  <c r="AA52" i="60" s="1"/>
  <c r="J52" i="60"/>
  <c r="Y52" i="60" s="1"/>
  <c r="H52" i="60"/>
  <c r="W52" i="60" s="1"/>
  <c r="F52" i="60"/>
  <c r="U52" i="60" s="1"/>
  <c r="T52" i="60"/>
  <c r="B52" i="60"/>
  <c r="A51" i="60"/>
  <c r="D51" i="60" l="1"/>
  <c r="S51" i="60" s="1"/>
  <c r="N51" i="60"/>
  <c r="AC51" i="60" s="1"/>
  <c r="L51" i="60"/>
  <c r="AA51" i="60" s="1"/>
  <c r="J51" i="60"/>
  <c r="Y51" i="60" s="1"/>
  <c r="H51" i="60"/>
  <c r="W51" i="60" s="1"/>
  <c r="F51" i="60"/>
  <c r="U51" i="60" s="1"/>
  <c r="M51" i="60"/>
  <c r="AB51" i="60" s="1"/>
  <c r="K51" i="60"/>
  <c r="Z51" i="60" s="1"/>
  <c r="I51" i="60"/>
  <c r="X51" i="60" s="1"/>
  <c r="G51" i="60"/>
  <c r="V51" i="60" s="1"/>
  <c r="E51" i="60"/>
  <c r="T51" i="60" s="1"/>
  <c r="B51" i="60"/>
  <c r="A50" i="60"/>
  <c r="D50" i="60" l="1"/>
  <c r="S50" i="60" s="1"/>
  <c r="M50" i="60"/>
  <c r="AB50" i="60" s="1"/>
  <c r="K50" i="60"/>
  <c r="Z50" i="60" s="1"/>
  <c r="I50" i="60"/>
  <c r="X50" i="60" s="1"/>
  <c r="G50" i="60"/>
  <c r="V50" i="60" s="1"/>
  <c r="E50" i="60"/>
  <c r="T50" i="60" s="1"/>
  <c r="J50" i="60"/>
  <c r="Y50" i="60" s="1"/>
  <c r="F50" i="60"/>
  <c r="U50" i="60" s="1"/>
  <c r="N50" i="60"/>
  <c r="AC50" i="60" s="1"/>
  <c r="L50" i="60"/>
  <c r="AA50" i="60" s="1"/>
  <c r="H50" i="60"/>
  <c r="W50" i="60" s="1"/>
  <c r="B50" i="60"/>
  <c r="A49" i="60"/>
  <c r="D49" i="60" l="1"/>
  <c r="S49" i="60" s="1"/>
  <c r="M49" i="60"/>
  <c r="AB49" i="60" s="1"/>
  <c r="K49" i="60"/>
  <c r="Z49" i="60" s="1"/>
  <c r="I49" i="60"/>
  <c r="X49" i="60" s="1"/>
  <c r="G49" i="60"/>
  <c r="V49" i="60" s="1"/>
  <c r="E49" i="60"/>
  <c r="T49" i="60" s="1"/>
  <c r="H49" i="60"/>
  <c r="W49" i="60" s="1"/>
  <c r="N49" i="60"/>
  <c r="AC49" i="60" s="1"/>
  <c r="L49" i="60"/>
  <c r="AA49" i="60" s="1"/>
  <c r="J49" i="60"/>
  <c r="Y49" i="60" s="1"/>
  <c r="F49" i="60"/>
  <c r="U49" i="60" s="1"/>
  <c r="B49" i="60"/>
  <c r="A48" i="60"/>
  <c r="D48" i="60" l="1"/>
  <c r="S48" i="60" s="1"/>
  <c r="M48" i="60"/>
  <c r="AB48" i="60" s="1"/>
  <c r="K48" i="60"/>
  <c r="Z48" i="60" s="1"/>
  <c r="I48" i="60"/>
  <c r="X48" i="60" s="1"/>
  <c r="G48" i="60"/>
  <c r="V48" i="60" s="1"/>
  <c r="E48" i="60"/>
  <c r="T48" i="60" s="1"/>
  <c r="H48" i="60"/>
  <c r="W48" i="60" s="1"/>
  <c r="N48" i="60"/>
  <c r="AC48" i="60" s="1"/>
  <c r="L48" i="60"/>
  <c r="AA48" i="60" s="1"/>
  <c r="J48" i="60"/>
  <c r="Y48" i="60" s="1"/>
  <c r="F48" i="60"/>
  <c r="U48" i="60" s="1"/>
  <c r="B48" i="60"/>
  <c r="A47" i="60"/>
  <c r="D47" i="60" l="1"/>
  <c r="S47" i="60" s="1"/>
  <c r="M47" i="60"/>
  <c r="AB47" i="60" s="1"/>
  <c r="K47" i="60"/>
  <c r="Z47" i="60" s="1"/>
  <c r="I47" i="60"/>
  <c r="X47" i="60" s="1"/>
  <c r="G47" i="60"/>
  <c r="V47" i="60" s="1"/>
  <c r="E47" i="60"/>
  <c r="T47" i="60" s="1"/>
  <c r="H47" i="60"/>
  <c r="W47" i="60" s="1"/>
  <c r="N47" i="60"/>
  <c r="AC47" i="60" s="1"/>
  <c r="L47" i="60"/>
  <c r="AA47" i="60" s="1"/>
  <c r="J47" i="60"/>
  <c r="Y47" i="60" s="1"/>
  <c r="F47" i="60"/>
  <c r="U47" i="60" s="1"/>
  <c r="B47" i="60"/>
  <c r="A46" i="60"/>
  <c r="D46" i="60" l="1"/>
  <c r="S46" i="60" s="1"/>
  <c r="M46" i="60"/>
  <c r="AB46" i="60" s="1"/>
  <c r="K46" i="60"/>
  <c r="Z46" i="60" s="1"/>
  <c r="I46" i="60"/>
  <c r="X46" i="60" s="1"/>
  <c r="G46" i="60"/>
  <c r="V46" i="60" s="1"/>
  <c r="E46" i="60"/>
  <c r="N46" i="60"/>
  <c r="AC46" i="60" s="1"/>
  <c r="L46" i="60"/>
  <c r="AA46" i="60" s="1"/>
  <c r="J46" i="60"/>
  <c r="Y46" i="60" s="1"/>
  <c r="F46" i="60"/>
  <c r="U46" i="60" s="1"/>
  <c r="H46" i="60"/>
  <c r="W46" i="60" s="1"/>
  <c r="T46" i="60"/>
  <c r="B46" i="60"/>
  <c r="A45" i="60"/>
  <c r="D45" i="60" l="1"/>
  <c r="S45" i="60" s="1"/>
  <c r="M45" i="60"/>
  <c r="AB45" i="60" s="1"/>
  <c r="K45" i="60"/>
  <c r="Z45" i="60" s="1"/>
  <c r="I45" i="60"/>
  <c r="X45" i="60" s="1"/>
  <c r="G45" i="60"/>
  <c r="V45" i="60" s="1"/>
  <c r="E45" i="60"/>
  <c r="T45" i="60" s="1"/>
  <c r="N45" i="60"/>
  <c r="AC45" i="60" s="1"/>
  <c r="L45" i="60"/>
  <c r="AA45" i="60" s="1"/>
  <c r="H45" i="60"/>
  <c r="W45" i="60" s="1"/>
  <c r="F45" i="60"/>
  <c r="U45" i="60" s="1"/>
  <c r="J45" i="60"/>
  <c r="Y45" i="60" s="1"/>
  <c r="B45" i="60"/>
  <c r="A44" i="60"/>
  <c r="D44" i="60" l="1"/>
  <c r="S44" i="60" s="1"/>
  <c r="M44" i="60"/>
  <c r="AB44" i="60" s="1"/>
  <c r="K44" i="60"/>
  <c r="Z44" i="60" s="1"/>
  <c r="I44" i="60"/>
  <c r="X44" i="60" s="1"/>
  <c r="G44" i="60"/>
  <c r="V44" i="60" s="1"/>
  <c r="E44" i="60"/>
  <c r="T44" i="60" s="1"/>
  <c r="H44" i="60"/>
  <c r="W44" i="60" s="1"/>
  <c r="N44" i="60"/>
  <c r="AC44" i="60" s="1"/>
  <c r="L44" i="60"/>
  <c r="AA44" i="60" s="1"/>
  <c r="J44" i="60"/>
  <c r="Y44" i="60" s="1"/>
  <c r="F44" i="60"/>
  <c r="U44" i="60" s="1"/>
  <c r="B44" i="60"/>
  <c r="A43" i="60"/>
  <c r="D43" i="60" l="1"/>
  <c r="S43" i="60" s="1"/>
  <c r="M43" i="60"/>
  <c r="AB43" i="60" s="1"/>
  <c r="K43" i="60"/>
  <c r="Z43" i="60" s="1"/>
  <c r="I43" i="60"/>
  <c r="X43" i="60" s="1"/>
  <c r="G43" i="60"/>
  <c r="V43" i="60" s="1"/>
  <c r="E43" i="60"/>
  <c r="T43" i="60" s="1"/>
  <c r="N43" i="60"/>
  <c r="AC43" i="60" s="1"/>
  <c r="J43" i="60"/>
  <c r="Y43" i="60" s="1"/>
  <c r="F43" i="60"/>
  <c r="U43" i="60" s="1"/>
  <c r="L43" i="60"/>
  <c r="AA43" i="60" s="1"/>
  <c r="H43" i="60"/>
  <c r="W43" i="60" s="1"/>
  <c r="B43" i="60"/>
  <c r="A42" i="60"/>
  <c r="D42" i="60" l="1"/>
  <c r="S42" i="60" s="1"/>
  <c r="M42" i="60"/>
  <c r="AB42" i="60" s="1"/>
  <c r="K42" i="60"/>
  <c r="Z42" i="60" s="1"/>
  <c r="I42" i="60"/>
  <c r="X42" i="60" s="1"/>
  <c r="G42" i="60"/>
  <c r="V42" i="60" s="1"/>
  <c r="E42" i="60"/>
  <c r="T42" i="60" s="1"/>
  <c r="L42" i="60"/>
  <c r="AA42" i="60" s="1"/>
  <c r="J42" i="60"/>
  <c r="Y42" i="60" s="1"/>
  <c r="F42" i="60"/>
  <c r="U42" i="60" s="1"/>
  <c r="N42" i="60"/>
  <c r="AC42" i="60" s="1"/>
  <c r="H42" i="60"/>
  <c r="W42" i="60" s="1"/>
  <c r="B42" i="60"/>
  <c r="A41" i="60"/>
  <c r="D41" i="60" l="1"/>
  <c r="S41" i="60" s="1"/>
  <c r="M41" i="60"/>
  <c r="AB41" i="60" s="1"/>
  <c r="K41" i="60"/>
  <c r="Z41" i="60" s="1"/>
  <c r="I41" i="60"/>
  <c r="X41" i="60" s="1"/>
  <c r="G41" i="60"/>
  <c r="V41" i="60" s="1"/>
  <c r="E41" i="60"/>
  <c r="T41" i="60" s="1"/>
  <c r="N41" i="60"/>
  <c r="AC41" i="60" s="1"/>
  <c r="L41" i="60"/>
  <c r="AA41" i="60" s="1"/>
  <c r="J41" i="60"/>
  <c r="Y41" i="60" s="1"/>
  <c r="H41" i="60"/>
  <c r="W41" i="60" s="1"/>
  <c r="F41" i="60"/>
  <c r="U41" i="60" s="1"/>
  <c r="B41" i="60"/>
  <c r="A40" i="60"/>
  <c r="D40" i="60" l="1"/>
  <c r="S40" i="60" s="1"/>
  <c r="M40" i="60"/>
  <c r="AB40" i="60" s="1"/>
  <c r="K40" i="60"/>
  <c r="Z40" i="60" s="1"/>
  <c r="I40" i="60"/>
  <c r="X40" i="60" s="1"/>
  <c r="G40" i="60"/>
  <c r="V40" i="60" s="1"/>
  <c r="E40" i="60"/>
  <c r="N40" i="60"/>
  <c r="AC40" i="60" s="1"/>
  <c r="L40" i="60"/>
  <c r="AA40" i="60" s="1"/>
  <c r="J40" i="60"/>
  <c r="Y40" i="60" s="1"/>
  <c r="H40" i="60"/>
  <c r="W40" i="60" s="1"/>
  <c r="F40" i="60"/>
  <c r="U40" i="60" s="1"/>
  <c r="T40" i="60"/>
  <c r="B40" i="60"/>
  <c r="A39" i="60"/>
  <c r="D39" i="60" l="1"/>
  <c r="S39" i="60" s="1"/>
  <c r="M39" i="60"/>
  <c r="AB39" i="60" s="1"/>
  <c r="K39" i="60"/>
  <c r="Z39" i="60" s="1"/>
  <c r="I39" i="60"/>
  <c r="X39" i="60" s="1"/>
  <c r="G39" i="60"/>
  <c r="V39" i="60" s="1"/>
  <c r="E39" i="60"/>
  <c r="L39" i="60"/>
  <c r="AA39" i="60" s="1"/>
  <c r="H39" i="60"/>
  <c r="W39" i="60" s="1"/>
  <c r="N39" i="60"/>
  <c r="AC39" i="60" s="1"/>
  <c r="J39" i="60"/>
  <c r="Y39" i="60" s="1"/>
  <c r="F39" i="60"/>
  <c r="U39" i="60" s="1"/>
  <c r="T39" i="60"/>
  <c r="B39" i="60"/>
  <c r="A38" i="60"/>
  <c r="D38" i="60" l="1"/>
  <c r="S38" i="60" s="1"/>
  <c r="M38" i="60"/>
  <c r="AB38" i="60" s="1"/>
  <c r="K38" i="60"/>
  <c r="Z38" i="60" s="1"/>
  <c r="I38" i="60"/>
  <c r="X38" i="60" s="1"/>
  <c r="G38" i="60"/>
  <c r="V38" i="60" s="1"/>
  <c r="E38" i="60"/>
  <c r="T38" i="60" s="1"/>
  <c r="N38" i="60"/>
  <c r="AC38" i="60" s="1"/>
  <c r="L38" i="60"/>
  <c r="AA38" i="60" s="1"/>
  <c r="H38" i="60"/>
  <c r="W38" i="60" s="1"/>
  <c r="F38" i="60"/>
  <c r="U38" i="60" s="1"/>
  <c r="J38" i="60"/>
  <c r="Y38" i="60" s="1"/>
  <c r="B38" i="60"/>
  <c r="A37" i="60"/>
  <c r="D37" i="60" l="1"/>
  <c r="S37" i="60" s="1"/>
  <c r="M37" i="60"/>
  <c r="AB37" i="60" s="1"/>
  <c r="K37" i="60"/>
  <c r="Z37" i="60" s="1"/>
  <c r="I37" i="60"/>
  <c r="X37" i="60" s="1"/>
  <c r="G37" i="60"/>
  <c r="V37" i="60" s="1"/>
  <c r="E37" i="60"/>
  <c r="T37" i="60" s="1"/>
  <c r="H37" i="60"/>
  <c r="W37" i="60" s="1"/>
  <c r="N37" i="60"/>
  <c r="AC37" i="60" s="1"/>
  <c r="L37" i="60"/>
  <c r="AA37" i="60" s="1"/>
  <c r="J37" i="60"/>
  <c r="Y37" i="60" s="1"/>
  <c r="F37" i="60"/>
  <c r="U37" i="60" s="1"/>
  <c r="B37" i="60"/>
  <c r="A36" i="60"/>
  <c r="D36" i="60" l="1"/>
  <c r="S36" i="60" s="1"/>
  <c r="M36" i="60"/>
  <c r="AB36" i="60" s="1"/>
  <c r="K36" i="60"/>
  <c r="Z36" i="60" s="1"/>
  <c r="I36" i="60"/>
  <c r="X36" i="60" s="1"/>
  <c r="G36" i="60"/>
  <c r="V36" i="60" s="1"/>
  <c r="E36" i="60"/>
  <c r="T36" i="60" s="1"/>
  <c r="J36" i="60"/>
  <c r="Y36" i="60" s="1"/>
  <c r="F36" i="60"/>
  <c r="U36" i="60" s="1"/>
  <c r="N36" i="60"/>
  <c r="AC36" i="60" s="1"/>
  <c r="L36" i="60"/>
  <c r="AA36" i="60" s="1"/>
  <c r="H36" i="60"/>
  <c r="W36" i="60" s="1"/>
  <c r="B36" i="60"/>
  <c r="A35" i="60"/>
  <c r="D35" i="60" l="1"/>
  <c r="S35" i="60" s="1"/>
  <c r="M35" i="60"/>
  <c r="AB35" i="60" s="1"/>
  <c r="K35" i="60"/>
  <c r="Z35" i="60" s="1"/>
  <c r="I35" i="60"/>
  <c r="X35" i="60" s="1"/>
  <c r="G35" i="60"/>
  <c r="V35" i="60" s="1"/>
  <c r="E35" i="60"/>
  <c r="T35" i="60" s="1"/>
  <c r="H35" i="60"/>
  <c r="W35" i="60" s="1"/>
  <c r="N35" i="60"/>
  <c r="AC35" i="60" s="1"/>
  <c r="L35" i="60"/>
  <c r="AA35" i="60" s="1"/>
  <c r="J35" i="60"/>
  <c r="Y35" i="60" s="1"/>
  <c r="F35" i="60"/>
  <c r="U35" i="60" s="1"/>
  <c r="B35" i="60"/>
  <c r="A34" i="60"/>
  <c r="B34" i="60" l="1"/>
  <c r="M1477" i="54" l="1"/>
  <c r="L1477" i="54"/>
  <c r="K1477" i="54"/>
  <c r="J1477" i="54"/>
  <c r="I1477" i="54"/>
  <c r="H1477" i="54"/>
  <c r="G1477" i="54"/>
  <c r="F1477" i="54"/>
  <c r="E1477" i="54"/>
  <c r="D1477" i="54"/>
  <c r="C1477" i="54"/>
  <c r="M1476" i="54"/>
  <c r="L1476" i="54"/>
  <c r="K1476" i="54"/>
  <c r="J1476" i="54"/>
  <c r="I1476" i="54"/>
  <c r="H1476" i="54"/>
  <c r="G1476" i="54"/>
  <c r="F1476" i="54"/>
  <c r="E1476" i="54"/>
  <c r="D1476" i="54"/>
  <c r="C1476" i="54"/>
  <c r="M1475" i="54"/>
  <c r="L1475" i="54"/>
  <c r="K1475" i="54"/>
  <c r="J1475" i="54"/>
  <c r="I1475" i="54"/>
  <c r="H1475" i="54"/>
  <c r="G1475" i="54"/>
  <c r="F1475" i="54"/>
  <c r="E1475" i="54"/>
  <c r="D1475" i="54"/>
  <c r="C1475" i="54"/>
  <c r="M1474" i="54"/>
  <c r="L1474" i="54"/>
  <c r="K1474" i="54"/>
  <c r="J1474" i="54"/>
  <c r="I1474" i="54"/>
  <c r="H1474" i="54"/>
  <c r="G1474" i="54"/>
  <c r="F1474" i="54"/>
  <c r="E1474" i="54"/>
  <c r="D1474" i="54"/>
  <c r="C1474" i="54"/>
  <c r="M1473" i="54"/>
  <c r="L1473" i="54"/>
  <c r="K1473" i="54"/>
  <c r="J1473" i="54"/>
  <c r="I1473" i="54"/>
  <c r="H1473" i="54"/>
  <c r="G1473" i="54"/>
  <c r="F1473" i="54"/>
  <c r="E1473" i="54"/>
  <c r="D1473" i="54"/>
  <c r="C1473" i="54"/>
  <c r="M1472" i="54"/>
  <c r="L1472" i="54"/>
  <c r="K1472" i="54"/>
  <c r="J1472" i="54"/>
  <c r="I1472" i="54"/>
  <c r="H1472" i="54"/>
  <c r="G1472" i="54"/>
  <c r="F1472" i="54"/>
  <c r="E1472" i="54"/>
  <c r="D1472" i="54"/>
  <c r="C1472" i="54"/>
  <c r="M1471" i="54"/>
  <c r="L1471" i="54"/>
  <c r="K1471" i="54"/>
  <c r="J1471" i="54"/>
  <c r="I1471" i="54"/>
  <c r="H1471" i="54"/>
  <c r="G1471" i="54"/>
  <c r="F1471" i="54"/>
  <c r="E1471" i="54"/>
  <c r="D1471" i="54"/>
  <c r="C1471" i="54"/>
  <c r="M1470" i="54"/>
  <c r="L1470" i="54"/>
  <c r="K1470" i="54"/>
  <c r="J1470" i="54"/>
  <c r="I1470" i="54"/>
  <c r="H1470" i="54"/>
  <c r="G1470" i="54"/>
  <c r="F1470" i="54"/>
  <c r="E1470" i="54"/>
  <c r="D1470" i="54"/>
  <c r="C1470" i="54"/>
  <c r="M1469" i="54"/>
  <c r="L1469" i="54"/>
  <c r="K1469" i="54"/>
  <c r="J1469" i="54"/>
  <c r="I1469" i="54"/>
  <c r="H1469" i="54"/>
  <c r="G1469" i="54"/>
  <c r="F1469" i="54"/>
  <c r="E1469" i="54"/>
  <c r="D1469" i="54"/>
  <c r="C1469" i="54"/>
  <c r="M1468" i="54"/>
  <c r="L1468" i="54"/>
  <c r="K1468" i="54"/>
  <c r="J1468" i="54"/>
  <c r="I1468" i="54"/>
  <c r="H1468" i="54"/>
  <c r="G1468" i="54"/>
  <c r="F1468" i="54"/>
  <c r="E1468" i="54"/>
  <c r="D1468" i="54"/>
  <c r="C1468" i="54"/>
  <c r="M1467" i="54"/>
  <c r="L1467" i="54"/>
  <c r="K1467" i="54"/>
  <c r="J1467" i="54"/>
  <c r="I1467" i="54"/>
  <c r="H1467" i="54"/>
  <c r="G1467" i="54"/>
  <c r="F1467" i="54"/>
  <c r="E1467" i="54"/>
  <c r="D1467" i="54"/>
  <c r="C1467" i="54"/>
  <c r="M1466" i="54"/>
  <c r="L1466" i="54"/>
  <c r="K1466" i="54"/>
  <c r="J1466" i="54"/>
  <c r="I1466" i="54"/>
  <c r="H1466" i="54"/>
  <c r="G1466" i="54"/>
  <c r="F1466" i="54"/>
  <c r="E1466" i="54"/>
  <c r="D1466" i="54"/>
  <c r="C1466" i="54"/>
  <c r="M1465" i="54"/>
  <c r="L1465" i="54"/>
  <c r="K1465" i="54"/>
  <c r="J1465" i="54"/>
  <c r="I1465" i="54"/>
  <c r="H1465" i="54"/>
  <c r="G1465" i="54"/>
  <c r="F1465" i="54"/>
  <c r="E1465" i="54"/>
  <c r="D1465" i="54"/>
  <c r="C1465" i="54"/>
  <c r="M1464" i="54"/>
  <c r="L1464" i="54"/>
  <c r="K1464" i="54"/>
  <c r="J1464" i="54"/>
  <c r="I1464" i="54"/>
  <c r="H1464" i="54"/>
  <c r="G1464" i="54"/>
  <c r="F1464" i="54"/>
  <c r="E1464" i="54"/>
  <c r="D1464" i="54"/>
  <c r="C1464" i="54"/>
  <c r="M1463" i="54"/>
  <c r="L1463" i="54"/>
  <c r="K1463" i="54"/>
  <c r="J1463" i="54"/>
  <c r="I1463" i="54"/>
  <c r="H1463" i="54"/>
  <c r="G1463" i="54"/>
  <c r="F1463" i="54"/>
  <c r="E1463" i="54"/>
  <c r="D1463" i="54"/>
  <c r="C1463" i="54"/>
  <c r="M1462" i="54"/>
  <c r="L1462" i="54"/>
  <c r="K1462" i="54"/>
  <c r="J1462" i="54"/>
  <c r="I1462" i="54"/>
  <c r="H1462" i="54"/>
  <c r="G1462" i="54"/>
  <c r="F1462" i="54"/>
  <c r="E1462" i="54"/>
  <c r="D1462" i="54"/>
  <c r="C1462" i="54"/>
  <c r="M1461" i="54"/>
  <c r="L1461" i="54"/>
  <c r="K1461" i="54"/>
  <c r="J1461" i="54"/>
  <c r="I1461" i="54"/>
  <c r="H1461" i="54"/>
  <c r="G1461" i="54"/>
  <c r="F1461" i="54"/>
  <c r="E1461" i="54"/>
  <c r="D1461" i="54"/>
  <c r="C1461" i="54"/>
  <c r="M1460" i="54"/>
  <c r="L1460" i="54"/>
  <c r="K1460" i="54"/>
  <c r="J1460" i="54"/>
  <c r="I1460" i="54"/>
  <c r="H1460" i="54"/>
  <c r="G1460" i="54"/>
  <c r="F1460" i="54"/>
  <c r="E1460" i="54"/>
  <c r="D1460" i="54"/>
  <c r="C1460" i="54"/>
  <c r="M1459" i="54"/>
  <c r="L1459" i="54"/>
  <c r="K1459" i="54"/>
  <c r="J1459" i="54"/>
  <c r="I1459" i="54"/>
  <c r="H1459" i="54"/>
  <c r="G1459" i="54"/>
  <c r="F1459" i="54"/>
  <c r="E1459" i="54"/>
  <c r="D1459" i="54"/>
  <c r="C1459" i="54"/>
  <c r="M1458" i="54"/>
  <c r="L1458" i="54"/>
  <c r="K1458" i="54"/>
  <c r="J1458" i="54"/>
  <c r="I1458" i="54"/>
  <c r="H1458" i="54"/>
  <c r="G1458" i="54"/>
  <c r="F1458" i="54"/>
  <c r="E1458" i="54"/>
  <c r="D1458" i="54"/>
  <c r="C1458" i="54"/>
  <c r="M1448" i="54"/>
  <c r="L1448" i="54"/>
  <c r="K1448" i="54"/>
  <c r="J1448" i="54"/>
  <c r="I1448" i="54"/>
  <c r="H1448" i="54"/>
  <c r="G1448" i="54"/>
  <c r="F1448" i="54"/>
  <c r="E1448" i="54"/>
  <c r="D1448" i="54"/>
  <c r="C1448" i="54"/>
  <c r="M1447" i="54"/>
  <c r="L1447" i="54"/>
  <c r="K1447" i="54"/>
  <c r="J1447" i="54"/>
  <c r="I1447" i="54"/>
  <c r="H1447" i="54"/>
  <c r="G1447" i="54"/>
  <c r="F1447" i="54"/>
  <c r="E1447" i="54"/>
  <c r="D1447" i="54"/>
  <c r="C1447" i="54"/>
  <c r="M1446" i="54"/>
  <c r="L1446" i="54"/>
  <c r="K1446" i="54"/>
  <c r="J1446" i="54"/>
  <c r="I1446" i="54"/>
  <c r="H1446" i="54"/>
  <c r="G1446" i="54"/>
  <c r="F1446" i="54"/>
  <c r="E1446" i="54"/>
  <c r="D1446" i="54"/>
  <c r="C1446" i="54"/>
  <c r="M1445" i="54"/>
  <c r="L1445" i="54"/>
  <c r="K1445" i="54"/>
  <c r="J1445" i="54"/>
  <c r="I1445" i="54"/>
  <c r="H1445" i="54"/>
  <c r="G1445" i="54"/>
  <c r="F1445" i="54"/>
  <c r="E1445" i="54"/>
  <c r="D1445" i="54"/>
  <c r="C1445" i="54"/>
  <c r="M1444" i="54"/>
  <c r="L1444" i="54"/>
  <c r="K1444" i="54"/>
  <c r="J1444" i="54"/>
  <c r="I1444" i="54"/>
  <c r="H1444" i="54"/>
  <c r="G1444" i="54"/>
  <c r="F1444" i="54"/>
  <c r="E1444" i="54"/>
  <c r="D1444" i="54"/>
  <c r="C1444" i="54"/>
  <c r="M1443" i="54"/>
  <c r="L1443" i="54"/>
  <c r="K1443" i="54"/>
  <c r="J1443" i="54"/>
  <c r="I1443" i="54"/>
  <c r="H1443" i="54"/>
  <c r="G1443" i="54"/>
  <c r="F1443" i="54"/>
  <c r="E1443" i="54"/>
  <c r="D1443" i="54"/>
  <c r="C1443" i="54"/>
  <c r="M1442" i="54"/>
  <c r="L1442" i="54"/>
  <c r="K1442" i="54"/>
  <c r="J1442" i="54"/>
  <c r="I1442" i="54"/>
  <c r="H1442" i="54"/>
  <c r="G1442" i="54"/>
  <c r="F1442" i="54"/>
  <c r="E1442" i="54"/>
  <c r="D1442" i="54"/>
  <c r="C1442" i="54"/>
  <c r="M1441" i="54"/>
  <c r="L1441" i="54"/>
  <c r="K1441" i="54"/>
  <c r="J1441" i="54"/>
  <c r="I1441" i="54"/>
  <c r="H1441" i="54"/>
  <c r="G1441" i="54"/>
  <c r="F1441" i="54"/>
  <c r="E1441" i="54"/>
  <c r="D1441" i="54"/>
  <c r="C1441" i="54"/>
  <c r="M1440" i="54"/>
  <c r="L1440" i="54"/>
  <c r="K1440" i="54"/>
  <c r="J1440" i="54"/>
  <c r="I1440" i="54"/>
  <c r="H1440" i="54"/>
  <c r="G1440" i="54"/>
  <c r="F1440" i="54"/>
  <c r="E1440" i="54"/>
  <c r="D1440" i="54"/>
  <c r="C1440" i="54"/>
  <c r="M1439" i="54"/>
  <c r="L1439" i="54"/>
  <c r="K1439" i="54"/>
  <c r="J1439" i="54"/>
  <c r="I1439" i="54"/>
  <c r="H1439" i="54"/>
  <c r="G1439" i="54"/>
  <c r="F1439" i="54"/>
  <c r="E1439" i="54"/>
  <c r="D1439" i="54"/>
  <c r="C1439" i="54"/>
  <c r="M1438" i="54"/>
  <c r="L1438" i="54"/>
  <c r="K1438" i="54"/>
  <c r="J1438" i="54"/>
  <c r="I1438" i="54"/>
  <c r="H1438" i="54"/>
  <c r="G1438" i="54"/>
  <c r="F1438" i="54"/>
  <c r="E1438" i="54"/>
  <c r="D1438" i="54"/>
  <c r="C1438" i="54"/>
  <c r="M1437" i="54"/>
  <c r="L1437" i="54"/>
  <c r="K1437" i="54"/>
  <c r="J1437" i="54"/>
  <c r="I1437" i="54"/>
  <c r="H1437" i="54"/>
  <c r="G1437" i="54"/>
  <c r="F1437" i="54"/>
  <c r="E1437" i="54"/>
  <c r="D1437" i="54"/>
  <c r="C1437" i="54"/>
  <c r="M1436" i="54"/>
  <c r="L1436" i="54"/>
  <c r="K1436" i="54"/>
  <c r="J1436" i="54"/>
  <c r="I1436" i="54"/>
  <c r="H1436" i="54"/>
  <c r="G1436" i="54"/>
  <c r="F1436" i="54"/>
  <c r="E1436" i="54"/>
  <c r="D1436" i="54"/>
  <c r="C1436" i="54"/>
  <c r="M1435" i="54"/>
  <c r="L1435" i="54"/>
  <c r="K1435" i="54"/>
  <c r="J1435" i="54"/>
  <c r="I1435" i="54"/>
  <c r="H1435" i="54"/>
  <c r="G1435" i="54"/>
  <c r="F1435" i="54"/>
  <c r="E1435" i="54"/>
  <c r="D1435" i="54"/>
  <c r="C1435" i="54"/>
  <c r="M1434" i="54"/>
  <c r="L1434" i="54"/>
  <c r="K1434" i="54"/>
  <c r="J1434" i="54"/>
  <c r="I1434" i="54"/>
  <c r="H1434" i="54"/>
  <c r="G1434" i="54"/>
  <c r="F1434" i="54"/>
  <c r="E1434" i="54"/>
  <c r="D1434" i="54"/>
  <c r="C1434" i="54"/>
  <c r="M1433" i="54"/>
  <c r="L1433" i="54"/>
  <c r="K1433" i="54"/>
  <c r="J1433" i="54"/>
  <c r="I1433" i="54"/>
  <c r="H1433" i="54"/>
  <c r="G1433" i="54"/>
  <c r="F1433" i="54"/>
  <c r="E1433" i="54"/>
  <c r="D1433" i="54"/>
  <c r="C1433" i="54"/>
  <c r="M1431" i="54"/>
  <c r="L1431" i="54"/>
  <c r="K1431" i="54"/>
  <c r="J1431" i="54"/>
  <c r="I1431" i="54"/>
  <c r="H1431" i="54"/>
  <c r="G1431" i="54"/>
  <c r="F1431" i="54"/>
  <c r="E1431" i="54"/>
  <c r="D1431" i="54"/>
  <c r="C1431" i="54"/>
  <c r="M1430" i="54"/>
  <c r="L1430" i="54"/>
  <c r="K1430" i="54"/>
  <c r="J1430" i="54"/>
  <c r="I1430" i="54"/>
  <c r="H1430" i="54"/>
  <c r="G1430" i="54"/>
  <c r="F1430" i="54"/>
  <c r="E1430" i="54"/>
  <c r="D1430" i="54"/>
  <c r="C1430" i="54"/>
  <c r="M1429" i="54"/>
  <c r="L1429" i="54"/>
  <c r="K1429" i="54"/>
  <c r="J1429" i="54"/>
  <c r="I1429" i="54"/>
  <c r="H1429" i="54"/>
  <c r="G1429" i="54"/>
  <c r="F1429" i="54"/>
  <c r="E1429" i="54"/>
  <c r="D1429" i="54"/>
  <c r="C1429" i="54"/>
  <c r="M1419" i="54"/>
  <c r="L1419" i="54"/>
  <c r="K1419" i="54"/>
  <c r="J1419" i="54"/>
  <c r="I1419" i="54"/>
  <c r="H1419" i="54"/>
  <c r="G1419" i="54"/>
  <c r="F1419" i="54"/>
  <c r="E1419" i="54"/>
  <c r="D1419" i="54"/>
  <c r="C1419" i="54"/>
  <c r="M1418" i="54"/>
  <c r="L1418" i="54"/>
  <c r="K1418" i="54"/>
  <c r="J1418" i="54"/>
  <c r="I1418" i="54"/>
  <c r="H1418" i="54"/>
  <c r="G1418" i="54"/>
  <c r="F1418" i="54"/>
  <c r="E1418" i="54"/>
  <c r="D1418" i="54"/>
  <c r="C1418" i="54"/>
  <c r="M1417" i="54"/>
  <c r="L1417" i="54"/>
  <c r="K1417" i="54"/>
  <c r="J1417" i="54"/>
  <c r="I1417" i="54"/>
  <c r="H1417" i="54"/>
  <c r="G1417" i="54"/>
  <c r="F1417" i="54"/>
  <c r="E1417" i="54"/>
  <c r="D1417" i="54"/>
  <c r="C1417" i="54"/>
  <c r="M1416" i="54"/>
  <c r="L1416" i="54"/>
  <c r="K1416" i="54"/>
  <c r="J1416" i="54"/>
  <c r="I1416" i="54"/>
  <c r="H1416" i="54"/>
  <c r="G1416" i="54"/>
  <c r="F1416" i="54"/>
  <c r="E1416" i="54"/>
  <c r="D1416" i="54"/>
  <c r="C1416" i="54"/>
  <c r="M1415" i="54"/>
  <c r="L1415" i="54"/>
  <c r="K1415" i="54"/>
  <c r="J1415" i="54"/>
  <c r="I1415" i="54"/>
  <c r="H1415" i="54"/>
  <c r="G1415" i="54"/>
  <c r="F1415" i="54"/>
  <c r="E1415" i="54"/>
  <c r="D1415" i="54"/>
  <c r="C1415" i="54"/>
  <c r="M1414" i="54"/>
  <c r="L1414" i="54"/>
  <c r="K1414" i="54"/>
  <c r="J1414" i="54"/>
  <c r="I1414" i="54"/>
  <c r="H1414" i="54"/>
  <c r="G1414" i="54"/>
  <c r="F1414" i="54"/>
  <c r="E1414" i="54"/>
  <c r="D1414" i="54"/>
  <c r="C1414" i="54"/>
  <c r="M1413" i="54"/>
  <c r="L1413" i="54"/>
  <c r="K1413" i="54"/>
  <c r="J1413" i="54"/>
  <c r="I1413" i="54"/>
  <c r="H1413" i="54"/>
  <c r="G1413" i="54"/>
  <c r="F1413" i="54"/>
  <c r="E1413" i="54"/>
  <c r="D1413" i="54"/>
  <c r="C1413" i="54"/>
  <c r="M1412" i="54"/>
  <c r="L1412" i="54"/>
  <c r="K1412" i="54"/>
  <c r="J1412" i="54"/>
  <c r="I1412" i="54"/>
  <c r="H1412" i="54"/>
  <c r="G1412" i="54"/>
  <c r="F1412" i="54"/>
  <c r="E1412" i="54"/>
  <c r="D1412" i="54"/>
  <c r="C1412" i="54"/>
  <c r="M1411" i="54"/>
  <c r="L1411" i="54"/>
  <c r="K1411" i="54"/>
  <c r="J1411" i="54"/>
  <c r="I1411" i="54"/>
  <c r="H1411" i="54"/>
  <c r="G1411" i="54"/>
  <c r="F1411" i="54"/>
  <c r="E1411" i="54"/>
  <c r="D1411" i="54"/>
  <c r="C1411" i="54"/>
  <c r="M1410" i="54"/>
  <c r="L1410" i="54"/>
  <c r="K1410" i="54"/>
  <c r="J1410" i="54"/>
  <c r="I1410" i="54"/>
  <c r="H1410" i="54"/>
  <c r="G1410" i="54"/>
  <c r="F1410" i="54"/>
  <c r="E1410" i="54"/>
  <c r="D1410" i="54"/>
  <c r="C1410" i="54"/>
  <c r="M1409" i="54"/>
  <c r="L1409" i="54"/>
  <c r="K1409" i="54"/>
  <c r="J1409" i="54"/>
  <c r="I1409" i="54"/>
  <c r="H1409" i="54"/>
  <c r="G1409" i="54"/>
  <c r="F1409" i="54"/>
  <c r="E1409" i="54"/>
  <c r="D1409" i="54"/>
  <c r="C1409" i="54"/>
  <c r="M1408" i="54"/>
  <c r="L1408" i="54"/>
  <c r="K1408" i="54"/>
  <c r="J1408" i="54"/>
  <c r="I1408" i="54"/>
  <c r="H1408" i="54"/>
  <c r="G1408" i="54"/>
  <c r="F1408" i="54"/>
  <c r="E1408" i="54"/>
  <c r="D1408" i="54"/>
  <c r="C1408" i="54"/>
  <c r="M1407" i="54"/>
  <c r="L1407" i="54"/>
  <c r="K1407" i="54"/>
  <c r="J1407" i="54"/>
  <c r="I1407" i="54"/>
  <c r="H1407" i="54"/>
  <c r="G1407" i="54"/>
  <c r="F1407" i="54"/>
  <c r="E1407" i="54"/>
  <c r="D1407" i="54"/>
  <c r="C1407" i="54"/>
  <c r="M1406" i="54"/>
  <c r="L1406" i="54"/>
  <c r="K1406" i="54"/>
  <c r="J1406" i="54"/>
  <c r="I1406" i="54"/>
  <c r="H1406" i="54"/>
  <c r="G1406" i="54"/>
  <c r="F1406" i="54"/>
  <c r="E1406" i="54"/>
  <c r="D1406" i="54"/>
  <c r="C1406" i="54"/>
  <c r="M1405" i="54"/>
  <c r="L1405" i="54"/>
  <c r="K1405" i="54"/>
  <c r="J1405" i="54"/>
  <c r="I1405" i="54"/>
  <c r="H1405" i="54"/>
  <c r="G1405" i="54"/>
  <c r="F1405" i="54"/>
  <c r="E1405" i="54"/>
  <c r="D1405" i="54"/>
  <c r="C1405" i="54"/>
  <c r="M1404" i="54"/>
  <c r="L1404" i="54"/>
  <c r="K1404" i="54"/>
  <c r="J1404" i="54"/>
  <c r="I1404" i="54"/>
  <c r="H1404" i="54"/>
  <c r="G1404" i="54"/>
  <c r="F1404" i="54"/>
  <c r="E1404" i="54"/>
  <c r="D1404" i="54"/>
  <c r="C1404" i="54"/>
  <c r="M1403" i="54"/>
  <c r="L1403" i="54"/>
  <c r="K1403" i="54"/>
  <c r="J1403" i="54"/>
  <c r="I1403" i="54"/>
  <c r="H1403" i="54"/>
  <c r="G1403" i="54"/>
  <c r="F1403" i="54"/>
  <c r="E1403" i="54"/>
  <c r="D1403" i="54"/>
  <c r="C1403" i="54"/>
  <c r="M1402" i="54"/>
  <c r="L1402" i="54"/>
  <c r="K1402" i="54"/>
  <c r="J1402" i="54"/>
  <c r="I1402" i="54"/>
  <c r="H1402" i="54"/>
  <c r="G1402" i="54"/>
  <c r="F1402" i="54"/>
  <c r="E1402" i="54"/>
  <c r="D1402" i="54"/>
  <c r="C1402" i="54"/>
  <c r="M1401" i="54"/>
  <c r="L1401" i="54"/>
  <c r="K1401" i="54"/>
  <c r="J1401" i="54"/>
  <c r="I1401" i="54"/>
  <c r="H1401" i="54"/>
  <c r="G1401" i="54"/>
  <c r="F1401" i="54"/>
  <c r="E1401" i="54"/>
  <c r="D1401" i="54"/>
  <c r="C1401" i="54"/>
  <c r="M1400" i="54"/>
  <c r="M1420" i="54" s="1"/>
  <c r="L1400" i="54"/>
  <c r="K1400" i="54"/>
  <c r="K1420" i="54" s="1"/>
  <c r="J1400" i="54"/>
  <c r="I1400" i="54"/>
  <c r="I1420" i="54" s="1"/>
  <c r="H1400" i="54"/>
  <c r="G1400" i="54"/>
  <c r="G1420" i="54" s="1"/>
  <c r="F1400" i="54"/>
  <c r="E1400" i="54"/>
  <c r="E1420" i="54" s="1"/>
  <c r="D1400" i="54"/>
  <c r="C1400" i="54"/>
  <c r="C1420" i="54" s="1"/>
  <c r="M1390" i="54"/>
  <c r="L1390" i="54"/>
  <c r="K1390" i="54"/>
  <c r="J1390" i="54"/>
  <c r="I1390" i="54"/>
  <c r="H1390" i="54"/>
  <c r="G1390" i="54"/>
  <c r="F1390" i="54"/>
  <c r="E1390" i="54"/>
  <c r="D1390" i="54"/>
  <c r="C1390" i="54"/>
  <c r="M1389" i="54"/>
  <c r="L1389" i="54"/>
  <c r="K1389" i="54"/>
  <c r="J1389" i="54"/>
  <c r="I1389" i="54"/>
  <c r="H1389" i="54"/>
  <c r="G1389" i="54"/>
  <c r="F1389" i="54"/>
  <c r="E1389" i="54"/>
  <c r="D1389" i="54"/>
  <c r="C1389" i="54"/>
  <c r="M1388" i="54"/>
  <c r="L1388" i="54"/>
  <c r="K1388" i="54"/>
  <c r="J1388" i="54"/>
  <c r="I1388" i="54"/>
  <c r="H1388" i="54"/>
  <c r="G1388" i="54"/>
  <c r="F1388" i="54"/>
  <c r="E1388" i="54"/>
  <c r="D1388" i="54"/>
  <c r="C1388" i="54"/>
  <c r="M1387" i="54"/>
  <c r="L1387" i="54"/>
  <c r="K1387" i="54"/>
  <c r="J1387" i="54"/>
  <c r="I1387" i="54"/>
  <c r="H1387" i="54"/>
  <c r="G1387" i="54"/>
  <c r="F1387" i="54"/>
  <c r="E1387" i="54"/>
  <c r="D1387" i="54"/>
  <c r="C1387" i="54"/>
  <c r="M1386" i="54"/>
  <c r="L1386" i="54"/>
  <c r="K1386" i="54"/>
  <c r="J1386" i="54"/>
  <c r="I1386" i="54"/>
  <c r="H1386" i="54"/>
  <c r="G1386" i="54"/>
  <c r="F1386" i="54"/>
  <c r="E1386" i="54"/>
  <c r="D1386" i="54"/>
  <c r="C1386" i="54"/>
  <c r="M1385" i="54"/>
  <c r="L1385" i="54"/>
  <c r="K1385" i="54"/>
  <c r="J1385" i="54"/>
  <c r="I1385" i="54"/>
  <c r="H1385" i="54"/>
  <c r="G1385" i="54"/>
  <c r="F1385" i="54"/>
  <c r="E1385" i="54"/>
  <c r="D1385" i="54"/>
  <c r="C1385" i="54"/>
  <c r="M1384" i="54"/>
  <c r="L1384" i="54"/>
  <c r="K1384" i="54"/>
  <c r="J1384" i="54"/>
  <c r="I1384" i="54"/>
  <c r="H1384" i="54"/>
  <c r="G1384" i="54"/>
  <c r="F1384" i="54"/>
  <c r="E1384" i="54"/>
  <c r="D1384" i="54"/>
  <c r="C1384" i="54"/>
  <c r="M1383" i="54"/>
  <c r="L1383" i="54"/>
  <c r="K1383" i="54"/>
  <c r="J1383" i="54"/>
  <c r="I1383" i="54"/>
  <c r="H1383" i="54"/>
  <c r="G1383" i="54"/>
  <c r="F1383" i="54"/>
  <c r="E1383" i="54"/>
  <c r="D1383" i="54"/>
  <c r="C1383" i="54"/>
  <c r="M1382" i="54"/>
  <c r="L1382" i="54"/>
  <c r="K1382" i="54"/>
  <c r="J1382" i="54"/>
  <c r="I1382" i="54"/>
  <c r="H1382" i="54"/>
  <c r="G1382" i="54"/>
  <c r="F1382" i="54"/>
  <c r="E1382" i="54"/>
  <c r="D1382" i="54"/>
  <c r="C1382" i="54"/>
  <c r="M1381" i="54"/>
  <c r="L1381" i="54"/>
  <c r="K1381" i="54"/>
  <c r="J1381" i="54"/>
  <c r="I1381" i="54"/>
  <c r="H1381" i="54"/>
  <c r="G1381" i="54"/>
  <c r="F1381" i="54"/>
  <c r="E1381" i="54"/>
  <c r="D1381" i="54"/>
  <c r="C1381" i="54"/>
  <c r="M1380" i="54"/>
  <c r="L1380" i="54"/>
  <c r="K1380" i="54"/>
  <c r="J1380" i="54"/>
  <c r="I1380" i="54"/>
  <c r="H1380" i="54"/>
  <c r="G1380" i="54"/>
  <c r="F1380" i="54"/>
  <c r="E1380" i="54"/>
  <c r="D1380" i="54"/>
  <c r="C1380" i="54"/>
  <c r="M1379" i="54"/>
  <c r="L1379" i="54"/>
  <c r="K1379" i="54"/>
  <c r="J1379" i="54"/>
  <c r="I1379" i="54"/>
  <c r="H1379" i="54"/>
  <c r="G1379" i="54"/>
  <c r="F1379" i="54"/>
  <c r="E1379" i="54"/>
  <c r="D1379" i="54"/>
  <c r="C1379" i="54"/>
  <c r="M1378" i="54"/>
  <c r="L1378" i="54"/>
  <c r="K1378" i="54"/>
  <c r="J1378" i="54"/>
  <c r="I1378" i="54"/>
  <c r="H1378" i="54"/>
  <c r="G1378" i="54"/>
  <c r="F1378" i="54"/>
  <c r="E1378" i="54"/>
  <c r="D1378" i="54"/>
  <c r="C1378" i="54"/>
  <c r="M1377" i="54"/>
  <c r="L1377" i="54"/>
  <c r="K1377" i="54"/>
  <c r="J1377" i="54"/>
  <c r="I1377" i="54"/>
  <c r="H1377" i="54"/>
  <c r="G1377" i="54"/>
  <c r="F1377" i="54"/>
  <c r="E1377" i="54"/>
  <c r="D1377" i="54"/>
  <c r="C1377" i="54"/>
  <c r="M1376" i="54"/>
  <c r="L1376" i="54"/>
  <c r="K1376" i="54"/>
  <c r="J1376" i="54"/>
  <c r="I1376" i="54"/>
  <c r="H1376" i="54"/>
  <c r="G1376" i="54"/>
  <c r="F1376" i="54"/>
  <c r="E1376" i="54"/>
  <c r="D1376" i="54"/>
  <c r="C1376" i="54"/>
  <c r="M1375" i="54"/>
  <c r="L1375" i="54"/>
  <c r="K1375" i="54"/>
  <c r="J1375" i="54"/>
  <c r="I1375" i="54"/>
  <c r="H1375" i="54"/>
  <c r="G1375" i="54"/>
  <c r="F1375" i="54"/>
  <c r="E1375" i="54"/>
  <c r="D1375" i="54"/>
  <c r="C1375" i="54"/>
  <c r="M1374" i="54"/>
  <c r="L1374" i="54"/>
  <c r="K1374" i="54"/>
  <c r="J1374" i="54"/>
  <c r="I1374" i="54"/>
  <c r="H1374" i="54"/>
  <c r="G1374" i="54"/>
  <c r="F1374" i="54"/>
  <c r="E1374" i="54"/>
  <c r="D1374" i="54"/>
  <c r="C1374" i="54"/>
  <c r="M1373" i="54"/>
  <c r="L1373" i="54"/>
  <c r="K1373" i="54"/>
  <c r="J1373" i="54"/>
  <c r="I1373" i="54"/>
  <c r="H1373" i="54"/>
  <c r="G1373" i="54"/>
  <c r="F1373" i="54"/>
  <c r="E1373" i="54"/>
  <c r="D1373" i="54"/>
  <c r="C1373" i="54"/>
  <c r="M1372" i="54"/>
  <c r="L1372" i="54"/>
  <c r="K1372" i="54"/>
  <c r="J1372" i="54"/>
  <c r="I1372" i="54"/>
  <c r="H1372" i="54"/>
  <c r="G1372" i="54"/>
  <c r="F1372" i="54"/>
  <c r="E1372" i="54"/>
  <c r="D1372" i="54"/>
  <c r="C1372" i="54"/>
  <c r="M1371" i="54"/>
  <c r="M1391" i="54" s="1"/>
  <c r="L1371" i="54"/>
  <c r="K1371" i="54"/>
  <c r="K1391" i="54" s="1"/>
  <c r="J1371" i="54"/>
  <c r="I1371" i="54"/>
  <c r="I1391" i="54" s="1"/>
  <c r="H1371" i="54"/>
  <c r="G1371" i="54"/>
  <c r="G1391" i="54" s="1"/>
  <c r="F1371" i="54"/>
  <c r="E1371" i="54"/>
  <c r="E1391" i="54" s="1"/>
  <c r="D1371" i="54"/>
  <c r="C1371" i="54"/>
  <c r="C1391" i="54" s="1"/>
  <c r="M1361" i="54"/>
  <c r="L1361" i="54"/>
  <c r="K1361" i="54"/>
  <c r="J1361" i="54"/>
  <c r="I1361" i="54"/>
  <c r="H1361" i="54"/>
  <c r="G1361" i="54"/>
  <c r="F1361" i="54"/>
  <c r="E1361" i="54"/>
  <c r="D1361" i="54"/>
  <c r="C1361" i="54"/>
  <c r="M1360" i="54"/>
  <c r="L1360" i="54"/>
  <c r="K1360" i="54"/>
  <c r="J1360" i="54"/>
  <c r="I1360" i="54"/>
  <c r="H1360" i="54"/>
  <c r="G1360" i="54"/>
  <c r="F1360" i="54"/>
  <c r="E1360" i="54"/>
  <c r="D1360" i="54"/>
  <c r="C1360" i="54"/>
  <c r="M1359" i="54"/>
  <c r="L1359" i="54"/>
  <c r="K1359" i="54"/>
  <c r="J1359" i="54"/>
  <c r="I1359" i="54"/>
  <c r="H1359" i="54"/>
  <c r="G1359" i="54"/>
  <c r="F1359" i="54"/>
  <c r="E1359" i="54"/>
  <c r="D1359" i="54"/>
  <c r="C1359" i="54"/>
  <c r="M1358" i="54"/>
  <c r="L1358" i="54"/>
  <c r="K1358" i="54"/>
  <c r="J1358" i="54"/>
  <c r="I1358" i="54"/>
  <c r="H1358" i="54"/>
  <c r="G1358" i="54"/>
  <c r="F1358" i="54"/>
  <c r="E1358" i="54"/>
  <c r="D1358" i="54"/>
  <c r="C1358" i="54"/>
  <c r="M1357" i="54"/>
  <c r="L1357" i="54"/>
  <c r="K1357" i="54"/>
  <c r="J1357" i="54"/>
  <c r="I1357" i="54"/>
  <c r="H1357" i="54"/>
  <c r="G1357" i="54"/>
  <c r="F1357" i="54"/>
  <c r="E1357" i="54"/>
  <c r="D1357" i="54"/>
  <c r="C1357" i="54"/>
  <c r="M1356" i="54"/>
  <c r="L1356" i="54"/>
  <c r="K1356" i="54"/>
  <c r="J1356" i="54"/>
  <c r="I1356" i="54"/>
  <c r="H1356" i="54"/>
  <c r="G1356" i="54"/>
  <c r="F1356" i="54"/>
  <c r="E1356" i="54"/>
  <c r="D1356" i="54"/>
  <c r="C1356" i="54"/>
  <c r="M1355" i="54"/>
  <c r="L1355" i="54"/>
  <c r="K1355" i="54"/>
  <c r="J1355" i="54"/>
  <c r="I1355" i="54"/>
  <c r="H1355" i="54"/>
  <c r="G1355" i="54"/>
  <c r="F1355" i="54"/>
  <c r="E1355" i="54"/>
  <c r="D1355" i="54"/>
  <c r="C1355" i="54"/>
  <c r="M1354" i="54"/>
  <c r="L1354" i="54"/>
  <c r="K1354" i="54"/>
  <c r="J1354" i="54"/>
  <c r="I1354" i="54"/>
  <c r="H1354" i="54"/>
  <c r="G1354" i="54"/>
  <c r="F1354" i="54"/>
  <c r="E1354" i="54"/>
  <c r="D1354" i="54"/>
  <c r="C1354" i="54"/>
  <c r="M1353" i="54"/>
  <c r="L1353" i="54"/>
  <c r="K1353" i="54"/>
  <c r="J1353" i="54"/>
  <c r="I1353" i="54"/>
  <c r="H1353" i="54"/>
  <c r="G1353" i="54"/>
  <c r="F1353" i="54"/>
  <c r="E1353" i="54"/>
  <c r="D1353" i="54"/>
  <c r="C1353" i="54"/>
  <c r="M1352" i="54"/>
  <c r="L1352" i="54"/>
  <c r="K1352" i="54"/>
  <c r="J1352" i="54"/>
  <c r="I1352" i="54"/>
  <c r="H1352" i="54"/>
  <c r="G1352" i="54"/>
  <c r="F1352" i="54"/>
  <c r="E1352" i="54"/>
  <c r="D1352" i="54"/>
  <c r="C1352" i="54"/>
  <c r="M1351" i="54"/>
  <c r="L1351" i="54"/>
  <c r="K1351" i="54"/>
  <c r="J1351" i="54"/>
  <c r="I1351" i="54"/>
  <c r="H1351" i="54"/>
  <c r="G1351" i="54"/>
  <c r="F1351" i="54"/>
  <c r="E1351" i="54"/>
  <c r="D1351" i="54"/>
  <c r="C1351" i="54"/>
  <c r="M1350" i="54"/>
  <c r="L1350" i="54"/>
  <c r="K1350" i="54"/>
  <c r="J1350" i="54"/>
  <c r="I1350" i="54"/>
  <c r="H1350" i="54"/>
  <c r="G1350" i="54"/>
  <c r="F1350" i="54"/>
  <c r="E1350" i="54"/>
  <c r="D1350" i="54"/>
  <c r="C1350" i="54"/>
  <c r="M1349" i="54"/>
  <c r="L1349" i="54"/>
  <c r="K1349" i="54"/>
  <c r="J1349" i="54"/>
  <c r="I1349" i="54"/>
  <c r="H1349" i="54"/>
  <c r="G1349" i="54"/>
  <c r="F1349" i="54"/>
  <c r="E1349" i="54"/>
  <c r="D1349" i="54"/>
  <c r="C1349" i="54"/>
  <c r="M1348" i="54"/>
  <c r="L1348" i="54"/>
  <c r="K1348" i="54"/>
  <c r="J1348" i="54"/>
  <c r="I1348" i="54"/>
  <c r="H1348" i="54"/>
  <c r="G1348" i="54"/>
  <c r="F1348" i="54"/>
  <c r="E1348" i="54"/>
  <c r="D1348" i="54"/>
  <c r="C1348" i="54"/>
  <c r="M1347" i="54"/>
  <c r="L1347" i="54"/>
  <c r="K1347" i="54"/>
  <c r="J1347" i="54"/>
  <c r="I1347" i="54"/>
  <c r="H1347" i="54"/>
  <c r="G1347" i="54"/>
  <c r="F1347" i="54"/>
  <c r="E1347" i="54"/>
  <c r="D1347" i="54"/>
  <c r="C1347" i="54"/>
  <c r="M1346" i="54"/>
  <c r="L1346" i="54"/>
  <c r="K1346" i="54"/>
  <c r="J1346" i="54"/>
  <c r="I1346" i="54"/>
  <c r="H1346" i="54"/>
  <c r="G1346" i="54"/>
  <c r="F1346" i="54"/>
  <c r="E1346" i="54"/>
  <c r="D1346" i="54"/>
  <c r="C1346" i="54"/>
  <c r="M1345" i="54"/>
  <c r="L1345" i="54"/>
  <c r="K1345" i="54"/>
  <c r="J1345" i="54"/>
  <c r="I1345" i="54"/>
  <c r="H1345" i="54"/>
  <c r="G1345" i="54"/>
  <c r="F1345" i="54"/>
  <c r="E1345" i="54"/>
  <c r="D1345" i="54"/>
  <c r="C1345" i="54"/>
  <c r="M1344" i="54"/>
  <c r="L1344" i="54"/>
  <c r="K1344" i="54"/>
  <c r="J1344" i="54"/>
  <c r="I1344" i="54"/>
  <c r="H1344" i="54"/>
  <c r="G1344" i="54"/>
  <c r="F1344" i="54"/>
  <c r="E1344" i="54"/>
  <c r="D1344" i="54"/>
  <c r="C1344" i="54"/>
  <c r="M1343" i="54"/>
  <c r="L1343" i="54"/>
  <c r="K1343" i="54"/>
  <c r="J1343" i="54"/>
  <c r="I1343" i="54"/>
  <c r="H1343" i="54"/>
  <c r="G1343" i="54"/>
  <c r="F1343" i="54"/>
  <c r="E1343" i="54"/>
  <c r="D1343" i="54"/>
  <c r="C1343" i="54"/>
  <c r="M1342" i="54"/>
  <c r="M1362" i="54" s="1"/>
  <c r="L1342" i="54"/>
  <c r="K1342" i="54"/>
  <c r="K1362" i="54" s="1"/>
  <c r="J1342" i="54"/>
  <c r="I1342" i="54"/>
  <c r="I1362" i="54" s="1"/>
  <c r="H1342" i="54"/>
  <c r="G1342" i="54"/>
  <c r="G1362" i="54" s="1"/>
  <c r="F1342" i="54"/>
  <c r="E1342" i="54"/>
  <c r="E1362" i="54" s="1"/>
  <c r="D1342" i="54"/>
  <c r="C1342" i="54"/>
  <c r="C1362" i="54" s="1"/>
  <c r="M1332" i="54"/>
  <c r="L1332" i="54"/>
  <c r="K1332" i="54"/>
  <c r="J1332" i="54"/>
  <c r="I1332" i="54"/>
  <c r="H1332" i="54"/>
  <c r="G1332" i="54"/>
  <c r="F1332" i="54"/>
  <c r="E1332" i="54"/>
  <c r="D1332" i="54"/>
  <c r="C1332" i="54"/>
  <c r="M1331" i="54"/>
  <c r="L1331" i="54"/>
  <c r="K1331" i="54"/>
  <c r="J1331" i="54"/>
  <c r="I1331" i="54"/>
  <c r="H1331" i="54"/>
  <c r="G1331" i="54"/>
  <c r="F1331" i="54"/>
  <c r="E1331" i="54"/>
  <c r="D1331" i="54"/>
  <c r="C1331" i="54"/>
  <c r="M1330" i="54"/>
  <c r="L1330" i="54"/>
  <c r="K1330" i="54"/>
  <c r="J1330" i="54"/>
  <c r="I1330" i="54"/>
  <c r="H1330" i="54"/>
  <c r="G1330" i="54"/>
  <c r="F1330" i="54"/>
  <c r="E1330" i="54"/>
  <c r="D1330" i="54"/>
  <c r="C1330" i="54"/>
  <c r="M1329" i="54"/>
  <c r="L1329" i="54"/>
  <c r="K1329" i="54"/>
  <c r="J1329" i="54"/>
  <c r="I1329" i="54"/>
  <c r="H1329" i="54"/>
  <c r="G1329" i="54"/>
  <c r="F1329" i="54"/>
  <c r="E1329" i="54"/>
  <c r="D1329" i="54"/>
  <c r="C1329" i="54"/>
  <c r="M1328" i="54"/>
  <c r="L1328" i="54"/>
  <c r="K1328" i="54"/>
  <c r="J1328" i="54"/>
  <c r="I1328" i="54"/>
  <c r="H1328" i="54"/>
  <c r="G1328" i="54"/>
  <c r="F1328" i="54"/>
  <c r="E1328" i="54"/>
  <c r="D1328" i="54"/>
  <c r="C1328" i="54"/>
  <c r="M1327" i="54"/>
  <c r="L1327" i="54"/>
  <c r="K1327" i="54"/>
  <c r="J1327" i="54"/>
  <c r="I1327" i="54"/>
  <c r="H1327" i="54"/>
  <c r="G1327" i="54"/>
  <c r="F1327" i="54"/>
  <c r="E1327" i="54"/>
  <c r="D1327" i="54"/>
  <c r="C1327" i="54"/>
  <c r="M1326" i="54"/>
  <c r="L1326" i="54"/>
  <c r="K1326" i="54"/>
  <c r="J1326" i="54"/>
  <c r="I1326" i="54"/>
  <c r="H1326" i="54"/>
  <c r="G1326" i="54"/>
  <c r="F1326" i="54"/>
  <c r="E1326" i="54"/>
  <c r="D1326" i="54"/>
  <c r="C1326" i="54"/>
  <c r="M1325" i="54"/>
  <c r="L1325" i="54"/>
  <c r="K1325" i="54"/>
  <c r="J1325" i="54"/>
  <c r="I1325" i="54"/>
  <c r="H1325" i="54"/>
  <c r="G1325" i="54"/>
  <c r="F1325" i="54"/>
  <c r="E1325" i="54"/>
  <c r="D1325" i="54"/>
  <c r="C1325" i="54"/>
  <c r="M1324" i="54"/>
  <c r="L1324" i="54"/>
  <c r="K1324" i="54"/>
  <c r="J1324" i="54"/>
  <c r="I1324" i="54"/>
  <c r="H1324" i="54"/>
  <c r="G1324" i="54"/>
  <c r="F1324" i="54"/>
  <c r="E1324" i="54"/>
  <c r="D1324" i="54"/>
  <c r="C1324" i="54"/>
  <c r="M1323" i="54"/>
  <c r="L1323" i="54"/>
  <c r="K1323" i="54"/>
  <c r="J1323" i="54"/>
  <c r="I1323" i="54"/>
  <c r="H1323" i="54"/>
  <c r="G1323" i="54"/>
  <c r="F1323" i="54"/>
  <c r="E1323" i="54"/>
  <c r="D1323" i="54"/>
  <c r="C1323" i="54"/>
  <c r="M1322" i="54"/>
  <c r="L1322" i="54"/>
  <c r="K1322" i="54"/>
  <c r="J1322" i="54"/>
  <c r="I1322" i="54"/>
  <c r="H1322" i="54"/>
  <c r="G1322" i="54"/>
  <c r="F1322" i="54"/>
  <c r="E1322" i="54"/>
  <c r="D1322" i="54"/>
  <c r="C1322" i="54"/>
  <c r="M1321" i="54"/>
  <c r="L1321" i="54"/>
  <c r="K1321" i="54"/>
  <c r="J1321" i="54"/>
  <c r="I1321" i="54"/>
  <c r="H1321" i="54"/>
  <c r="G1321" i="54"/>
  <c r="F1321" i="54"/>
  <c r="E1321" i="54"/>
  <c r="D1321" i="54"/>
  <c r="C1321" i="54"/>
  <c r="M1320" i="54"/>
  <c r="L1320" i="54"/>
  <c r="K1320" i="54"/>
  <c r="J1320" i="54"/>
  <c r="I1320" i="54"/>
  <c r="H1320" i="54"/>
  <c r="G1320" i="54"/>
  <c r="F1320" i="54"/>
  <c r="E1320" i="54"/>
  <c r="D1320" i="54"/>
  <c r="C1320" i="54"/>
  <c r="M1319" i="54"/>
  <c r="L1319" i="54"/>
  <c r="K1319" i="54"/>
  <c r="J1319" i="54"/>
  <c r="I1319" i="54"/>
  <c r="H1319" i="54"/>
  <c r="G1319" i="54"/>
  <c r="F1319" i="54"/>
  <c r="E1319" i="54"/>
  <c r="D1319" i="54"/>
  <c r="C1319" i="54"/>
  <c r="M1318" i="54"/>
  <c r="L1318" i="54"/>
  <c r="K1318" i="54"/>
  <c r="J1318" i="54"/>
  <c r="I1318" i="54"/>
  <c r="H1318" i="54"/>
  <c r="G1318" i="54"/>
  <c r="F1318" i="54"/>
  <c r="E1318" i="54"/>
  <c r="D1318" i="54"/>
  <c r="C1318" i="54"/>
  <c r="M1317" i="54"/>
  <c r="L1317" i="54"/>
  <c r="K1317" i="54"/>
  <c r="J1317" i="54"/>
  <c r="I1317" i="54"/>
  <c r="H1317" i="54"/>
  <c r="G1317" i="54"/>
  <c r="F1317" i="54"/>
  <c r="E1317" i="54"/>
  <c r="D1317" i="54"/>
  <c r="C1317" i="54"/>
  <c r="M1316" i="54"/>
  <c r="L1316" i="54"/>
  <c r="K1316" i="54"/>
  <c r="J1316" i="54"/>
  <c r="I1316" i="54"/>
  <c r="H1316" i="54"/>
  <c r="G1316" i="54"/>
  <c r="F1316" i="54"/>
  <c r="E1316" i="54"/>
  <c r="D1316" i="54"/>
  <c r="C1316" i="54"/>
  <c r="M1315" i="54"/>
  <c r="L1315" i="54"/>
  <c r="K1315" i="54"/>
  <c r="J1315" i="54"/>
  <c r="I1315" i="54"/>
  <c r="H1315" i="54"/>
  <c r="G1315" i="54"/>
  <c r="F1315" i="54"/>
  <c r="E1315" i="54"/>
  <c r="D1315" i="54"/>
  <c r="C1315" i="54"/>
  <c r="M1314" i="54"/>
  <c r="L1314" i="54"/>
  <c r="K1314" i="54"/>
  <c r="J1314" i="54"/>
  <c r="I1314" i="54"/>
  <c r="H1314" i="54"/>
  <c r="G1314" i="54"/>
  <c r="F1314" i="54"/>
  <c r="E1314" i="54"/>
  <c r="D1314" i="54"/>
  <c r="C1314" i="54"/>
  <c r="M1313" i="54"/>
  <c r="M1333" i="54" s="1"/>
  <c r="L1313" i="54"/>
  <c r="K1313" i="54"/>
  <c r="K1333" i="54" s="1"/>
  <c r="J1313" i="54"/>
  <c r="I1313" i="54"/>
  <c r="I1333" i="54" s="1"/>
  <c r="H1313" i="54"/>
  <c r="G1313" i="54"/>
  <c r="G1333" i="54" s="1"/>
  <c r="F1313" i="54"/>
  <c r="E1313" i="54"/>
  <c r="E1333" i="54" s="1"/>
  <c r="D1313" i="54"/>
  <c r="C1313" i="54"/>
  <c r="C1333" i="54" s="1"/>
  <c r="M1303" i="54"/>
  <c r="L1303" i="54"/>
  <c r="K1303" i="54"/>
  <c r="J1303" i="54"/>
  <c r="I1303" i="54"/>
  <c r="H1303" i="54"/>
  <c r="G1303" i="54"/>
  <c r="F1303" i="54"/>
  <c r="E1303" i="54"/>
  <c r="D1303" i="54"/>
  <c r="C1303" i="54"/>
  <c r="M1302" i="54"/>
  <c r="L1302" i="54"/>
  <c r="K1302" i="54"/>
  <c r="J1302" i="54"/>
  <c r="I1302" i="54"/>
  <c r="H1302" i="54"/>
  <c r="G1302" i="54"/>
  <c r="F1302" i="54"/>
  <c r="E1302" i="54"/>
  <c r="D1302" i="54"/>
  <c r="C1302" i="54"/>
  <c r="M1301" i="54"/>
  <c r="L1301" i="54"/>
  <c r="K1301" i="54"/>
  <c r="J1301" i="54"/>
  <c r="I1301" i="54"/>
  <c r="H1301" i="54"/>
  <c r="G1301" i="54"/>
  <c r="F1301" i="54"/>
  <c r="E1301" i="54"/>
  <c r="D1301" i="54"/>
  <c r="C1301" i="54"/>
  <c r="M1300" i="54"/>
  <c r="L1300" i="54"/>
  <c r="K1300" i="54"/>
  <c r="J1300" i="54"/>
  <c r="I1300" i="54"/>
  <c r="H1300" i="54"/>
  <c r="G1300" i="54"/>
  <c r="F1300" i="54"/>
  <c r="E1300" i="54"/>
  <c r="D1300" i="54"/>
  <c r="C1300" i="54"/>
  <c r="M1299" i="54"/>
  <c r="L1299" i="54"/>
  <c r="K1299" i="54"/>
  <c r="J1299" i="54"/>
  <c r="I1299" i="54"/>
  <c r="H1299" i="54"/>
  <c r="G1299" i="54"/>
  <c r="F1299" i="54"/>
  <c r="E1299" i="54"/>
  <c r="D1299" i="54"/>
  <c r="C1299" i="54"/>
  <c r="M1298" i="54"/>
  <c r="L1298" i="54"/>
  <c r="K1298" i="54"/>
  <c r="J1298" i="54"/>
  <c r="I1298" i="54"/>
  <c r="H1298" i="54"/>
  <c r="G1298" i="54"/>
  <c r="F1298" i="54"/>
  <c r="E1298" i="54"/>
  <c r="D1298" i="54"/>
  <c r="C1298" i="54"/>
  <c r="M1297" i="54"/>
  <c r="L1297" i="54"/>
  <c r="K1297" i="54"/>
  <c r="J1297" i="54"/>
  <c r="I1297" i="54"/>
  <c r="H1297" i="54"/>
  <c r="G1297" i="54"/>
  <c r="F1297" i="54"/>
  <c r="E1297" i="54"/>
  <c r="D1297" i="54"/>
  <c r="C1297" i="54"/>
  <c r="M1296" i="54"/>
  <c r="L1296" i="54"/>
  <c r="K1296" i="54"/>
  <c r="J1296" i="54"/>
  <c r="I1296" i="54"/>
  <c r="H1296" i="54"/>
  <c r="G1296" i="54"/>
  <c r="F1296" i="54"/>
  <c r="E1296" i="54"/>
  <c r="D1296" i="54"/>
  <c r="C1296" i="54"/>
  <c r="M1295" i="54"/>
  <c r="L1295" i="54"/>
  <c r="K1295" i="54"/>
  <c r="J1295" i="54"/>
  <c r="I1295" i="54"/>
  <c r="H1295" i="54"/>
  <c r="G1295" i="54"/>
  <c r="F1295" i="54"/>
  <c r="E1295" i="54"/>
  <c r="D1295" i="54"/>
  <c r="C1295" i="54"/>
  <c r="M1294" i="54"/>
  <c r="L1294" i="54"/>
  <c r="K1294" i="54"/>
  <c r="J1294" i="54"/>
  <c r="I1294" i="54"/>
  <c r="H1294" i="54"/>
  <c r="G1294" i="54"/>
  <c r="F1294" i="54"/>
  <c r="E1294" i="54"/>
  <c r="D1294" i="54"/>
  <c r="C1294" i="54"/>
  <c r="M1293" i="54"/>
  <c r="L1293" i="54"/>
  <c r="K1293" i="54"/>
  <c r="J1293" i="54"/>
  <c r="I1293" i="54"/>
  <c r="H1293" i="54"/>
  <c r="G1293" i="54"/>
  <c r="F1293" i="54"/>
  <c r="E1293" i="54"/>
  <c r="D1293" i="54"/>
  <c r="C1293" i="54"/>
  <c r="M1292" i="54"/>
  <c r="L1292" i="54"/>
  <c r="K1292" i="54"/>
  <c r="J1292" i="54"/>
  <c r="I1292" i="54"/>
  <c r="H1292" i="54"/>
  <c r="G1292" i="54"/>
  <c r="F1292" i="54"/>
  <c r="E1292" i="54"/>
  <c r="D1292" i="54"/>
  <c r="C1292" i="54"/>
  <c r="M1291" i="54"/>
  <c r="L1291" i="54"/>
  <c r="K1291" i="54"/>
  <c r="J1291" i="54"/>
  <c r="I1291" i="54"/>
  <c r="H1291" i="54"/>
  <c r="G1291" i="54"/>
  <c r="F1291" i="54"/>
  <c r="E1291" i="54"/>
  <c r="D1291" i="54"/>
  <c r="C1291" i="54"/>
  <c r="M1290" i="54"/>
  <c r="L1290" i="54"/>
  <c r="K1290" i="54"/>
  <c r="J1290" i="54"/>
  <c r="I1290" i="54"/>
  <c r="H1290" i="54"/>
  <c r="G1290" i="54"/>
  <c r="F1290" i="54"/>
  <c r="E1290" i="54"/>
  <c r="D1290" i="54"/>
  <c r="C1290" i="54"/>
  <c r="M1289" i="54"/>
  <c r="L1289" i="54"/>
  <c r="K1289" i="54"/>
  <c r="J1289" i="54"/>
  <c r="I1289" i="54"/>
  <c r="H1289" i="54"/>
  <c r="G1289" i="54"/>
  <c r="F1289" i="54"/>
  <c r="E1289" i="54"/>
  <c r="D1289" i="54"/>
  <c r="C1289" i="54"/>
  <c r="M1288" i="54"/>
  <c r="L1288" i="54"/>
  <c r="K1288" i="54"/>
  <c r="J1288" i="54"/>
  <c r="I1288" i="54"/>
  <c r="H1288" i="54"/>
  <c r="G1288" i="54"/>
  <c r="F1288" i="54"/>
  <c r="E1288" i="54"/>
  <c r="D1288" i="54"/>
  <c r="C1288" i="54"/>
  <c r="M1287" i="54"/>
  <c r="L1287" i="54"/>
  <c r="K1287" i="54"/>
  <c r="J1287" i="54"/>
  <c r="I1287" i="54"/>
  <c r="H1287" i="54"/>
  <c r="G1287" i="54"/>
  <c r="F1287" i="54"/>
  <c r="E1287" i="54"/>
  <c r="D1287" i="54"/>
  <c r="C1287" i="54"/>
  <c r="M1286" i="54"/>
  <c r="L1286" i="54"/>
  <c r="K1286" i="54"/>
  <c r="J1286" i="54"/>
  <c r="I1286" i="54"/>
  <c r="H1286" i="54"/>
  <c r="G1286" i="54"/>
  <c r="F1286" i="54"/>
  <c r="E1286" i="54"/>
  <c r="D1286" i="54"/>
  <c r="C1286" i="54"/>
  <c r="M1285" i="54"/>
  <c r="L1285" i="54"/>
  <c r="K1285" i="54"/>
  <c r="J1285" i="54"/>
  <c r="I1285" i="54"/>
  <c r="H1285" i="54"/>
  <c r="G1285" i="54"/>
  <c r="F1285" i="54"/>
  <c r="E1285" i="54"/>
  <c r="D1285" i="54"/>
  <c r="C1285" i="54"/>
  <c r="M1284" i="54"/>
  <c r="L1284" i="54"/>
  <c r="K1284" i="54"/>
  <c r="J1284" i="54"/>
  <c r="I1284" i="54"/>
  <c r="H1284" i="54"/>
  <c r="G1284" i="54"/>
  <c r="F1284" i="54"/>
  <c r="E1284" i="54"/>
  <c r="D1284" i="54"/>
  <c r="C1284" i="54"/>
  <c r="M1274" i="54"/>
  <c r="L1274" i="54"/>
  <c r="K1274" i="54"/>
  <c r="J1274" i="54"/>
  <c r="I1274" i="54"/>
  <c r="H1274" i="54"/>
  <c r="G1274" i="54"/>
  <c r="F1274" i="54"/>
  <c r="E1274" i="54"/>
  <c r="D1274" i="54"/>
  <c r="C1274" i="54"/>
  <c r="M1273" i="54"/>
  <c r="L1273" i="54"/>
  <c r="K1273" i="54"/>
  <c r="J1273" i="54"/>
  <c r="I1273" i="54"/>
  <c r="H1273" i="54"/>
  <c r="G1273" i="54"/>
  <c r="F1273" i="54"/>
  <c r="E1273" i="54"/>
  <c r="D1273" i="54"/>
  <c r="C1273" i="54"/>
  <c r="M1272" i="54"/>
  <c r="L1272" i="54"/>
  <c r="K1272" i="54"/>
  <c r="J1272" i="54"/>
  <c r="I1272" i="54"/>
  <c r="H1272" i="54"/>
  <c r="G1272" i="54"/>
  <c r="F1272" i="54"/>
  <c r="E1272" i="54"/>
  <c r="D1272" i="54"/>
  <c r="C1272" i="54"/>
  <c r="M1271" i="54"/>
  <c r="L1271" i="54"/>
  <c r="K1271" i="54"/>
  <c r="J1271" i="54"/>
  <c r="I1271" i="54"/>
  <c r="H1271" i="54"/>
  <c r="G1271" i="54"/>
  <c r="F1271" i="54"/>
  <c r="E1271" i="54"/>
  <c r="D1271" i="54"/>
  <c r="C1271" i="54"/>
  <c r="M1270" i="54"/>
  <c r="L1270" i="54"/>
  <c r="K1270" i="54"/>
  <c r="J1270" i="54"/>
  <c r="I1270" i="54"/>
  <c r="H1270" i="54"/>
  <c r="G1270" i="54"/>
  <c r="F1270" i="54"/>
  <c r="E1270" i="54"/>
  <c r="D1270" i="54"/>
  <c r="C1270" i="54"/>
  <c r="M1269" i="54"/>
  <c r="L1269" i="54"/>
  <c r="K1269" i="54"/>
  <c r="J1269" i="54"/>
  <c r="I1269" i="54"/>
  <c r="H1269" i="54"/>
  <c r="G1269" i="54"/>
  <c r="F1269" i="54"/>
  <c r="E1269" i="54"/>
  <c r="D1269" i="54"/>
  <c r="C1269" i="54"/>
  <c r="M1268" i="54"/>
  <c r="L1268" i="54"/>
  <c r="K1268" i="54"/>
  <c r="J1268" i="54"/>
  <c r="I1268" i="54"/>
  <c r="H1268" i="54"/>
  <c r="G1268" i="54"/>
  <c r="F1268" i="54"/>
  <c r="E1268" i="54"/>
  <c r="D1268" i="54"/>
  <c r="C1268" i="54"/>
  <c r="M1267" i="54"/>
  <c r="L1267" i="54"/>
  <c r="K1267" i="54"/>
  <c r="J1267" i="54"/>
  <c r="I1267" i="54"/>
  <c r="H1267" i="54"/>
  <c r="G1267" i="54"/>
  <c r="F1267" i="54"/>
  <c r="E1267" i="54"/>
  <c r="D1267" i="54"/>
  <c r="C1267" i="54"/>
  <c r="M1266" i="54"/>
  <c r="L1266" i="54"/>
  <c r="K1266" i="54"/>
  <c r="J1266" i="54"/>
  <c r="I1266" i="54"/>
  <c r="H1266" i="54"/>
  <c r="G1266" i="54"/>
  <c r="F1266" i="54"/>
  <c r="E1266" i="54"/>
  <c r="D1266" i="54"/>
  <c r="C1266" i="54"/>
  <c r="M1265" i="54"/>
  <c r="L1265" i="54"/>
  <c r="K1265" i="54"/>
  <c r="J1265" i="54"/>
  <c r="I1265" i="54"/>
  <c r="H1265" i="54"/>
  <c r="G1265" i="54"/>
  <c r="F1265" i="54"/>
  <c r="E1265" i="54"/>
  <c r="D1265" i="54"/>
  <c r="C1265" i="54"/>
  <c r="M1264" i="54"/>
  <c r="L1264" i="54"/>
  <c r="K1264" i="54"/>
  <c r="J1264" i="54"/>
  <c r="I1264" i="54"/>
  <c r="H1264" i="54"/>
  <c r="G1264" i="54"/>
  <c r="F1264" i="54"/>
  <c r="E1264" i="54"/>
  <c r="D1264" i="54"/>
  <c r="C1264" i="54"/>
  <c r="M1263" i="54"/>
  <c r="L1263" i="54"/>
  <c r="K1263" i="54"/>
  <c r="J1263" i="54"/>
  <c r="I1263" i="54"/>
  <c r="H1263" i="54"/>
  <c r="G1263" i="54"/>
  <c r="F1263" i="54"/>
  <c r="E1263" i="54"/>
  <c r="D1263" i="54"/>
  <c r="C1263" i="54"/>
  <c r="M1262" i="54"/>
  <c r="L1262" i="54"/>
  <c r="K1262" i="54"/>
  <c r="J1262" i="54"/>
  <c r="I1262" i="54"/>
  <c r="H1262" i="54"/>
  <c r="G1262" i="54"/>
  <c r="F1262" i="54"/>
  <c r="E1262" i="54"/>
  <c r="D1262" i="54"/>
  <c r="C1262" i="54"/>
  <c r="M1261" i="54"/>
  <c r="L1261" i="54"/>
  <c r="K1261" i="54"/>
  <c r="J1261" i="54"/>
  <c r="I1261" i="54"/>
  <c r="H1261" i="54"/>
  <c r="G1261" i="54"/>
  <c r="F1261" i="54"/>
  <c r="E1261" i="54"/>
  <c r="D1261" i="54"/>
  <c r="C1261" i="54"/>
  <c r="M1260" i="54"/>
  <c r="L1260" i="54"/>
  <c r="K1260" i="54"/>
  <c r="J1260" i="54"/>
  <c r="I1260" i="54"/>
  <c r="H1260" i="54"/>
  <c r="G1260" i="54"/>
  <c r="F1260" i="54"/>
  <c r="E1260" i="54"/>
  <c r="D1260" i="54"/>
  <c r="C1260" i="54"/>
  <c r="M1259" i="54"/>
  <c r="L1259" i="54"/>
  <c r="K1259" i="54"/>
  <c r="J1259" i="54"/>
  <c r="I1259" i="54"/>
  <c r="H1259" i="54"/>
  <c r="G1259" i="54"/>
  <c r="F1259" i="54"/>
  <c r="E1259" i="54"/>
  <c r="D1259" i="54"/>
  <c r="C1259" i="54"/>
  <c r="M1258" i="54"/>
  <c r="L1258" i="54"/>
  <c r="K1258" i="54"/>
  <c r="J1258" i="54"/>
  <c r="I1258" i="54"/>
  <c r="H1258" i="54"/>
  <c r="G1258" i="54"/>
  <c r="F1258" i="54"/>
  <c r="E1258" i="54"/>
  <c r="D1258" i="54"/>
  <c r="C1258" i="54"/>
  <c r="M1257" i="54"/>
  <c r="L1257" i="54"/>
  <c r="K1257" i="54"/>
  <c r="J1257" i="54"/>
  <c r="I1257" i="54"/>
  <c r="H1257" i="54"/>
  <c r="G1257" i="54"/>
  <c r="F1257" i="54"/>
  <c r="E1257" i="54"/>
  <c r="D1257" i="54"/>
  <c r="C1257" i="54"/>
  <c r="M1256" i="54"/>
  <c r="L1256" i="54"/>
  <c r="K1256" i="54"/>
  <c r="J1256" i="54"/>
  <c r="I1256" i="54"/>
  <c r="H1256" i="54"/>
  <c r="G1256" i="54"/>
  <c r="F1256" i="54"/>
  <c r="E1256" i="54"/>
  <c r="D1256" i="54"/>
  <c r="C1256" i="54"/>
  <c r="M1255" i="54"/>
  <c r="L1255" i="54"/>
  <c r="K1255" i="54"/>
  <c r="J1255" i="54"/>
  <c r="I1255" i="54"/>
  <c r="H1255" i="54"/>
  <c r="G1255" i="54"/>
  <c r="F1255" i="54"/>
  <c r="E1255" i="54"/>
  <c r="D1255" i="54"/>
  <c r="C1255" i="54"/>
  <c r="M1245" i="54"/>
  <c r="L1245" i="54"/>
  <c r="K1245" i="54"/>
  <c r="J1245" i="54"/>
  <c r="I1245" i="54"/>
  <c r="H1245" i="54"/>
  <c r="G1245" i="54"/>
  <c r="F1245" i="54"/>
  <c r="E1245" i="54"/>
  <c r="D1245" i="54"/>
  <c r="C1245" i="54"/>
  <c r="M1244" i="54"/>
  <c r="L1244" i="54"/>
  <c r="K1244" i="54"/>
  <c r="J1244" i="54"/>
  <c r="I1244" i="54"/>
  <c r="H1244" i="54"/>
  <c r="G1244" i="54"/>
  <c r="F1244" i="54"/>
  <c r="E1244" i="54"/>
  <c r="D1244" i="54"/>
  <c r="C1244" i="54"/>
  <c r="M1243" i="54"/>
  <c r="L1243" i="54"/>
  <c r="K1243" i="54"/>
  <c r="J1243" i="54"/>
  <c r="I1243" i="54"/>
  <c r="H1243" i="54"/>
  <c r="G1243" i="54"/>
  <c r="F1243" i="54"/>
  <c r="E1243" i="54"/>
  <c r="D1243" i="54"/>
  <c r="C1243" i="54"/>
  <c r="M1242" i="54"/>
  <c r="L1242" i="54"/>
  <c r="K1242" i="54"/>
  <c r="J1242" i="54"/>
  <c r="I1242" i="54"/>
  <c r="H1242" i="54"/>
  <c r="G1242" i="54"/>
  <c r="F1242" i="54"/>
  <c r="E1242" i="54"/>
  <c r="D1242" i="54"/>
  <c r="C1242" i="54"/>
  <c r="M1241" i="54"/>
  <c r="L1241" i="54"/>
  <c r="K1241" i="54"/>
  <c r="J1241" i="54"/>
  <c r="I1241" i="54"/>
  <c r="H1241" i="54"/>
  <c r="G1241" i="54"/>
  <c r="F1241" i="54"/>
  <c r="E1241" i="54"/>
  <c r="D1241" i="54"/>
  <c r="C1241" i="54"/>
  <c r="M1240" i="54"/>
  <c r="L1240" i="54"/>
  <c r="K1240" i="54"/>
  <c r="J1240" i="54"/>
  <c r="I1240" i="54"/>
  <c r="H1240" i="54"/>
  <c r="G1240" i="54"/>
  <c r="F1240" i="54"/>
  <c r="E1240" i="54"/>
  <c r="D1240" i="54"/>
  <c r="C1240" i="54"/>
  <c r="M1239" i="54"/>
  <c r="L1239" i="54"/>
  <c r="K1239" i="54"/>
  <c r="J1239" i="54"/>
  <c r="I1239" i="54"/>
  <c r="H1239" i="54"/>
  <c r="G1239" i="54"/>
  <c r="F1239" i="54"/>
  <c r="E1239" i="54"/>
  <c r="D1239" i="54"/>
  <c r="C1239" i="54"/>
  <c r="M1238" i="54"/>
  <c r="L1238" i="54"/>
  <c r="K1238" i="54"/>
  <c r="J1238" i="54"/>
  <c r="I1238" i="54"/>
  <c r="H1238" i="54"/>
  <c r="G1238" i="54"/>
  <c r="F1238" i="54"/>
  <c r="E1238" i="54"/>
  <c r="D1238" i="54"/>
  <c r="C1238" i="54"/>
  <c r="M1237" i="54"/>
  <c r="L1237" i="54"/>
  <c r="K1237" i="54"/>
  <c r="J1237" i="54"/>
  <c r="I1237" i="54"/>
  <c r="H1237" i="54"/>
  <c r="G1237" i="54"/>
  <c r="F1237" i="54"/>
  <c r="E1237" i="54"/>
  <c r="D1237" i="54"/>
  <c r="C1237" i="54"/>
  <c r="M1236" i="54"/>
  <c r="L1236" i="54"/>
  <c r="K1236" i="54"/>
  <c r="J1236" i="54"/>
  <c r="I1236" i="54"/>
  <c r="H1236" i="54"/>
  <c r="G1236" i="54"/>
  <c r="F1236" i="54"/>
  <c r="E1236" i="54"/>
  <c r="D1236" i="54"/>
  <c r="C1236" i="54"/>
  <c r="M1235" i="54"/>
  <c r="L1235" i="54"/>
  <c r="K1235" i="54"/>
  <c r="J1235" i="54"/>
  <c r="I1235" i="54"/>
  <c r="H1235" i="54"/>
  <c r="G1235" i="54"/>
  <c r="F1235" i="54"/>
  <c r="E1235" i="54"/>
  <c r="D1235" i="54"/>
  <c r="C1235" i="54"/>
  <c r="M1234" i="54"/>
  <c r="L1234" i="54"/>
  <c r="K1234" i="54"/>
  <c r="J1234" i="54"/>
  <c r="I1234" i="54"/>
  <c r="H1234" i="54"/>
  <c r="G1234" i="54"/>
  <c r="F1234" i="54"/>
  <c r="E1234" i="54"/>
  <c r="D1234" i="54"/>
  <c r="C1234" i="54"/>
  <c r="M1233" i="54"/>
  <c r="L1233" i="54"/>
  <c r="K1233" i="54"/>
  <c r="J1233" i="54"/>
  <c r="I1233" i="54"/>
  <c r="H1233" i="54"/>
  <c r="G1233" i="54"/>
  <c r="F1233" i="54"/>
  <c r="E1233" i="54"/>
  <c r="D1233" i="54"/>
  <c r="C1233" i="54"/>
  <c r="M1232" i="54"/>
  <c r="L1232" i="54"/>
  <c r="K1232" i="54"/>
  <c r="J1232" i="54"/>
  <c r="I1232" i="54"/>
  <c r="H1232" i="54"/>
  <c r="G1232" i="54"/>
  <c r="F1232" i="54"/>
  <c r="E1232" i="54"/>
  <c r="D1232" i="54"/>
  <c r="C1232" i="54"/>
  <c r="M1231" i="54"/>
  <c r="L1231" i="54"/>
  <c r="K1231" i="54"/>
  <c r="J1231" i="54"/>
  <c r="I1231" i="54"/>
  <c r="H1231" i="54"/>
  <c r="G1231" i="54"/>
  <c r="F1231" i="54"/>
  <c r="E1231" i="54"/>
  <c r="D1231" i="54"/>
  <c r="C1231" i="54"/>
  <c r="M1230" i="54"/>
  <c r="L1230" i="54"/>
  <c r="K1230" i="54"/>
  <c r="J1230" i="54"/>
  <c r="I1230" i="54"/>
  <c r="H1230" i="54"/>
  <c r="G1230" i="54"/>
  <c r="F1230" i="54"/>
  <c r="E1230" i="54"/>
  <c r="D1230" i="54"/>
  <c r="C1230" i="54"/>
  <c r="M1229" i="54"/>
  <c r="L1229" i="54"/>
  <c r="K1229" i="54"/>
  <c r="J1229" i="54"/>
  <c r="I1229" i="54"/>
  <c r="H1229" i="54"/>
  <c r="G1229" i="54"/>
  <c r="F1229" i="54"/>
  <c r="E1229" i="54"/>
  <c r="D1229" i="54"/>
  <c r="C1229" i="54"/>
  <c r="M1228" i="54"/>
  <c r="L1228" i="54"/>
  <c r="K1228" i="54"/>
  <c r="J1228" i="54"/>
  <c r="I1228" i="54"/>
  <c r="H1228" i="54"/>
  <c r="G1228" i="54"/>
  <c r="F1228" i="54"/>
  <c r="E1228" i="54"/>
  <c r="D1228" i="54"/>
  <c r="C1228" i="54"/>
  <c r="M1227" i="54"/>
  <c r="L1227" i="54"/>
  <c r="K1227" i="54"/>
  <c r="J1227" i="54"/>
  <c r="I1227" i="54"/>
  <c r="H1227" i="54"/>
  <c r="G1227" i="54"/>
  <c r="F1227" i="54"/>
  <c r="E1227" i="54"/>
  <c r="D1227" i="54"/>
  <c r="C1227" i="54"/>
  <c r="M1226" i="54"/>
  <c r="L1226" i="54"/>
  <c r="K1226" i="54"/>
  <c r="J1226" i="54"/>
  <c r="I1226" i="54"/>
  <c r="H1226" i="54"/>
  <c r="G1226" i="54"/>
  <c r="F1226" i="54"/>
  <c r="E1226" i="54"/>
  <c r="D1226" i="54"/>
  <c r="C1226" i="54"/>
  <c r="M1216" i="54"/>
  <c r="L1216" i="54"/>
  <c r="K1216" i="54"/>
  <c r="J1216" i="54"/>
  <c r="I1216" i="54"/>
  <c r="H1216" i="54"/>
  <c r="G1216" i="54"/>
  <c r="F1216" i="54"/>
  <c r="E1216" i="54"/>
  <c r="D1216" i="54"/>
  <c r="C1216" i="54"/>
  <c r="M1215" i="54"/>
  <c r="L1215" i="54"/>
  <c r="K1215" i="54"/>
  <c r="J1215" i="54"/>
  <c r="I1215" i="54"/>
  <c r="H1215" i="54"/>
  <c r="G1215" i="54"/>
  <c r="F1215" i="54"/>
  <c r="E1215" i="54"/>
  <c r="D1215" i="54"/>
  <c r="C1215" i="54"/>
  <c r="M1214" i="54"/>
  <c r="L1214" i="54"/>
  <c r="K1214" i="54"/>
  <c r="J1214" i="54"/>
  <c r="I1214" i="54"/>
  <c r="H1214" i="54"/>
  <c r="G1214" i="54"/>
  <c r="F1214" i="54"/>
  <c r="E1214" i="54"/>
  <c r="D1214" i="54"/>
  <c r="C1214" i="54"/>
  <c r="M1213" i="54"/>
  <c r="L1213" i="54"/>
  <c r="K1213" i="54"/>
  <c r="J1213" i="54"/>
  <c r="I1213" i="54"/>
  <c r="H1213" i="54"/>
  <c r="G1213" i="54"/>
  <c r="F1213" i="54"/>
  <c r="E1213" i="54"/>
  <c r="D1213" i="54"/>
  <c r="C1213" i="54"/>
  <c r="M1212" i="54"/>
  <c r="L1212" i="54"/>
  <c r="K1212" i="54"/>
  <c r="J1212" i="54"/>
  <c r="I1212" i="54"/>
  <c r="H1212" i="54"/>
  <c r="G1212" i="54"/>
  <c r="F1212" i="54"/>
  <c r="E1212" i="54"/>
  <c r="D1212" i="54"/>
  <c r="C1212" i="54"/>
  <c r="M1211" i="54"/>
  <c r="L1211" i="54"/>
  <c r="K1211" i="54"/>
  <c r="J1211" i="54"/>
  <c r="I1211" i="54"/>
  <c r="H1211" i="54"/>
  <c r="G1211" i="54"/>
  <c r="F1211" i="54"/>
  <c r="E1211" i="54"/>
  <c r="D1211" i="54"/>
  <c r="C1211" i="54"/>
  <c r="M1210" i="54"/>
  <c r="L1210" i="54"/>
  <c r="K1210" i="54"/>
  <c r="J1210" i="54"/>
  <c r="I1210" i="54"/>
  <c r="H1210" i="54"/>
  <c r="G1210" i="54"/>
  <c r="F1210" i="54"/>
  <c r="E1210" i="54"/>
  <c r="D1210" i="54"/>
  <c r="C1210" i="54"/>
  <c r="M1209" i="54"/>
  <c r="L1209" i="54"/>
  <c r="K1209" i="54"/>
  <c r="J1209" i="54"/>
  <c r="I1209" i="54"/>
  <c r="H1209" i="54"/>
  <c r="G1209" i="54"/>
  <c r="F1209" i="54"/>
  <c r="E1209" i="54"/>
  <c r="D1209" i="54"/>
  <c r="C1209" i="54"/>
  <c r="M1208" i="54"/>
  <c r="L1208" i="54"/>
  <c r="K1208" i="54"/>
  <c r="J1208" i="54"/>
  <c r="I1208" i="54"/>
  <c r="H1208" i="54"/>
  <c r="G1208" i="54"/>
  <c r="F1208" i="54"/>
  <c r="E1208" i="54"/>
  <c r="D1208" i="54"/>
  <c r="C1208" i="54"/>
  <c r="M1207" i="54"/>
  <c r="L1207" i="54"/>
  <c r="K1207" i="54"/>
  <c r="J1207" i="54"/>
  <c r="I1207" i="54"/>
  <c r="H1207" i="54"/>
  <c r="G1207" i="54"/>
  <c r="F1207" i="54"/>
  <c r="E1207" i="54"/>
  <c r="D1207" i="54"/>
  <c r="C1207" i="54"/>
  <c r="M1206" i="54"/>
  <c r="L1206" i="54"/>
  <c r="K1206" i="54"/>
  <c r="J1206" i="54"/>
  <c r="I1206" i="54"/>
  <c r="H1206" i="54"/>
  <c r="G1206" i="54"/>
  <c r="F1206" i="54"/>
  <c r="E1206" i="54"/>
  <c r="D1206" i="54"/>
  <c r="C1206" i="54"/>
  <c r="M1205" i="54"/>
  <c r="L1205" i="54"/>
  <c r="K1205" i="54"/>
  <c r="J1205" i="54"/>
  <c r="I1205" i="54"/>
  <c r="H1205" i="54"/>
  <c r="G1205" i="54"/>
  <c r="F1205" i="54"/>
  <c r="E1205" i="54"/>
  <c r="D1205" i="54"/>
  <c r="C1205" i="54"/>
  <c r="M1204" i="54"/>
  <c r="L1204" i="54"/>
  <c r="K1204" i="54"/>
  <c r="J1204" i="54"/>
  <c r="I1204" i="54"/>
  <c r="H1204" i="54"/>
  <c r="G1204" i="54"/>
  <c r="F1204" i="54"/>
  <c r="E1204" i="54"/>
  <c r="D1204" i="54"/>
  <c r="C1204" i="54"/>
  <c r="M1203" i="54"/>
  <c r="L1203" i="54"/>
  <c r="K1203" i="54"/>
  <c r="J1203" i="54"/>
  <c r="I1203" i="54"/>
  <c r="H1203" i="54"/>
  <c r="G1203" i="54"/>
  <c r="F1203" i="54"/>
  <c r="E1203" i="54"/>
  <c r="D1203" i="54"/>
  <c r="C1203" i="54"/>
  <c r="M1202" i="54"/>
  <c r="L1202" i="54"/>
  <c r="K1202" i="54"/>
  <c r="J1202" i="54"/>
  <c r="I1202" i="54"/>
  <c r="H1202" i="54"/>
  <c r="G1202" i="54"/>
  <c r="F1202" i="54"/>
  <c r="E1202" i="54"/>
  <c r="D1202" i="54"/>
  <c r="C1202" i="54"/>
  <c r="M1201" i="54"/>
  <c r="L1201" i="54"/>
  <c r="K1201" i="54"/>
  <c r="J1201" i="54"/>
  <c r="I1201" i="54"/>
  <c r="H1201" i="54"/>
  <c r="G1201" i="54"/>
  <c r="F1201" i="54"/>
  <c r="E1201" i="54"/>
  <c r="D1201" i="54"/>
  <c r="C1201" i="54"/>
  <c r="M1200" i="54"/>
  <c r="L1200" i="54"/>
  <c r="K1200" i="54"/>
  <c r="J1200" i="54"/>
  <c r="I1200" i="54"/>
  <c r="H1200" i="54"/>
  <c r="G1200" i="54"/>
  <c r="F1200" i="54"/>
  <c r="E1200" i="54"/>
  <c r="D1200" i="54"/>
  <c r="C1200" i="54"/>
  <c r="M1199" i="54"/>
  <c r="L1199" i="54"/>
  <c r="K1199" i="54"/>
  <c r="J1199" i="54"/>
  <c r="I1199" i="54"/>
  <c r="H1199" i="54"/>
  <c r="G1199" i="54"/>
  <c r="F1199" i="54"/>
  <c r="E1199" i="54"/>
  <c r="D1199" i="54"/>
  <c r="C1199" i="54"/>
  <c r="M1198" i="54"/>
  <c r="L1198" i="54"/>
  <c r="K1198" i="54"/>
  <c r="J1198" i="54"/>
  <c r="I1198" i="54"/>
  <c r="H1198" i="54"/>
  <c r="G1198" i="54"/>
  <c r="F1198" i="54"/>
  <c r="E1198" i="54"/>
  <c r="D1198" i="54"/>
  <c r="C1198" i="54"/>
  <c r="M1197" i="54"/>
  <c r="L1197" i="54"/>
  <c r="K1197" i="54"/>
  <c r="J1197" i="54"/>
  <c r="I1197" i="54"/>
  <c r="H1197" i="54"/>
  <c r="G1197" i="54"/>
  <c r="F1197" i="54"/>
  <c r="E1197" i="54"/>
  <c r="D1197" i="54"/>
  <c r="C1197" i="54"/>
  <c r="M1187" i="54"/>
  <c r="L1187" i="54"/>
  <c r="K1187" i="54"/>
  <c r="J1187" i="54"/>
  <c r="I1187" i="54"/>
  <c r="H1187" i="54"/>
  <c r="G1187" i="54"/>
  <c r="F1187" i="54"/>
  <c r="E1187" i="54"/>
  <c r="D1187" i="54"/>
  <c r="C1187" i="54"/>
  <c r="M1186" i="54"/>
  <c r="L1186" i="54"/>
  <c r="K1186" i="54"/>
  <c r="J1186" i="54"/>
  <c r="I1186" i="54"/>
  <c r="H1186" i="54"/>
  <c r="G1186" i="54"/>
  <c r="F1186" i="54"/>
  <c r="E1186" i="54"/>
  <c r="D1186" i="54"/>
  <c r="C1186" i="54"/>
  <c r="M1185" i="54"/>
  <c r="L1185" i="54"/>
  <c r="K1185" i="54"/>
  <c r="J1185" i="54"/>
  <c r="I1185" i="54"/>
  <c r="H1185" i="54"/>
  <c r="G1185" i="54"/>
  <c r="F1185" i="54"/>
  <c r="E1185" i="54"/>
  <c r="D1185" i="54"/>
  <c r="C1185" i="54"/>
  <c r="M1184" i="54"/>
  <c r="L1184" i="54"/>
  <c r="K1184" i="54"/>
  <c r="J1184" i="54"/>
  <c r="I1184" i="54"/>
  <c r="H1184" i="54"/>
  <c r="G1184" i="54"/>
  <c r="F1184" i="54"/>
  <c r="E1184" i="54"/>
  <c r="D1184" i="54"/>
  <c r="C1184" i="54"/>
  <c r="M1183" i="54"/>
  <c r="L1183" i="54"/>
  <c r="K1183" i="54"/>
  <c r="J1183" i="54"/>
  <c r="I1183" i="54"/>
  <c r="H1183" i="54"/>
  <c r="G1183" i="54"/>
  <c r="F1183" i="54"/>
  <c r="E1183" i="54"/>
  <c r="D1183" i="54"/>
  <c r="C1183" i="54"/>
  <c r="M1182" i="54"/>
  <c r="L1182" i="54"/>
  <c r="K1182" i="54"/>
  <c r="J1182" i="54"/>
  <c r="I1182" i="54"/>
  <c r="H1182" i="54"/>
  <c r="G1182" i="54"/>
  <c r="F1182" i="54"/>
  <c r="E1182" i="54"/>
  <c r="D1182" i="54"/>
  <c r="C1182" i="54"/>
  <c r="M1181" i="54"/>
  <c r="L1181" i="54"/>
  <c r="K1181" i="54"/>
  <c r="J1181" i="54"/>
  <c r="I1181" i="54"/>
  <c r="H1181" i="54"/>
  <c r="G1181" i="54"/>
  <c r="F1181" i="54"/>
  <c r="E1181" i="54"/>
  <c r="D1181" i="54"/>
  <c r="C1181" i="54"/>
  <c r="M1180" i="54"/>
  <c r="L1180" i="54"/>
  <c r="K1180" i="54"/>
  <c r="J1180" i="54"/>
  <c r="I1180" i="54"/>
  <c r="H1180" i="54"/>
  <c r="G1180" i="54"/>
  <c r="F1180" i="54"/>
  <c r="E1180" i="54"/>
  <c r="D1180" i="54"/>
  <c r="C1180" i="54"/>
  <c r="M1179" i="54"/>
  <c r="L1179" i="54"/>
  <c r="K1179" i="54"/>
  <c r="J1179" i="54"/>
  <c r="I1179" i="54"/>
  <c r="H1179" i="54"/>
  <c r="G1179" i="54"/>
  <c r="F1179" i="54"/>
  <c r="E1179" i="54"/>
  <c r="D1179" i="54"/>
  <c r="C1179" i="54"/>
  <c r="M1178" i="54"/>
  <c r="L1178" i="54"/>
  <c r="K1178" i="54"/>
  <c r="J1178" i="54"/>
  <c r="I1178" i="54"/>
  <c r="H1178" i="54"/>
  <c r="G1178" i="54"/>
  <c r="F1178" i="54"/>
  <c r="E1178" i="54"/>
  <c r="D1178" i="54"/>
  <c r="C1178" i="54"/>
  <c r="M1177" i="54"/>
  <c r="L1177" i="54"/>
  <c r="K1177" i="54"/>
  <c r="J1177" i="54"/>
  <c r="I1177" i="54"/>
  <c r="H1177" i="54"/>
  <c r="G1177" i="54"/>
  <c r="F1177" i="54"/>
  <c r="E1177" i="54"/>
  <c r="D1177" i="54"/>
  <c r="C1177" i="54"/>
  <c r="M1176" i="54"/>
  <c r="L1176" i="54"/>
  <c r="K1176" i="54"/>
  <c r="J1176" i="54"/>
  <c r="I1176" i="54"/>
  <c r="H1176" i="54"/>
  <c r="G1176" i="54"/>
  <c r="F1176" i="54"/>
  <c r="E1176" i="54"/>
  <c r="D1176" i="54"/>
  <c r="C1176" i="54"/>
  <c r="M1175" i="54"/>
  <c r="L1175" i="54"/>
  <c r="K1175" i="54"/>
  <c r="J1175" i="54"/>
  <c r="I1175" i="54"/>
  <c r="H1175" i="54"/>
  <c r="G1175" i="54"/>
  <c r="F1175" i="54"/>
  <c r="E1175" i="54"/>
  <c r="D1175" i="54"/>
  <c r="C1175" i="54"/>
  <c r="M1174" i="54"/>
  <c r="L1174" i="54"/>
  <c r="K1174" i="54"/>
  <c r="J1174" i="54"/>
  <c r="I1174" i="54"/>
  <c r="H1174" i="54"/>
  <c r="G1174" i="54"/>
  <c r="F1174" i="54"/>
  <c r="E1174" i="54"/>
  <c r="D1174" i="54"/>
  <c r="C1174" i="54"/>
  <c r="M1173" i="54"/>
  <c r="L1173" i="54"/>
  <c r="K1173" i="54"/>
  <c r="J1173" i="54"/>
  <c r="I1173" i="54"/>
  <c r="H1173" i="54"/>
  <c r="G1173" i="54"/>
  <c r="F1173" i="54"/>
  <c r="E1173" i="54"/>
  <c r="D1173" i="54"/>
  <c r="C1173" i="54"/>
  <c r="M1172" i="54"/>
  <c r="L1172" i="54"/>
  <c r="K1172" i="54"/>
  <c r="J1172" i="54"/>
  <c r="I1172" i="54"/>
  <c r="H1172" i="54"/>
  <c r="G1172" i="54"/>
  <c r="F1172" i="54"/>
  <c r="E1172" i="54"/>
  <c r="D1172" i="54"/>
  <c r="C1172" i="54"/>
  <c r="M1171" i="54"/>
  <c r="L1171" i="54"/>
  <c r="K1171" i="54"/>
  <c r="J1171" i="54"/>
  <c r="I1171" i="54"/>
  <c r="H1171" i="54"/>
  <c r="G1171" i="54"/>
  <c r="F1171" i="54"/>
  <c r="E1171" i="54"/>
  <c r="D1171" i="54"/>
  <c r="C1171" i="54"/>
  <c r="M1170" i="54"/>
  <c r="L1170" i="54"/>
  <c r="K1170" i="54"/>
  <c r="J1170" i="54"/>
  <c r="I1170" i="54"/>
  <c r="H1170" i="54"/>
  <c r="G1170" i="54"/>
  <c r="F1170" i="54"/>
  <c r="E1170" i="54"/>
  <c r="D1170" i="54"/>
  <c r="C1170" i="54"/>
  <c r="M1169" i="54"/>
  <c r="L1169" i="54"/>
  <c r="K1169" i="54"/>
  <c r="J1169" i="54"/>
  <c r="I1169" i="54"/>
  <c r="H1169" i="54"/>
  <c r="G1169" i="54"/>
  <c r="F1169" i="54"/>
  <c r="E1169" i="54"/>
  <c r="D1169" i="54"/>
  <c r="C1169" i="54"/>
  <c r="M1168" i="54"/>
  <c r="L1168" i="54"/>
  <c r="K1168" i="54"/>
  <c r="J1168" i="54"/>
  <c r="I1168" i="54"/>
  <c r="H1168" i="54"/>
  <c r="G1168" i="54"/>
  <c r="F1168" i="54"/>
  <c r="E1168" i="54"/>
  <c r="D1168" i="54"/>
  <c r="C1168" i="54"/>
  <c r="M1158" i="54"/>
  <c r="L1158" i="54"/>
  <c r="K1158" i="54"/>
  <c r="J1158" i="54"/>
  <c r="I1158" i="54"/>
  <c r="H1158" i="54"/>
  <c r="G1158" i="54"/>
  <c r="F1158" i="54"/>
  <c r="E1158" i="54"/>
  <c r="D1158" i="54"/>
  <c r="C1158" i="54"/>
  <c r="M1157" i="54"/>
  <c r="L1157" i="54"/>
  <c r="K1157" i="54"/>
  <c r="J1157" i="54"/>
  <c r="I1157" i="54"/>
  <c r="H1157" i="54"/>
  <c r="G1157" i="54"/>
  <c r="F1157" i="54"/>
  <c r="E1157" i="54"/>
  <c r="D1157" i="54"/>
  <c r="C1157" i="54"/>
  <c r="M1156" i="54"/>
  <c r="L1156" i="54"/>
  <c r="K1156" i="54"/>
  <c r="J1156" i="54"/>
  <c r="I1156" i="54"/>
  <c r="H1156" i="54"/>
  <c r="G1156" i="54"/>
  <c r="F1156" i="54"/>
  <c r="E1156" i="54"/>
  <c r="D1156" i="54"/>
  <c r="C1156" i="54"/>
  <c r="M1155" i="54"/>
  <c r="L1155" i="54"/>
  <c r="K1155" i="54"/>
  <c r="J1155" i="54"/>
  <c r="I1155" i="54"/>
  <c r="H1155" i="54"/>
  <c r="G1155" i="54"/>
  <c r="F1155" i="54"/>
  <c r="E1155" i="54"/>
  <c r="D1155" i="54"/>
  <c r="C1155" i="54"/>
  <c r="M1154" i="54"/>
  <c r="L1154" i="54"/>
  <c r="K1154" i="54"/>
  <c r="J1154" i="54"/>
  <c r="I1154" i="54"/>
  <c r="H1154" i="54"/>
  <c r="G1154" i="54"/>
  <c r="F1154" i="54"/>
  <c r="E1154" i="54"/>
  <c r="D1154" i="54"/>
  <c r="C1154" i="54"/>
  <c r="M1153" i="54"/>
  <c r="L1153" i="54"/>
  <c r="K1153" i="54"/>
  <c r="J1153" i="54"/>
  <c r="I1153" i="54"/>
  <c r="H1153" i="54"/>
  <c r="G1153" i="54"/>
  <c r="F1153" i="54"/>
  <c r="E1153" i="54"/>
  <c r="D1153" i="54"/>
  <c r="C1153" i="54"/>
  <c r="M1152" i="54"/>
  <c r="L1152" i="54"/>
  <c r="K1152" i="54"/>
  <c r="J1152" i="54"/>
  <c r="I1152" i="54"/>
  <c r="H1152" i="54"/>
  <c r="G1152" i="54"/>
  <c r="F1152" i="54"/>
  <c r="E1152" i="54"/>
  <c r="D1152" i="54"/>
  <c r="C1152" i="54"/>
  <c r="M1151" i="54"/>
  <c r="L1151" i="54"/>
  <c r="K1151" i="54"/>
  <c r="J1151" i="54"/>
  <c r="I1151" i="54"/>
  <c r="H1151" i="54"/>
  <c r="G1151" i="54"/>
  <c r="F1151" i="54"/>
  <c r="E1151" i="54"/>
  <c r="D1151" i="54"/>
  <c r="C1151" i="54"/>
  <c r="M1150" i="54"/>
  <c r="L1150" i="54"/>
  <c r="K1150" i="54"/>
  <c r="J1150" i="54"/>
  <c r="I1150" i="54"/>
  <c r="H1150" i="54"/>
  <c r="G1150" i="54"/>
  <c r="F1150" i="54"/>
  <c r="E1150" i="54"/>
  <c r="D1150" i="54"/>
  <c r="C1150" i="54"/>
  <c r="M1149" i="54"/>
  <c r="L1149" i="54"/>
  <c r="K1149" i="54"/>
  <c r="J1149" i="54"/>
  <c r="I1149" i="54"/>
  <c r="H1149" i="54"/>
  <c r="G1149" i="54"/>
  <c r="F1149" i="54"/>
  <c r="E1149" i="54"/>
  <c r="D1149" i="54"/>
  <c r="C1149" i="54"/>
  <c r="M1148" i="54"/>
  <c r="L1148" i="54"/>
  <c r="K1148" i="54"/>
  <c r="J1148" i="54"/>
  <c r="I1148" i="54"/>
  <c r="H1148" i="54"/>
  <c r="G1148" i="54"/>
  <c r="F1148" i="54"/>
  <c r="E1148" i="54"/>
  <c r="D1148" i="54"/>
  <c r="C1148" i="54"/>
  <c r="M1147" i="54"/>
  <c r="L1147" i="54"/>
  <c r="K1147" i="54"/>
  <c r="J1147" i="54"/>
  <c r="I1147" i="54"/>
  <c r="H1147" i="54"/>
  <c r="G1147" i="54"/>
  <c r="F1147" i="54"/>
  <c r="E1147" i="54"/>
  <c r="D1147" i="54"/>
  <c r="C1147" i="54"/>
  <c r="M1146" i="54"/>
  <c r="L1146" i="54"/>
  <c r="K1146" i="54"/>
  <c r="J1146" i="54"/>
  <c r="I1146" i="54"/>
  <c r="H1146" i="54"/>
  <c r="G1146" i="54"/>
  <c r="F1146" i="54"/>
  <c r="E1146" i="54"/>
  <c r="D1146" i="54"/>
  <c r="C1146" i="54"/>
  <c r="M1145" i="54"/>
  <c r="L1145" i="54"/>
  <c r="K1145" i="54"/>
  <c r="J1145" i="54"/>
  <c r="I1145" i="54"/>
  <c r="H1145" i="54"/>
  <c r="G1145" i="54"/>
  <c r="F1145" i="54"/>
  <c r="E1145" i="54"/>
  <c r="D1145" i="54"/>
  <c r="C1145" i="54"/>
  <c r="M1144" i="54"/>
  <c r="L1144" i="54"/>
  <c r="K1144" i="54"/>
  <c r="J1144" i="54"/>
  <c r="I1144" i="54"/>
  <c r="H1144" i="54"/>
  <c r="G1144" i="54"/>
  <c r="F1144" i="54"/>
  <c r="E1144" i="54"/>
  <c r="D1144" i="54"/>
  <c r="C1144" i="54"/>
  <c r="M1143" i="54"/>
  <c r="L1143" i="54"/>
  <c r="K1143" i="54"/>
  <c r="J1143" i="54"/>
  <c r="I1143" i="54"/>
  <c r="H1143" i="54"/>
  <c r="G1143" i="54"/>
  <c r="F1143" i="54"/>
  <c r="E1143" i="54"/>
  <c r="D1143" i="54"/>
  <c r="C1143" i="54"/>
  <c r="M1142" i="54"/>
  <c r="L1142" i="54"/>
  <c r="K1142" i="54"/>
  <c r="J1142" i="54"/>
  <c r="I1142" i="54"/>
  <c r="H1142" i="54"/>
  <c r="G1142" i="54"/>
  <c r="F1142" i="54"/>
  <c r="E1142" i="54"/>
  <c r="D1142" i="54"/>
  <c r="C1142" i="54"/>
  <c r="M1141" i="54"/>
  <c r="L1141" i="54"/>
  <c r="K1141" i="54"/>
  <c r="J1141" i="54"/>
  <c r="I1141" i="54"/>
  <c r="H1141" i="54"/>
  <c r="G1141" i="54"/>
  <c r="F1141" i="54"/>
  <c r="E1141" i="54"/>
  <c r="D1141" i="54"/>
  <c r="C1141" i="54"/>
  <c r="M1140" i="54"/>
  <c r="L1140" i="54"/>
  <c r="K1140" i="54"/>
  <c r="J1140" i="54"/>
  <c r="I1140" i="54"/>
  <c r="H1140" i="54"/>
  <c r="G1140" i="54"/>
  <c r="F1140" i="54"/>
  <c r="E1140" i="54"/>
  <c r="D1140" i="54"/>
  <c r="C1140" i="54"/>
  <c r="M1139" i="54"/>
  <c r="L1139" i="54"/>
  <c r="K1139" i="54"/>
  <c r="J1139" i="54"/>
  <c r="I1139" i="54"/>
  <c r="H1139" i="54"/>
  <c r="G1139" i="54"/>
  <c r="F1139" i="54"/>
  <c r="E1139" i="54"/>
  <c r="D1139" i="54"/>
  <c r="C1139" i="54"/>
  <c r="M1129" i="54"/>
  <c r="L1129" i="54"/>
  <c r="K1129" i="54"/>
  <c r="J1129" i="54"/>
  <c r="I1129" i="54"/>
  <c r="H1129" i="54"/>
  <c r="G1129" i="54"/>
  <c r="F1129" i="54"/>
  <c r="E1129" i="54"/>
  <c r="D1129" i="54"/>
  <c r="C1129" i="54"/>
  <c r="M1128" i="54"/>
  <c r="L1128" i="54"/>
  <c r="K1128" i="54"/>
  <c r="J1128" i="54"/>
  <c r="I1128" i="54"/>
  <c r="H1128" i="54"/>
  <c r="G1128" i="54"/>
  <c r="F1128" i="54"/>
  <c r="E1128" i="54"/>
  <c r="D1128" i="54"/>
  <c r="C1128" i="54"/>
  <c r="M1127" i="54"/>
  <c r="L1127" i="54"/>
  <c r="K1127" i="54"/>
  <c r="J1127" i="54"/>
  <c r="I1127" i="54"/>
  <c r="H1127" i="54"/>
  <c r="G1127" i="54"/>
  <c r="F1127" i="54"/>
  <c r="E1127" i="54"/>
  <c r="D1127" i="54"/>
  <c r="C1127" i="54"/>
  <c r="M1126" i="54"/>
  <c r="L1126" i="54"/>
  <c r="K1126" i="54"/>
  <c r="J1126" i="54"/>
  <c r="I1126" i="54"/>
  <c r="H1126" i="54"/>
  <c r="G1126" i="54"/>
  <c r="F1126" i="54"/>
  <c r="E1126" i="54"/>
  <c r="D1126" i="54"/>
  <c r="C1126" i="54"/>
  <c r="M1125" i="54"/>
  <c r="L1125" i="54"/>
  <c r="K1125" i="54"/>
  <c r="J1125" i="54"/>
  <c r="I1125" i="54"/>
  <c r="H1125" i="54"/>
  <c r="G1125" i="54"/>
  <c r="F1125" i="54"/>
  <c r="E1125" i="54"/>
  <c r="D1125" i="54"/>
  <c r="C1125" i="54"/>
  <c r="M1124" i="54"/>
  <c r="L1124" i="54"/>
  <c r="K1124" i="54"/>
  <c r="J1124" i="54"/>
  <c r="I1124" i="54"/>
  <c r="H1124" i="54"/>
  <c r="G1124" i="54"/>
  <c r="F1124" i="54"/>
  <c r="E1124" i="54"/>
  <c r="D1124" i="54"/>
  <c r="C1124" i="54"/>
  <c r="M1123" i="54"/>
  <c r="L1123" i="54"/>
  <c r="K1123" i="54"/>
  <c r="J1123" i="54"/>
  <c r="I1123" i="54"/>
  <c r="H1123" i="54"/>
  <c r="G1123" i="54"/>
  <c r="F1123" i="54"/>
  <c r="E1123" i="54"/>
  <c r="D1123" i="54"/>
  <c r="C1123" i="54"/>
  <c r="M1122" i="54"/>
  <c r="L1122" i="54"/>
  <c r="K1122" i="54"/>
  <c r="J1122" i="54"/>
  <c r="I1122" i="54"/>
  <c r="H1122" i="54"/>
  <c r="G1122" i="54"/>
  <c r="F1122" i="54"/>
  <c r="E1122" i="54"/>
  <c r="D1122" i="54"/>
  <c r="C1122" i="54"/>
  <c r="M1121" i="54"/>
  <c r="L1121" i="54"/>
  <c r="K1121" i="54"/>
  <c r="J1121" i="54"/>
  <c r="I1121" i="54"/>
  <c r="H1121" i="54"/>
  <c r="G1121" i="54"/>
  <c r="F1121" i="54"/>
  <c r="E1121" i="54"/>
  <c r="D1121" i="54"/>
  <c r="C1121" i="54"/>
  <c r="M1120" i="54"/>
  <c r="L1120" i="54"/>
  <c r="K1120" i="54"/>
  <c r="J1120" i="54"/>
  <c r="I1120" i="54"/>
  <c r="H1120" i="54"/>
  <c r="G1120" i="54"/>
  <c r="F1120" i="54"/>
  <c r="E1120" i="54"/>
  <c r="D1120" i="54"/>
  <c r="C1120" i="54"/>
  <c r="M1119" i="54"/>
  <c r="L1119" i="54"/>
  <c r="K1119" i="54"/>
  <c r="J1119" i="54"/>
  <c r="I1119" i="54"/>
  <c r="H1119" i="54"/>
  <c r="G1119" i="54"/>
  <c r="F1119" i="54"/>
  <c r="E1119" i="54"/>
  <c r="D1119" i="54"/>
  <c r="C1119" i="54"/>
  <c r="M1118" i="54"/>
  <c r="L1118" i="54"/>
  <c r="K1118" i="54"/>
  <c r="J1118" i="54"/>
  <c r="I1118" i="54"/>
  <c r="H1118" i="54"/>
  <c r="G1118" i="54"/>
  <c r="F1118" i="54"/>
  <c r="E1118" i="54"/>
  <c r="D1118" i="54"/>
  <c r="C1118" i="54"/>
  <c r="M1117" i="54"/>
  <c r="L1117" i="54"/>
  <c r="K1117" i="54"/>
  <c r="J1117" i="54"/>
  <c r="I1117" i="54"/>
  <c r="H1117" i="54"/>
  <c r="G1117" i="54"/>
  <c r="F1117" i="54"/>
  <c r="E1117" i="54"/>
  <c r="D1117" i="54"/>
  <c r="C1117" i="54"/>
  <c r="M1116" i="54"/>
  <c r="L1116" i="54"/>
  <c r="K1116" i="54"/>
  <c r="J1116" i="54"/>
  <c r="I1116" i="54"/>
  <c r="H1116" i="54"/>
  <c r="G1116" i="54"/>
  <c r="F1116" i="54"/>
  <c r="E1116" i="54"/>
  <c r="D1116" i="54"/>
  <c r="C1116" i="54"/>
  <c r="M1115" i="54"/>
  <c r="L1115" i="54"/>
  <c r="K1115" i="54"/>
  <c r="J1115" i="54"/>
  <c r="I1115" i="54"/>
  <c r="H1115" i="54"/>
  <c r="G1115" i="54"/>
  <c r="F1115" i="54"/>
  <c r="E1115" i="54"/>
  <c r="D1115" i="54"/>
  <c r="C1115" i="54"/>
  <c r="M1114" i="54"/>
  <c r="L1114" i="54"/>
  <c r="K1114" i="54"/>
  <c r="J1114" i="54"/>
  <c r="I1114" i="54"/>
  <c r="H1114" i="54"/>
  <c r="G1114" i="54"/>
  <c r="F1114" i="54"/>
  <c r="E1114" i="54"/>
  <c r="D1114" i="54"/>
  <c r="C1114" i="54"/>
  <c r="M1113" i="54"/>
  <c r="L1113" i="54"/>
  <c r="K1113" i="54"/>
  <c r="J1113" i="54"/>
  <c r="I1113" i="54"/>
  <c r="H1113" i="54"/>
  <c r="G1113" i="54"/>
  <c r="F1113" i="54"/>
  <c r="E1113" i="54"/>
  <c r="D1113" i="54"/>
  <c r="C1113" i="54"/>
  <c r="M1112" i="54"/>
  <c r="L1112" i="54"/>
  <c r="K1112" i="54"/>
  <c r="J1112" i="54"/>
  <c r="I1112" i="54"/>
  <c r="H1112" i="54"/>
  <c r="G1112" i="54"/>
  <c r="F1112" i="54"/>
  <c r="E1112" i="54"/>
  <c r="D1112" i="54"/>
  <c r="C1112" i="54"/>
  <c r="M1111" i="54"/>
  <c r="L1111" i="54"/>
  <c r="K1111" i="54"/>
  <c r="J1111" i="54"/>
  <c r="I1111" i="54"/>
  <c r="H1111" i="54"/>
  <c r="G1111" i="54"/>
  <c r="F1111" i="54"/>
  <c r="E1111" i="54"/>
  <c r="D1111" i="54"/>
  <c r="C1111" i="54"/>
  <c r="M1110" i="54"/>
  <c r="L1110" i="54"/>
  <c r="K1110" i="54"/>
  <c r="J1110" i="54"/>
  <c r="I1110" i="54"/>
  <c r="H1110" i="54"/>
  <c r="G1110" i="54"/>
  <c r="F1110" i="54"/>
  <c r="E1110" i="54"/>
  <c r="D1110" i="54"/>
  <c r="C1110" i="54"/>
  <c r="M1100" i="54"/>
  <c r="L1100" i="54"/>
  <c r="K1100" i="54"/>
  <c r="J1100" i="54"/>
  <c r="I1100" i="54"/>
  <c r="H1100" i="54"/>
  <c r="G1100" i="54"/>
  <c r="F1100" i="54"/>
  <c r="E1100" i="54"/>
  <c r="D1100" i="54"/>
  <c r="C1100" i="54"/>
  <c r="M1099" i="54"/>
  <c r="L1099" i="54"/>
  <c r="K1099" i="54"/>
  <c r="J1099" i="54"/>
  <c r="I1099" i="54"/>
  <c r="H1099" i="54"/>
  <c r="G1099" i="54"/>
  <c r="F1099" i="54"/>
  <c r="E1099" i="54"/>
  <c r="D1099" i="54"/>
  <c r="C1099" i="54"/>
  <c r="M1098" i="54"/>
  <c r="L1098" i="54"/>
  <c r="K1098" i="54"/>
  <c r="J1098" i="54"/>
  <c r="I1098" i="54"/>
  <c r="H1098" i="54"/>
  <c r="G1098" i="54"/>
  <c r="F1098" i="54"/>
  <c r="E1098" i="54"/>
  <c r="D1098" i="54"/>
  <c r="C1098" i="54"/>
  <c r="M1097" i="54"/>
  <c r="L1097" i="54"/>
  <c r="K1097" i="54"/>
  <c r="J1097" i="54"/>
  <c r="I1097" i="54"/>
  <c r="H1097" i="54"/>
  <c r="G1097" i="54"/>
  <c r="F1097" i="54"/>
  <c r="E1097" i="54"/>
  <c r="D1097" i="54"/>
  <c r="C1097" i="54"/>
  <c r="M1096" i="54"/>
  <c r="L1096" i="54"/>
  <c r="K1096" i="54"/>
  <c r="J1096" i="54"/>
  <c r="I1096" i="54"/>
  <c r="H1096" i="54"/>
  <c r="G1096" i="54"/>
  <c r="F1096" i="54"/>
  <c r="E1096" i="54"/>
  <c r="D1096" i="54"/>
  <c r="C1096" i="54"/>
  <c r="M1095" i="54"/>
  <c r="L1095" i="54"/>
  <c r="K1095" i="54"/>
  <c r="J1095" i="54"/>
  <c r="I1095" i="54"/>
  <c r="H1095" i="54"/>
  <c r="G1095" i="54"/>
  <c r="F1095" i="54"/>
  <c r="E1095" i="54"/>
  <c r="D1095" i="54"/>
  <c r="C1095" i="54"/>
  <c r="M1094" i="54"/>
  <c r="L1094" i="54"/>
  <c r="K1094" i="54"/>
  <c r="J1094" i="54"/>
  <c r="I1094" i="54"/>
  <c r="H1094" i="54"/>
  <c r="G1094" i="54"/>
  <c r="F1094" i="54"/>
  <c r="E1094" i="54"/>
  <c r="D1094" i="54"/>
  <c r="C1094" i="54"/>
  <c r="M1093" i="54"/>
  <c r="L1093" i="54"/>
  <c r="K1093" i="54"/>
  <c r="J1093" i="54"/>
  <c r="I1093" i="54"/>
  <c r="H1093" i="54"/>
  <c r="G1093" i="54"/>
  <c r="F1093" i="54"/>
  <c r="E1093" i="54"/>
  <c r="D1093" i="54"/>
  <c r="C1093" i="54"/>
  <c r="M1092" i="54"/>
  <c r="L1092" i="54"/>
  <c r="K1092" i="54"/>
  <c r="J1092" i="54"/>
  <c r="I1092" i="54"/>
  <c r="H1092" i="54"/>
  <c r="G1092" i="54"/>
  <c r="F1092" i="54"/>
  <c r="E1092" i="54"/>
  <c r="D1092" i="54"/>
  <c r="C1092" i="54"/>
  <c r="M1091" i="54"/>
  <c r="L1091" i="54"/>
  <c r="K1091" i="54"/>
  <c r="J1091" i="54"/>
  <c r="I1091" i="54"/>
  <c r="H1091" i="54"/>
  <c r="G1091" i="54"/>
  <c r="F1091" i="54"/>
  <c r="E1091" i="54"/>
  <c r="D1091" i="54"/>
  <c r="C1091" i="54"/>
  <c r="M1090" i="54"/>
  <c r="L1090" i="54"/>
  <c r="K1090" i="54"/>
  <c r="J1090" i="54"/>
  <c r="I1090" i="54"/>
  <c r="H1090" i="54"/>
  <c r="G1090" i="54"/>
  <c r="F1090" i="54"/>
  <c r="E1090" i="54"/>
  <c r="D1090" i="54"/>
  <c r="C1090" i="54"/>
  <c r="M1089" i="54"/>
  <c r="L1089" i="54"/>
  <c r="K1089" i="54"/>
  <c r="J1089" i="54"/>
  <c r="I1089" i="54"/>
  <c r="H1089" i="54"/>
  <c r="G1089" i="54"/>
  <c r="F1089" i="54"/>
  <c r="E1089" i="54"/>
  <c r="D1089" i="54"/>
  <c r="C1089" i="54"/>
  <c r="M1088" i="54"/>
  <c r="L1088" i="54"/>
  <c r="K1088" i="54"/>
  <c r="J1088" i="54"/>
  <c r="I1088" i="54"/>
  <c r="H1088" i="54"/>
  <c r="G1088" i="54"/>
  <c r="F1088" i="54"/>
  <c r="E1088" i="54"/>
  <c r="D1088" i="54"/>
  <c r="C1088" i="54"/>
  <c r="M1087" i="54"/>
  <c r="L1087" i="54"/>
  <c r="K1087" i="54"/>
  <c r="J1087" i="54"/>
  <c r="I1087" i="54"/>
  <c r="H1087" i="54"/>
  <c r="G1087" i="54"/>
  <c r="F1087" i="54"/>
  <c r="E1087" i="54"/>
  <c r="D1087" i="54"/>
  <c r="C1087" i="54"/>
  <c r="M1086" i="54"/>
  <c r="L1086" i="54"/>
  <c r="K1086" i="54"/>
  <c r="J1086" i="54"/>
  <c r="I1086" i="54"/>
  <c r="H1086" i="54"/>
  <c r="G1086" i="54"/>
  <c r="F1086" i="54"/>
  <c r="E1086" i="54"/>
  <c r="D1086" i="54"/>
  <c r="C1086" i="54"/>
  <c r="M1085" i="54"/>
  <c r="L1085" i="54"/>
  <c r="K1085" i="54"/>
  <c r="J1085" i="54"/>
  <c r="I1085" i="54"/>
  <c r="H1085" i="54"/>
  <c r="G1085" i="54"/>
  <c r="F1085" i="54"/>
  <c r="E1085" i="54"/>
  <c r="D1085" i="54"/>
  <c r="C1085" i="54"/>
  <c r="M1084" i="54"/>
  <c r="L1084" i="54"/>
  <c r="K1084" i="54"/>
  <c r="J1084" i="54"/>
  <c r="I1084" i="54"/>
  <c r="H1084" i="54"/>
  <c r="G1084" i="54"/>
  <c r="F1084" i="54"/>
  <c r="E1084" i="54"/>
  <c r="D1084" i="54"/>
  <c r="C1084" i="54"/>
  <c r="M1083" i="54"/>
  <c r="L1083" i="54"/>
  <c r="K1083" i="54"/>
  <c r="J1083" i="54"/>
  <c r="I1083" i="54"/>
  <c r="H1083" i="54"/>
  <c r="G1083" i="54"/>
  <c r="F1083" i="54"/>
  <c r="E1083" i="54"/>
  <c r="D1083" i="54"/>
  <c r="C1083" i="54"/>
  <c r="M1082" i="54"/>
  <c r="L1082" i="54"/>
  <c r="K1082" i="54"/>
  <c r="J1082" i="54"/>
  <c r="I1082" i="54"/>
  <c r="H1082" i="54"/>
  <c r="G1082" i="54"/>
  <c r="F1082" i="54"/>
  <c r="E1082" i="54"/>
  <c r="D1082" i="54"/>
  <c r="C1082" i="54"/>
  <c r="M1081" i="54"/>
  <c r="L1081" i="54"/>
  <c r="K1081" i="54"/>
  <c r="J1081" i="54"/>
  <c r="I1081" i="54"/>
  <c r="H1081" i="54"/>
  <c r="G1081" i="54"/>
  <c r="F1081" i="54"/>
  <c r="E1081" i="54"/>
  <c r="D1081" i="54"/>
  <c r="C1081" i="54"/>
  <c r="M1071" i="54"/>
  <c r="L1071" i="54"/>
  <c r="K1071" i="54"/>
  <c r="J1071" i="54"/>
  <c r="I1071" i="54"/>
  <c r="H1071" i="54"/>
  <c r="G1071" i="54"/>
  <c r="F1071" i="54"/>
  <c r="E1071" i="54"/>
  <c r="D1071" i="54"/>
  <c r="C1071" i="54"/>
  <c r="M1070" i="54"/>
  <c r="L1070" i="54"/>
  <c r="K1070" i="54"/>
  <c r="J1070" i="54"/>
  <c r="I1070" i="54"/>
  <c r="H1070" i="54"/>
  <c r="G1070" i="54"/>
  <c r="F1070" i="54"/>
  <c r="E1070" i="54"/>
  <c r="D1070" i="54"/>
  <c r="C1070" i="54"/>
  <c r="M1069" i="54"/>
  <c r="L1069" i="54"/>
  <c r="K1069" i="54"/>
  <c r="J1069" i="54"/>
  <c r="I1069" i="54"/>
  <c r="H1069" i="54"/>
  <c r="G1069" i="54"/>
  <c r="F1069" i="54"/>
  <c r="E1069" i="54"/>
  <c r="D1069" i="54"/>
  <c r="C1069" i="54"/>
  <c r="M1068" i="54"/>
  <c r="L1068" i="54"/>
  <c r="K1068" i="54"/>
  <c r="J1068" i="54"/>
  <c r="I1068" i="54"/>
  <c r="H1068" i="54"/>
  <c r="G1068" i="54"/>
  <c r="F1068" i="54"/>
  <c r="E1068" i="54"/>
  <c r="D1068" i="54"/>
  <c r="C1068" i="54"/>
  <c r="M1067" i="54"/>
  <c r="L1067" i="54"/>
  <c r="K1067" i="54"/>
  <c r="J1067" i="54"/>
  <c r="I1067" i="54"/>
  <c r="H1067" i="54"/>
  <c r="G1067" i="54"/>
  <c r="F1067" i="54"/>
  <c r="E1067" i="54"/>
  <c r="D1067" i="54"/>
  <c r="C1067" i="54"/>
  <c r="M1066" i="54"/>
  <c r="L1066" i="54"/>
  <c r="K1066" i="54"/>
  <c r="J1066" i="54"/>
  <c r="I1066" i="54"/>
  <c r="H1066" i="54"/>
  <c r="G1066" i="54"/>
  <c r="F1066" i="54"/>
  <c r="E1066" i="54"/>
  <c r="D1066" i="54"/>
  <c r="C1066" i="54"/>
  <c r="M1065" i="54"/>
  <c r="L1065" i="54"/>
  <c r="K1065" i="54"/>
  <c r="J1065" i="54"/>
  <c r="I1065" i="54"/>
  <c r="H1065" i="54"/>
  <c r="G1065" i="54"/>
  <c r="F1065" i="54"/>
  <c r="E1065" i="54"/>
  <c r="D1065" i="54"/>
  <c r="C1065" i="54"/>
  <c r="M1064" i="54"/>
  <c r="L1064" i="54"/>
  <c r="K1064" i="54"/>
  <c r="J1064" i="54"/>
  <c r="I1064" i="54"/>
  <c r="H1064" i="54"/>
  <c r="G1064" i="54"/>
  <c r="F1064" i="54"/>
  <c r="E1064" i="54"/>
  <c r="D1064" i="54"/>
  <c r="C1064" i="54"/>
  <c r="M1063" i="54"/>
  <c r="L1063" i="54"/>
  <c r="K1063" i="54"/>
  <c r="J1063" i="54"/>
  <c r="I1063" i="54"/>
  <c r="H1063" i="54"/>
  <c r="G1063" i="54"/>
  <c r="F1063" i="54"/>
  <c r="E1063" i="54"/>
  <c r="D1063" i="54"/>
  <c r="C1063" i="54"/>
  <c r="M1062" i="54"/>
  <c r="L1062" i="54"/>
  <c r="K1062" i="54"/>
  <c r="J1062" i="54"/>
  <c r="I1062" i="54"/>
  <c r="H1062" i="54"/>
  <c r="G1062" i="54"/>
  <c r="F1062" i="54"/>
  <c r="E1062" i="54"/>
  <c r="D1062" i="54"/>
  <c r="C1062" i="54"/>
  <c r="M1061" i="54"/>
  <c r="L1061" i="54"/>
  <c r="K1061" i="54"/>
  <c r="J1061" i="54"/>
  <c r="I1061" i="54"/>
  <c r="H1061" i="54"/>
  <c r="G1061" i="54"/>
  <c r="F1061" i="54"/>
  <c r="E1061" i="54"/>
  <c r="D1061" i="54"/>
  <c r="C1061" i="54"/>
  <c r="M1060" i="54"/>
  <c r="L1060" i="54"/>
  <c r="K1060" i="54"/>
  <c r="J1060" i="54"/>
  <c r="I1060" i="54"/>
  <c r="H1060" i="54"/>
  <c r="G1060" i="54"/>
  <c r="F1060" i="54"/>
  <c r="E1060" i="54"/>
  <c r="D1060" i="54"/>
  <c r="C1060" i="54"/>
  <c r="M1059" i="54"/>
  <c r="L1059" i="54"/>
  <c r="K1059" i="54"/>
  <c r="J1059" i="54"/>
  <c r="I1059" i="54"/>
  <c r="H1059" i="54"/>
  <c r="G1059" i="54"/>
  <c r="F1059" i="54"/>
  <c r="E1059" i="54"/>
  <c r="D1059" i="54"/>
  <c r="C1059" i="54"/>
  <c r="M1058" i="54"/>
  <c r="L1058" i="54"/>
  <c r="K1058" i="54"/>
  <c r="J1058" i="54"/>
  <c r="I1058" i="54"/>
  <c r="H1058" i="54"/>
  <c r="G1058" i="54"/>
  <c r="F1058" i="54"/>
  <c r="E1058" i="54"/>
  <c r="D1058" i="54"/>
  <c r="C1058" i="54"/>
  <c r="M1057" i="54"/>
  <c r="L1057" i="54"/>
  <c r="K1057" i="54"/>
  <c r="J1057" i="54"/>
  <c r="I1057" i="54"/>
  <c r="H1057" i="54"/>
  <c r="G1057" i="54"/>
  <c r="F1057" i="54"/>
  <c r="E1057" i="54"/>
  <c r="D1057" i="54"/>
  <c r="C1057" i="54"/>
  <c r="M1056" i="54"/>
  <c r="L1056" i="54"/>
  <c r="K1056" i="54"/>
  <c r="J1056" i="54"/>
  <c r="I1056" i="54"/>
  <c r="H1056" i="54"/>
  <c r="G1056" i="54"/>
  <c r="F1056" i="54"/>
  <c r="E1056" i="54"/>
  <c r="D1056" i="54"/>
  <c r="C1056" i="54"/>
  <c r="M1055" i="54"/>
  <c r="L1055" i="54"/>
  <c r="K1055" i="54"/>
  <c r="J1055" i="54"/>
  <c r="I1055" i="54"/>
  <c r="H1055" i="54"/>
  <c r="G1055" i="54"/>
  <c r="F1055" i="54"/>
  <c r="E1055" i="54"/>
  <c r="D1055" i="54"/>
  <c r="C1055" i="54"/>
  <c r="M1054" i="54"/>
  <c r="L1054" i="54"/>
  <c r="K1054" i="54"/>
  <c r="J1054" i="54"/>
  <c r="I1054" i="54"/>
  <c r="H1054" i="54"/>
  <c r="G1054" i="54"/>
  <c r="F1054" i="54"/>
  <c r="E1054" i="54"/>
  <c r="D1054" i="54"/>
  <c r="C1054" i="54"/>
  <c r="M1053" i="54"/>
  <c r="L1053" i="54"/>
  <c r="K1053" i="54"/>
  <c r="J1053" i="54"/>
  <c r="I1053" i="54"/>
  <c r="H1053" i="54"/>
  <c r="G1053" i="54"/>
  <c r="F1053" i="54"/>
  <c r="E1053" i="54"/>
  <c r="D1053" i="54"/>
  <c r="C1053" i="54"/>
  <c r="M1052" i="54"/>
  <c r="L1052" i="54"/>
  <c r="K1052" i="54"/>
  <c r="J1052" i="54"/>
  <c r="I1052" i="54"/>
  <c r="H1052" i="54"/>
  <c r="G1052" i="54"/>
  <c r="F1052" i="54"/>
  <c r="E1052" i="54"/>
  <c r="D1052" i="54"/>
  <c r="C1052" i="54"/>
  <c r="M1042" i="54"/>
  <c r="L1042" i="54"/>
  <c r="K1042" i="54"/>
  <c r="J1042" i="54"/>
  <c r="I1042" i="54"/>
  <c r="H1042" i="54"/>
  <c r="G1042" i="54"/>
  <c r="F1042" i="54"/>
  <c r="E1042" i="54"/>
  <c r="D1042" i="54"/>
  <c r="C1042" i="54"/>
  <c r="M1041" i="54"/>
  <c r="L1041" i="54"/>
  <c r="K1041" i="54"/>
  <c r="J1041" i="54"/>
  <c r="I1041" i="54"/>
  <c r="H1041" i="54"/>
  <c r="G1041" i="54"/>
  <c r="F1041" i="54"/>
  <c r="E1041" i="54"/>
  <c r="D1041" i="54"/>
  <c r="C1041" i="54"/>
  <c r="M1040" i="54"/>
  <c r="L1040" i="54"/>
  <c r="K1040" i="54"/>
  <c r="J1040" i="54"/>
  <c r="I1040" i="54"/>
  <c r="H1040" i="54"/>
  <c r="G1040" i="54"/>
  <c r="F1040" i="54"/>
  <c r="E1040" i="54"/>
  <c r="D1040" i="54"/>
  <c r="C1040" i="54"/>
  <c r="M1039" i="54"/>
  <c r="L1039" i="54"/>
  <c r="K1039" i="54"/>
  <c r="J1039" i="54"/>
  <c r="I1039" i="54"/>
  <c r="H1039" i="54"/>
  <c r="G1039" i="54"/>
  <c r="F1039" i="54"/>
  <c r="E1039" i="54"/>
  <c r="D1039" i="54"/>
  <c r="C1039" i="54"/>
  <c r="M1038" i="54"/>
  <c r="L1038" i="54"/>
  <c r="K1038" i="54"/>
  <c r="J1038" i="54"/>
  <c r="I1038" i="54"/>
  <c r="H1038" i="54"/>
  <c r="G1038" i="54"/>
  <c r="F1038" i="54"/>
  <c r="E1038" i="54"/>
  <c r="D1038" i="54"/>
  <c r="C1038" i="54"/>
  <c r="M1037" i="54"/>
  <c r="L1037" i="54"/>
  <c r="K1037" i="54"/>
  <c r="J1037" i="54"/>
  <c r="I1037" i="54"/>
  <c r="H1037" i="54"/>
  <c r="G1037" i="54"/>
  <c r="F1037" i="54"/>
  <c r="E1037" i="54"/>
  <c r="D1037" i="54"/>
  <c r="C1037" i="54"/>
  <c r="M1036" i="54"/>
  <c r="L1036" i="54"/>
  <c r="K1036" i="54"/>
  <c r="J1036" i="54"/>
  <c r="I1036" i="54"/>
  <c r="H1036" i="54"/>
  <c r="G1036" i="54"/>
  <c r="F1036" i="54"/>
  <c r="E1036" i="54"/>
  <c r="D1036" i="54"/>
  <c r="C1036" i="54"/>
  <c r="M1035" i="54"/>
  <c r="L1035" i="54"/>
  <c r="K1035" i="54"/>
  <c r="J1035" i="54"/>
  <c r="I1035" i="54"/>
  <c r="H1035" i="54"/>
  <c r="G1035" i="54"/>
  <c r="F1035" i="54"/>
  <c r="E1035" i="54"/>
  <c r="D1035" i="54"/>
  <c r="C1035" i="54"/>
  <c r="M1034" i="54"/>
  <c r="L1034" i="54"/>
  <c r="K1034" i="54"/>
  <c r="J1034" i="54"/>
  <c r="I1034" i="54"/>
  <c r="H1034" i="54"/>
  <c r="G1034" i="54"/>
  <c r="F1034" i="54"/>
  <c r="E1034" i="54"/>
  <c r="D1034" i="54"/>
  <c r="C1034" i="54"/>
  <c r="M1033" i="54"/>
  <c r="L1033" i="54"/>
  <c r="K1033" i="54"/>
  <c r="J1033" i="54"/>
  <c r="I1033" i="54"/>
  <c r="H1033" i="54"/>
  <c r="G1033" i="54"/>
  <c r="F1033" i="54"/>
  <c r="E1033" i="54"/>
  <c r="D1033" i="54"/>
  <c r="C1033" i="54"/>
  <c r="M1032" i="54"/>
  <c r="L1032" i="54"/>
  <c r="K1032" i="54"/>
  <c r="J1032" i="54"/>
  <c r="I1032" i="54"/>
  <c r="H1032" i="54"/>
  <c r="G1032" i="54"/>
  <c r="F1032" i="54"/>
  <c r="E1032" i="54"/>
  <c r="D1032" i="54"/>
  <c r="C1032" i="54"/>
  <c r="M1031" i="54"/>
  <c r="L1031" i="54"/>
  <c r="K1031" i="54"/>
  <c r="J1031" i="54"/>
  <c r="I1031" i="54"/>
  <c r="H1031" i="54"/>
  <c r="G1031" i="54"/>
  <c r="F1031" i="54"/>
  <c r="E1031" i="54"/>
  <c r="D1031" i="54"/>
  <c r="C1031" i="54"/>
  <c r="M1030" i="54"/>
  <c r="L1030" i="54"/>
  <c r="K1030" i="54"/>
  <c r="J1030" i="54"/>
  <c r="I1030" i="54"/>
  <c r="H1030" i="54"/>
  <c r="G1030" i="54"/>
  <c r="F1030" i="54"/>
  <c r="E1030" i="54"/>
  <c r="D1030" i="54"/>
  <c r="C1030" i="54"/>
  <c r="M1029" i="54"/>
  <c r="L1029" i="54"/>
  <c r="K1029" i="54"/>
  <c r="J1029" i="54"/>
  <c r="I1029" i="54"/>
  <c r="H1029" i="54"/>
  <c r="G1029" i="54"/>
  <c r="F1029" i="54"/>
  <c r="E1029" i="54"/>
  <c r="D1029" i="54"/>
  <c r="C1029" i="54"/>
  <c r="M1028" i="54"/>
  <c r="L1028" i="54"/>
  <c r="K1028" i="54"/>
  <c r="J1028" i="54"/>
  <c r="I1028" i="54"/>
  <c r="H1028" i="54"/>
  <c r="G1028" i="54"/>
  <c r="F1028" i="54"/>
  <c r="E1028" i="54"/>
  <c r="D1028" i="54"/>
  <c r="C1028" i="54"/>
  <c r="M1027" i="54"/>
  <c r="L1027" i="54"/>
  <c r="K1027" i="54"/>
  <c r="J1027" i="54"/>
  <c r="I1027" i="54"/>
  <c r="H1027" i="54"/>
  <c r="G1027" i="54"/>
  <c r="F1027" i="54"/>
  <c r="E1027" i="54"/>
  <c r="D1027" i="54"/>
  <c r="C1027" i="54"/>
  <c r="M1026" i="54"/>
  <c r="L1026" i="54"/>
  <c r="K1026" i="54"/>
  <c r="J1026" i="54"/>
  <c r="I1026" i="54"/>
  <c r="H1026" i="54"/>
  <c r="G1026" i="54"/>
  <c r="F1026" i="54"/>
  <c r="E1026" i="54"/>
  <c r="D1026" i="54"/>
  <c r="C1026" i="54"/>
  <c r="M1025" i="54"/>
  <c r="L1025" i="54"/>
  <c r="K1025" i="54"/>
  <c r="J1025" i="54"/>
  <c r="I1025" i="54"/>
  <c r="H1025" i="54"/>
  <c r="G1025" i="54"/>
  <c r="F1025" i="54"/>
  <c r="E1025" i="54"/>
  <c r="D1025" i="54"/>
  <c r="C1025" i="54"/>
  <c r="M1024" i="54"/>
  <c r="L1024" i="54"/>
  <c r="K1024" i="54"/>
  <c r="J1024" i="54"/>
  <c r="I1024" i="54"/>
  <c r="H1024" i="54"/>
  <c r="G1024" i="54"/>
  <c r="F1024" i="54"/>
  <c r="E1024" i="54"/>
  <c r="D1024" i="54"/>
  <c r="C1024" i="54"/>
  <c r="M1023" i="54"/>
  <c r="L1023" i="54"/>
  <c r="K1023" i="54"/>
  <c r="J1023" i="54"/>
  <c r="I1023" i="54"/>
  <c r="H1023" i="54"/>
  <c r="G1023" i="54"/>
  <c r="F1023" i="54"/>
  <c r="E1023" i="54"/>
  <c r="D1023" i="54"/>
  <c r="C1023" i="54"/>
  <c r="M1013" i="54"/>
  <c r="L1013" i="54"/>
  <c r="K1013" i="54"/>
  <c r="J1013" i="54"/>
  <c r="I1013" i="54"/>
  <c r="H1013" i="54"/>
  <c r="G1013" i="54"/>
  <c r="F1013" i="54"/>
  <c r="E1013" i="54"/>
  <c r="D1013" i="54"/>
  <c r="C1013" i="54"/>
  <c r="M1012" i="54"/>
  <c r="L1012" i="54"/>
  <c r="K1012" i="54"/>
  <c r="J1012" i="54"/>
  <c r="I1012" i="54"/>
  <c r="H1012" i="54"/>
  <c r="G1012" i="54"/>
  <c r="F1012" i="54"/>
  <c r="E1012" i="54"/>
  <c r="D1012" i="54"/>
  <c r="C1012" i="54"/>
  <c r="M1011" i="54"/>
  <c r="L1011" i="54"/>
  <c r="K1011" i="54"/>
  <c r="J1011" i="54"/>
  <c r="I1011" i="54"/>
  <c r="H1011" i="54"/>
  <c r="G1011" i="54"/>
  <c r="F1011" i="54"/>
  <c r="E1011" i="54"/>
  <c r="D1011" i="54"/>
  <c r="C1011" i="54"/>
  <c r="M1010" i="54"/>
  <c r="L1010" i="54"/>
  <c r="K1010" i="54"/>
  <c r="J1010" i="54"/>
  <c r="I1010" i="54"/>
  <c r="H1010" i="54"/>
  <c r="G1010" i="54"/>
  <c r="F1010" i="54"/>
  <c r="E1010" i="54"/>
  <c r="D1010" i="54"/>
  <c r="C1010" i="54"/>
  <c r="M1009" i="54"/>
  <c r="L1009" i="54"/>
  <c r="K1009" i="54"/>
  <c r="J1009" i="54"/>
  <c r="I1009" i="54"/>
  <c r="H1009" i="54"/>
  <c r="G1009" i="54"/>
  <c r="F1009" i="54"/>
  <c r="E1009" i="54"/>
  <c r="D1009" i="54"/>
  <c r="C1009" i="54"/>
  <c r="M1008" i="54"/>
  <c r="L1008" i="54"/>
  <c r="K1008" i="54"/>
  <c r="J1008" i="54"/>
  <c r="I1008" i="54"/>
  <c r="H1008" i="54"/>
  <c r="G1008" i="54"/>
  <c r="F1008" i="54"/>
  <c r="E1008" i="54"/>
  <c r="D1008" i="54"/>
  <c r="C1008" i="54"/>
  <c r="M1007" i="54"/>
  <c r="L1007" i="54"/>
  <c r="K1007" i="54"/>
  <c r="J1007" i="54"/>
  <c r="I1007" i="54"/>
  <c r="H1007" i="54"/>
  <c r="G1007" i="54"/>
  <c r="F1007" i="54"/>
  <c r="E1007" i="54"/>
  <c r="D1007" i="54"/>
  <c r="C1007" i="54"/>
  <c r="M1006" i="54"/>
  <c r="L1006" i="54"/>
  <c r="K1006" i="54"/>
  <c r="J1006" i="54"/>
  <c r="I1006" i="54"/>
  <c r="H1006" i="54"/>
  <c r="G1006" i="54"/>
  <c r="F1006" i="54"/>
  <c r="E1006" i="54"/>
  <c r="D1006" i="54"/>
  <c r="C1006" i="54"/>
  <c r="M1005" i="54"/>
  <c r="L1005" i="54"/>
  <c r="K1005" i="54"/>
  <c r="J1005" i="54"/>
  <c r="I1005" i="54"/>
  <c r="H1005" i="54"/>
  <c r="G1005" i="54"/>
  <c r="F1005" i="54"/>
  <c r="E1005" i="54"/>
  <c r="D1005" i="54"/>
  <c r="C1005" i="54"/>
  <c r="M1004" i="54"/>
  <c r="L1004" i="54"/>
  <c r="K1004" i="54"/>
  <c r="J1004" i="54"/>
  <c r="I1004" i="54"/>
  <c r="H1004" i="54"/>
  <c r="G1004" i="54"/>
  <c r="F1004" i="54"/>
  <c r="E1004" i="54"/>
  <c r="D1004" i="54"/>
  <c r="C1004" i="54"/>
  <c r="M1003" i="54"/>
  <c r="L1003" i="54"/>
  <c r="K1003" i="54"/>
  <c r="J1003" i="54"/>
  <c r="I1003" i="54"/>
  <c r="H1003" i="54"/>
  <c r="G1003" i="54"/>
  <c r="F1003" i="54"/>
  <c r="E1003" i="54"/>
  <c r="D1003" i="54"/>
  <c r="C1003" i="54"/>
  <c r="M1002" i="54"/>
  <c r="L1002" i="54"/>
  <c r="K1002" i="54"/>
  <c r="J1002" i="54"/>
  <c r="I1002" i="54"/>
  <c r="H1002" i="54"/>
  <c r="G1002" i="54"/>
  <c r="F1002" i="54"/>
  <c r="E1002" i="54"/>
  <c r="D1002" i="54"/>
  <c r="C1002" i="54"/>
  <c r="M1001" i="54"/>
  <c r="L1001" i="54"/>
  <c r="K1001" i="54"/>
  <c r="J1001" i="54"/>
  <c r="I1001" i="54"/>
  <c r="H1001" i="54"/>
  <c r="G1001" i="54"/>
  <c r="F1001" i="54"/>
  <c r="E1001" i="54"/>
  <c r="D1001" i="54"/>
  <c r="C1001" i="54"/>
  <c r="M1000" i="54"/>
  <c r="L1000" i="54"/>
  <c r="K1000" i="54"/>
  <c r="J1000" i="54"/>
  <c r="I1000" i="54"/>
  <c r="H1000" i="54"/>
  <c r="G1000" i="54"/>
  <c r="F1000" i="54"/>
  <c r="E1000" i="54"/>
  <c r="D1000" i="54"/>
  <c r="C1000" i="54"/>
  <c r="M999" i="54"/>
  <c r="L999" i="54"/>
  <c r="K999" i="54"/>
  <c r="J999" i="54"/>
  <c r="I999" i="54"/>
  <c r="H999" i="54"/>
  <c r="G999" i="54"/>
  <c r="F999" i="54"/>
  <c r="E999" i="54"/>
  <c r="D999" i="54"/>
  <c r="C999" i="54"/>
  <c r="M998" i="54"/>
  <c r="L998" i="54"/>
  <c r="K998" i="54"/>
  <c r="J998" i="54"/>
  <c r="I998" i="54"/>
  <c r="H998" i="54"/>
  <c r="G998" i="54"/>
  <c r="F998" i="54"/>
  <c r="E998" i="54"/>
  <c r="D998" i="54"/>
  <c r="C998" i="54"/>
  <c r="M997" i="54"/>
  <c r="L997" i="54"/>
  <c r="K997" i="54"/>
  <c r="J997" i="54"/>
  <c r="I997" i="54"/>
  <c r="H997" i="54"/>
  <c r="G997" i="54"/>
  <c r="F997" i="54"/>
  <c r="E997" i="54"/>
  <c r="D997" i="54"/>
  <c r="C997" i="54"/>
  <c r="M996" i="54"/>
  <c r="L996" i="54"/>
  <c r="K996" i="54"/>
  <c r="J996" i="54"/>
  <c r="I996" i="54"/>
  <c r="H996" i="54"/>
  <c r="G996" i="54"/>
  <c r="F996" i="54"/>
  <c r="E996" i="54"/>
  <c r="D996" i="54"/>
  <c r="C996" i="54"/>
  <c r="M995" i="54"/>
  <c r="L995" i="54"/>
  <c r="K995" i="54"/>
  <c r="J995" i="54"/>
  <c r="I995" i="54"/>
  <c r="H995" i="54"/>
  <c r="G995" i="54"/>
  <c r="F995" i="54"/>
  <c r="E995" i="54"/>
  <c r="D995" i="54"/>
  <c r="C995" i="54"/>
  <c r="M994" i="54"/>
  <c r="L994" i="54"/>
  <c r="K994" i="54"/>
  <c r="J994" i="54"/>
  <c r="I994" i="54"/>
  <c r="H994" i="54"/>
  <c r="G994" i="54"/>
  <c r="F994" i="54"/>
  <c r="E994" i="54"/>
  <c r="D994" i="54"/>
  <c r="C994" i="54"/>
  <c r="M984" i="54"/>
  <c r="L984" i="54"/>
  <c r="K984" i="54"/>
  <c r="J984" i="54"/>
  <c r="I984" i="54"/>
  <c r="H984" i="54"/>
  <c r="G984" i="54"/>
  <c r="F984" i="54"/>
  <c r="E984" i="54"/>
  <c r="D984" i="54"/>
  <c r="C984" i="54"/>
  <c r="M983" i="54"/>
  <c r="L983" i="54"/>
  <c r="K983" i="54"/>
  <c r="J983" i="54"/>
  <c r="I983" i="54"/>
  <c r="H983" i="54"/>
  <c r="G983" i="54"/>
  <c r="F983" i="54"/>
  <c r="E983" i="54"/>
  <c r="D983" i="54"/>
  <c r="C983" i="54"/>
  <c r="M982" i="54"/>
  <c r="L982" i="54"/>
  <c r="K982" i="54"/>
  <c r="J982" i="54"/>
  <c r="I982" i="54"/>
  <c r="H982" i="54"/>
  <c r="G982" i="54"/>
  <c r="F982" i="54"/>
  <c r="E982" i="54"/>
  <c r="D982" i="54"/>
  <c r="C982" i="54"/>
  <c r="M981" i="54"/>
  <c r="L981" i="54"/>
  <c r="K981" i="54"/>
  <c r="J981" i="54"/>
  <c r="I981" i="54"/>
  <c r="H981" i="54"/>
  <c r="G981" i="54"/>
  <c r="F981" i="54"/>
  <c r="E981" i="54"/>
  <c r="D981" i="54"/>
  <c r="C981" i="54"/>
  <c r="M980" i="54"/>
  <c r="L980" i="54"/>
  <c r="K980" i="54"/>
  <c r="J980" i="54"/>
  <c r="I980" i="54"/>
  <c r="H980" i="54"/>
  <c r="G980" i="54"/>
  <c r="F980" i="54"/>
  <c r="E980" i="54"/>
  <c r="D980" i="54"/>
  <c r="C980" i="54"/>
  <c r="M979" i="54"/>
  <c r="L979" i="54"/>
  <c r="K979" i="54"/>
  <c r="J979" i="54"/>
  <c r="I979" i="54"/>
  <c r="H979" i="54"/>
  <c r="G979" i="54"/>
  <c r="F979" i="54"/>
  <c r="E979" i="54"/>
  <c r="D979" i="54"/>
  <c r="C979" i="54"/>
  <c r="M978" i="54"/>
  <c r="L978" i="54"/>
  <c r="K978" i="54"/>
  <c r="J978" i="54"/>
  <c r="I978" i="54"/>
  <c r="H978" i="54"/>
  <c r="G978" i="54"/>
  <c r="F978" i="54"/>
  <c r="E978" i="54"/>
  <c r="D978" i="54"/>
  <c r="C978" i="54"/>
  <c r="M977" i="54"/>
  <c r="L977" i="54"/>
  <c r="K977" i="54"/>
  <c r="J977" i="54"/>
  <c r="I977" i="54"/>
  <c r="H977" i="54"/>
  <c r="G977" i="54"/>
  <c r="F977" i="54"/>
  <c r="E977" i="54"/>
  <c r="D977" i="54"/>
  <c r="C977" i="54"/>
  <c r="M976" i="54"/>
  <c r="L976" i="54"/>
  <c r="K976" i="54"/>
  <c r="J976" i="54"/>
  <c r="I976" i="54"/>
  <c r="H976" i="54"/>
  <c r="G976" i="54"/>
  <c r="F976" i="54"/>
  <c r="E976" i="54"/>
  <c r="D976" i="54"/>
  <c r="C976" i="54"/>
  <c r="M975" i="54"/>
  <c r="L975" i="54"/>
  <c r="K975" i="54"/>
  <c r="J975" i="54"/>
  <c r="I975" i="54"/>
  <c r="H975" i="54"/>
  <c r="G975" i="54"/>
  <c r="F975" i="54"/>
  <c r="E975" i="54"/>
  <c r="D975" i="54"/>
  <c r="C975" i="54"/>
  <c r="M974" i="54"/>
  <c r="L974" i="54"/>
  <c r="K974" i="54"/>
  <c r="J974" i="54"/>
  <c r="I974" i="54"/>
  <c r="H974" i="54"/>
  <c r="G974" i="54"/>
  <c r="F974" i="54"/>
  <c r="E974" i="54"/>
  <c r="D974" i="54"/>
  <c r="C974" i="54"/>
  <c r="M973" i="54"/>
  <c r="L973" i="54"/>
  <c r="K973" i="54"/>
  <c r="J973" i="54"/>
  <c r="I973" i="54"/>
  <c r="H973" i="54"/>
  <c r="G973" i="54"/>
  <c r="F973" i="54"/>
  <c r="E973" i="54"/>
  <c r="D973" i="54"/>
  <c r="C973" i="54"/>
  <c r="M972" i="54"/>
  <c r="L972" i="54"/>
  <c r="K972" i="54"/>
  <c r="J972" i="54"/>
  <c r="I972" i="54"/>
  <c r="H972" i="54"/>
  <c r="G972" i="54"/>
  <c r="F972" i="54"/>
  <c r="E972" i="54"/>
  <c r="D972" i="54"/>
  <c r="C972" i="54"/>
  <c r="M971" i="54"/>
  <c r="L971" i="54"/>
  <c r="K971" i="54"/>
  <c r="J971" i="54"/>
  <c r="I971" i="54"/>
  <c r="H971" i="54"/>
  <c r="G971" i="54"/>
  <c r="F971" i="54"/>
  <c r="E971" i="54"/>
  <c r="D971" i="54"/>
  <c r="C971" i="54"/>
  <c r="M970" i="54"/>
  <c r="L970" i="54"/>
  <c r="K970" i="54"/>
  <c r="J970" i="54"/>
  <c r="I970" i="54"/>
  <c r="H970" i="54"/>
  <c r="G970" i="54"/>
  <c r="F970" i="54"/>
  <c r="E970" i="54"/>
  <c r="D970" i="54"/>
  <c r="C970" i="54"/>
  <c r="M969" i="54"/>
  <c r="L969" i="54"/>
  <c r="K969" i="54"/>
  <c r="J969" i="54"/>
  <c r="I969" i="54"/>
  <c r="H969" i="54"/>
  <c r="G969" i="54"/>
  <c r="F969" i="54"/>
  <c r="E969" i="54"/>
  <c r="D969" i="54"/>
  <c r="C969" i="54"/>
  <c r="M968" i="54"/>
  <c r="L968" i="54"/>
  <c r="K968" i="54"/>
  <c r="J968" i="54"/>
  <c r="I968" i="54"/>
  <c r="H968" i="54"/>
  <c r="G968" i="54"/>
  <c r="F968" i="54"/>
  <c r="E968" i="54"/>
  <c r="D968" i="54"/>
  <c r="C968" i="54"/>
  <c r="M967" i="54"/>
  <c r="L967" i="54"/>
  <c r="K967" i="54"/>
  <c r="J967" i="54"/>
  <c r="I967" i="54"/>
  <c r="H967" i="54"/>
  <c r="G967" i="54"/>
  <c r="F967" i="54"/>
  <c r="E967" i="54"/>
  <c r="D967" i="54"/>
  <c r="C967" i="54"/>
  <c r="M966" i="54"/>
  <c r="L966" i="54"/>
  <c r="K966" i="54"/>
  <c r="J966" i="54"/>
  <c r="I966" i="54"/>
  <c r="H966" i="54"/>
  <c r="G966" i="54"/>
  <c r="F966" i="54"/>
  <c r="E966" i="54"/>
  <c r="D966" i="54"/>
  <c r="C966" i="54"/>
  <c r="M965" i="54"/>
  <c r="L965" i="54"/>
  <c r="K965" i="54"/>
  <c r="J965" i="54"/>
  <c r="I965" i="54"/>
  <c r="H965" i="54"/>
  <c r="G965" i="54"/>
  <c r="F965" i="54"/>
  <c r="E965" i="54"/>
  <c r="D965" i="54"/>
  <c r="C965" i="54"/>
  <c r="M955" i="54"/>
  <c r="L955" i="54"/>
  <c r="K955" i="54"/>
  <c r="J955" i="54"/>
  <c r="I955" i="54"/>
  <c r="H955" i="54"/>
  <c r="G955" i="54"/>
  <c r="F955" i="54"/>
  <c r="E955" i="54"/>
  <c r="D955" i="54"/>
  <c r="C955" i="54"/>
  <c r="M954" i="54"/>
  <c r="L954" i="54"/>
  <c r="K954" i="54"/>
  <c r="J954" i="54"/>
  <c r="I954" i="54"/>
  <c r="H954" i="54"/>
  <c r="G954" i="54"/>
  <c r="F954" i="54"/>
  <c r="E954" i="54"/>
  <c r="D954" i="54"/>
  <c r="C954" i="54"/>
  <c r="M953" i="54"/>
  <c r="L953" i="54"/>
  <c r="K953" i="54"/>
  <c r="J953" i="54"/>
  <c r="I953" i="54"/>
  <c r="H953" i="54"/>
  <c r="G953" i="54"/>
  <c r="F953" i="54"/>
  <c r="E953" i="54"/>
  <c r="D953" i="54"/>
  <c r="C953" i="54"/>
  <c r="M952" i="54"/>
  <c r="L952" i="54"/>
  <c r="K952" i="54"/>
  <c r="J952" i="54"/>
  <c r="I952" i="54"/>
  <c r="H952" i="54"/>
  <c r="G952" i="54"/>
  <c r="F952" i="54"/>
  <c r="E952" i="54"/>
  <c r="D952" i="54"/>
  <c r="C952" i="54"/>
  <c r="M951" i="54"/>
  <c r="L951" i="54"/>
  <c r="K951" i="54"/>
  <c r="J951" i="54"/>
  <c r="I951" i="54"/>
  <c r="H951" i="54"/>
  <c r="G951" i="54"/>
  <c r="F951" i="54"/>
  <c r="E951" i="54"/>
  <c r="D951" i="54"/>
  <c r="C951" i="54"/>
  <c r="M950" i="54"/>
  <c r="L950" i="54"/>
  <c r="K950" i="54"/>
  <c r="J950" i="54"/>
  <c r="I950" i="54"/>
  <c r="H950" i="54"/>
  <c r="G950" i="54"/>
  <c r="F950" i="54"/>
  <c r="E950" i="54"/>
  <c r="D950" i="54"/>
  <c r="C950" i="54"/>
  <c r="M949" i="54"/>
  <c r="L949" i="54"/>
  <c r="K949" i="54"/>
  <c r="J949" i="54"/>
  <c r="I949" i="54"/>
  <c r="H949" i="54"/>
  <c r="G949" i="54"/>
  <c r="F949" i="54"/>
  <c r="E949" i="54"/>
  <c r="D949" i="54"/>
  <c r="C949" i="54"/>
  <c r="M948" i="54"/>
  <c r="L948" i="54"/>
  <c r="K948" i="54"/>
  <c r="J948" i="54"/>
  <c r="I948" i="54"/>
  <c r="H948" i="54"/>
  <c r="G948" i="54"/>
  <c r="F948" i="54"/>
  <c r="E948" i="54"/>
  <c r="D948" i="54"/>
  <c r="C948" i="54"/>
  <c r="M947" i="54"/>
  <c r="L947" i="54"/>
  <c r="K947" i="54"/>
  <c r="J947" i="54"/>
  <c r="I947" i="54"/>
  <c r="H947" i="54"/>
  <c r="G947" i="54"/>
  <c r="F947" i="54"/>
  <c r="E947" i="54"/>
  <c r="D947" i="54"/>
  <c r="C947" i="54"/>
  <c r="M946" i="54"/>
  <c r="L946" i="54"/>
  <c r="K946" i="54"/>
  <c r="J946" i="54"/>
  <c r="I946" i="54"/>
  <c r="H946" i="54"/>
  <c r="G946" i="54"/>
  <c r="F946" i="54"/>
  <c r="E946" i="54"/>
  <c r="D946" i="54"/>
  <c r="C946" i="54"/>
  <c r="M945" i="54"/>
  <c r="L945" i="54"/>
  <c r="K945" i="54"/>
  <c r="J945" i="54"/>
  <c r="I945" i="54"/>
  <c r="H945" i="54"/>
  <c r="G945" i="54"/>
  <c r="F945" i="54"/>
  <c r="E945" i="54"/>
  <c r="D945" i="54"/>
  <c r="C945" i="54"/>
  <c r="M944" i="54"/>
  <c r="L944" i="54"/>
  <c r="K944" i="54"/>
  <c r="J944" i="54"/>
  <c r="I944" i="54"/>
  <c r="H944" i="54"/>
  <c r="G944" i="54"/>
  <c r="F944" i="54"/>
  <c r="E944" i="54"/>
  <c r="D944" i="54"/>
  <c r="C944" i="54"/>
  <c r="M943" i="54"/>
  <c r="L943" i="54"/>
  <c r="K943" i="54"/>
  <c r="J943" i="54"/>
  <c r="I943" i="54"/>
  <c r="H943" i="54"/>
  <c r="G943" i="54"/>
  <c r="F943" i="54"/>
  <c r="E943" i="54"/>
  <c r="D943" i="54"/>
  <c r="C943" i="54"/>
  <c r="M942" i="54"/>
  <c r="L942" i="54"/>
  <c r="K942" i="54"/>
  <c r="J942" i="54"/>
  <c r="I942" i="54"/>
  <c r="H942" i="54"/>
  <c r="G942" i="54"/>
  <c r="F942" i="54"/>
  <c r="E942" i="54"/>
  <c r="D942" i="54"/>
  <c r="C942" i="54"/>
  <c r="M941" i="54"/>
  <c r="L941" i="54"/>
  <c r="K941" i="54"/>
  <c r="J941" i="54"/>
  <c r="I941" i="54"/>
  <c r="H941" i="54"/>
  <c r="G941" i="54"/>
  <c r="F941" i="54"/>
  <c r="E941" i="54"/>
  <c r="D941" i="54"/>
  <c r="C941" i="54"/>
  <c r="M940" i="54"/>
  <c r="L940" i="54"/>
  <c r="K940" i="54"/>
  <c r="J940" i="54"/>
  <c r="I940" i="54"/>
  <c r="H940" i="54"/>
  <c r="G940" i="54"/>
  <c r="F940" i="54"/>
  <c r="E940" i="54"/>
  <c r="D940" i="54"/>
  <c r="C940" i="54"/>
  <c r="M939" i="54"/>
  <c r="L939" i="54"/>
  <c r="K939" i="54"/>
  <c r="J939" i="54"/>
  <c r="I939" i="54"/>
  <c r="H939" i="54"/>
  <c r="G939" i="54"/>
  <c r="F939" i="54"/>
  <c r="E939" i="54"/>
  <c r="D939" i="54"/>
  <c r="C939" i="54"/>
  <c r="M938" i="54"/>
  <c r="L938" i="54"/>
  <c r="K938" i="54"/>
  <c r="J938" i="54"/>
  <c r="I938" i="54"/>
  <c r="H938" i="54"/>
  <c r="G938" i="54"/>
  <c r="F938" i="54"/>
  <c r="E938" i="54"/>
  <c r="D938" i="54"/>
  <c r="C938" i="54"/>
  <c r="M937" i="54"/>
  <c r="L937" i="54"/>
  <c r="K937" i="54"/>
  <c r="J937" i="54"/>
  <c r="I937" i="54"/>
  <c r="H937" i="54"/>
  <c r="G937" i="54"/>
  <c r="F937" i="54"/>
  <c r="E937" i="54"/>
  <c r="D937" i="54"/>
  <c r="C937" i="54"/>
  <c r="M936" i="54"/>
  <c r="L936" i="54"/>
  <c r="K936" i="54"/>
  <c r="J936" i="54"/>
  <c r="I936" i="54"/>
  <c r="H936" i="54"/>
  <c r="G936" i="54"/>
  <c r="F936" i="54"/>
  <c r="E936" i="54"/>
  <c r="D936" i="54"/>
  <c r="C936" i="54"/>
  <c r="M926" i="54"/>
  <c r="L926" i="54"/>
  <c r="K926" i="54"/>
  <c r="J926" i="54"/>
  <c r="I926" i="54"/>
  <c r="H926" i="54"/>
  <c r="G926" i="54"/>
  <c r="F926" i="54"/>
  <c r="E926" i="54"/>
  <c r="D926" i="54"/>
  <c r="C926" i="54"/>
  <c r="M925" i="54"/>
  <c r="L925" i="54"/>
  <c r="K925" i="54"/>
  <c r="J925" i="54"/>
  <c r="I925" i="54"/>
  <c r="H925" i="54"/>
  <c r="G925" i="54"/>
  <c r="F925" i="54"/>
  <c r="E925" i="54"/>
  <c r="D925" i="54"/>
  <c r="C925" i="54"/>
  <c r="M924" i="54"/>
  <c r="L924" i="54"/>
  <c r="K924" i="54"/>
  <c r="J924" i="54"/>
  <c r="I924" i="54"/>
  <c r="H924" i="54"/>
  <c r="G924" i="54"/>
  <c r="F924" i="54"/>
  <c r="E924" i="54"/>
  <c r="D924" i="54"/>
  <c r="C924" i="54"/>
  <c r="M923" i="54"/>
  <c r="L923" i="54"/>
  <c r="K923" i="54"/>
  <c r="J923" i="54"/>
  <c r="I923" i="54"/>
  <c r="H923" i="54"/>
  <c r="G923" i="54"/>
  <c r="F923" i="54"/>
  <c r="E923" i="54"/>
  <c r="D923" i="54"/>
  <c r="C923" i="54"/>
  <c r="M922" i="54"/>
  <c r="L922" i="54"/>
  <c r="K922" i="54"/>
  <c r="J922" i="54"/>
  <c r="I922" i="54"/>
  <c r="H922" i="54"/>
  <c r="G922" i="54"/>
  <c r="F922" i="54"/>
  <c r="E922" i="54"/>
  <c r="D922" i="54"/>
  <c r="C922" i="54"/>
  <c r="M921" i="54"/>
  <c r="L921" i="54"/>
  <c r="K921" i="54"/>
  <c r="J921" i="54"/>
  <c r="I921" i="54"/>
  <c r="H921" i="54"/>
  <c r="G921" i="54"/>
  <c r="F921" i="54"/>
  <c r="E921" i="54"/>
  <c r="D921" i="54"/>
  <c r="C921" i="54"/>
  <c r="M920" i="54"/>
  <c r="L920" i="54"/>
  <c r="K920" i="54"/>
  <c r="J920" i="54"/>
  <c r="I920" i="54"/>
  <c r="H920" i="54"/>
  <c r="G920" i="54"/>
  <c r="F920" i="54"/>
  <c r="E920" i="54"/>
  <c r="D920" i="54"/>
  <c r="C920" i="54"/>
  <c r="M919" i="54"/>
  <c r="L919" i="54"/>
  <c r="K919" i="54"/>
  <c r="J919" i="54"/>
  <c r="I919" i="54"/>
  <c r="H919" i="54"/>
  <c r="G919" i="54"/>
  <c r="F919" i="54"/>
  <c r="E919" i="54"/>
  <c r="D919" i="54"/>
  <c r="C919" i="54"/>
  <c r="M918" i="54"/>
  <c r="L918" i="54"/>
  <c r="K918" i="54"/>
  <c r="J918" i="54"/>
  <c r="I918" i="54"/>
  <c r="H918" i="54"/>
  <c r="G918" i="54"/>
  <c r="F918" i="54"/>
  <c r="E918" i="54"/>
  <c r="D918" i="54"/>
  <c r="C918" i="54"/>
  <c r="M917" i="54"/>
  <c r="L917" i="54"/>
  <c r="K917" i="54"/>
  <c r="J917" i="54"/>
  <c r="I917" i="54"/>
  <c r="H917" i="54"/>
  <c r="G917" i="54"/>
  <c r="F917" i="54"/>
  <c r="E917" i="54"/>
  <c r="D917" i="54"/>
  <c r="C917" i="54"/>
  <c r="M916" i="54"/>
  <c r="L916" i="54"/>
  <c r="K916" i="54"/>
  <c r="J916" i="54"/>
  <c r="I916" i="54"/>
  <c r="H916" i="54"/>
  <c r="G916" i="54"/>
  <c r="F916" i="54"/>
  <c r="E916" i="54"/>
  <c r="D916" i="54"/>
  <c r="C916" i="54"/>
  <c r="M915" i="54"/>
  <c r="L915" i="54"/>
  <c r="K915" i="54"/>
  <c r="J915" i="54"/>
  <c r="I915" i="54"/>
  <c r="H915" i="54"/>
  <c r="G915" i="54"/>
  <c r="F915" i="54"/>
  <c r="E915" i="54"/>
  <c r="D915" i="54"/>
  <c r="C915" i="54"/>
  <c r="M914" i="54"/>
  <c r="L914" i="54"/>
  <c r="K914" i="54"/>
  <c r="J914" i="54"/>
  <c r="I914" i="54"/>
  <c r="H914" i="54"/>
  <c r="G914" i="54"/>
  <c r="F914" i="54"/>
  <c r="E914" i="54"/>
  <c r="D914" i="54"/>
  <c r="C914" i="54"/>
  <c r="M913" i="54"/>
  <c r="L913" i="54"/>
  <c r="K913" i="54"/>
  <c r="J913" i="54"/>
  <c r="I913" i="54"/>
  <c r="H913" i="54"/>
  <c r="G913" i="54"/>
  <c r="F913" i="54"/>
  <c r="E913" i="54"/>
  <c r="D913" i="54"/>
  <c r="C913" i="54"/>
  <c r="M912" i="54"/>
  <c r="L912" i="54"/>
  <c r="K912" i="54"/>
  <c r="J912" i="54"/>
  <c r="I912" i="54"/>
  <c r="H912" i="54"/>
  <c r="G912" i="54"/>
  <c r="F912" i="54"/>
  <c r="E912" i="54"/>
  <c r="D912" i="54"/>
  <c r="C912" i="54"/>
  <c r="M911" i="54"/>
  <c r="L911" i="54"/>
  <c r="K911" i="54"/>
  <c r="J911" i="54"/>
  <c r="I911" i="54"/>
  <c r="H911" i="54"/>
  <c r="G911" i="54"/>
  <c r="F911" i="54"/>
  <c r="E911" i="54"/>
  <c r="D911" i="54"/>
  <c r="C911" i="54"/>
  <c r="M910" i="54"/>
  <c r="L910" i="54"/>
  <c r="K910" i="54"/>
  <c r="J910" i="54"/>
  <c r="I910" i="54"/>
  <c r="H910" i="54"/>
  <c r="G910" i="54"/>
  <c r="F910" i="54"/>
  <c r="E910" i="54"/>
  <c r="D910" i="54"/>
  <c r="C910" i="54"/>
  <c r="M909" i="54"/>
  <c r="L909" i="54"/>
  <c r="K909" i="54"/>
  <c r="J909" i="54"/>
  <c r="I909" i="54"/>
  <c r="H909" i="54"/>
  <c r="G909" i="54"/>
  <c r="F909" i="54"/>
  <c r="E909" i="54"/>
  <c r="D909" i="54"/>
  <c r="C909" i="54"/>
  <c r="M908" i="54"/>
  <c r="L908" i="54"/>
  <c r="K908" i="54"/>
  <c r="J908" i="54"/>
  <c r="I908" i="54"/>
  <c r="H908" i="54"/>
  <c r="G908" i="54"/>
  <c r="F908" i="54"/>
  <c r="E908" i="54"/>
  <c r="D908" i="54"/>
  <c r="C908" i="54"/>
  <c r="M907" i="54"/>
  <c r="L907" i="54"/>
  <c r="K907" i="54"/>
  <c r="J907" i="54"/>
  <c r="I907" i="54"/>
  <c r="H907" i="54"/>
  <c r="G907" i="54"/>
  <c r="F907" i="54"/>
  <c r="E907" i="54"/>
  <c r="D907" i="54"/>
  <c r="C907" i="54"/>
  <c r="P55" i="60"/>
  <c r="A33" i="60"/>
  <c r="D927" i="54" l="1"/>
  <c r="F927" i="54"/>
  <c r="H927" i="54"/>
  <c r="J927" i="54"/>
  <c r="L927" i="54"/>
  <c r="D956" i="54"/>
  <c r="F956" i="54"/>
  <c r="H956" i="54"/>
  <c r="J956" i="54"/>
  <c r="L956" i="54"/>
  <c r="D985" i="54"/>
  <c r="F985" i="54"/>
  <c r="H985" i="54"/>
  <c r="J985" i="54"/>
  <c r="L985" i="54"/>
  <c r="D1014" i="54"/>
  <c r="F1014" i="54"/>
  <c r="H1014" i="54"/>
  <c r="J1014" i="54"/>
  <c r="L1014" i="54"/>
  <c r="D1043" i="54"/>
  <c r="F1043" i="54"/>
  <c r="H1043" i="54"/>
  <c r="J1043" i="54"/>
  <c r="L1043" i="54"/>
  <c r="D1072" i="54"/>
  <c r="F1072" i="54"/>
  <c r="H1072" i="54"/>
  <c r="J1072" i="54"/>
  <c r="L1072" i="54"/>
  <c r="D1101" i="54"/>
  <c r="F1101" i="54"/>
  <c r="H1101" i="54"/>
  <c r="J1101" i="54"/>
  <c r="L1101" i="54"/>
  <c r="D1130" i="54"/>
  <c r="F1130" i="54"/>
  <c r="H1130" i="54"/>
  <c r="J1130" i="54"/>
  <c r="L1130" i="54"/>
  <c r="D1159" i="54"/>
  <c r="F1159" i="54"/>
  <c r="H1159" i="54"/>
  <c r="J1159" i="54"/>
  <c r="L1159" i="54"/>
  <c r="D1188" i="54"/>
  <c r="F1188" i="54"/>
  <c r="H1188" i="54"/>
  <c r="J1188" i="54"/>
  <c r="L1188" i="54"/>
  <c r="D1217" i="54"/>
  <c r="F1217" i="54"/>
  <c r="H1217" i="54"/>
  <c r="J1217" i="54"/>
  <c r="L1217" i="54"/>
  <c r="D1246" i="54"/>
  <c r="F1246" i="54"/>
  <c r="H1246" i="54"/>
  <c r="C1478" i="54"/>
  <c r="E1478" i="54"/>
  <c r="G1478" i="54"/>
  <c r="I1478" i="54"/>
  <c r="K1478" i="54"/>
  <c r="M1478" i="54"/>
  <c r="J1246" i="54"/>
  <c r="L1246" i="54"/>
  <c r="D1275" i="54"/>
  <c r="F1275" i="54"/>
  <c r="H1275" i="54"/>
  <c r="J1275" i="54"/>
  <c r="L1275" i="54"/>
  <c r="D1304" i="54"/>
  <c r="F1304" i="54"/>
  <c r="H1304" i="54"/>
  <c r="J1304" i="54"/>
  <c r="L1304" i="54"/>
  <c r="D1333" i="54"/>
  <c r="F1333" i="54"/>
  <c r="H1333" i="54"/>
  <c r="J1333" i="54"/>
  <c r="L1333" i="54"/>
  <c r="D1362" i="54"/>
  <c r="F1362" i="54"/>
  <c r="H1362" i="54"/>
  <c r="J1362" i="54"/>
  <c r="L1362" i="54"/>
  <c r="D1391" i="54"/>
  <c r="F1391" i="54"/>
  <c r="H1391" i="54"/>
  <c r="J1391" i="54"/>
  <c r="L1391" i="54"/>
  <c r="D1420" i="54"/>
  <c r="F1420" i="54"/>
  <c r="H1420" i="54"/>
  <c r="J1420" i="54"/>
  <c r="L1420" i="54"/>
  <c r="D1478" i="54"/>
  <c r="F1478" i="54"/>
  <c r="H1478" i="54"/>
  <c r="J1478" i="54"/>
  <c r="L1478" i="54"/>
  <c r="C927" i="54"/>
  <c r="E927" i="54"/>
  <c r="G927" i="54"/>
  <c r="I927" i="54"/>
  <c r="K927" i="54"/>
  <c r="M927" i="54"/>
  <c r="C956" i="54"/>
  <c r="E956" i="54"/>
  <c r="G956" i="54"/>
  <c r="I956" i="54"/>
  <c r="K956" i="54"/>
  <c r="M956" i="54"/>
  <c r="C985" i="54"/>
  <c r="E985" i="54"/>
  <c r="G985" i="54"/>
  <c r="I985" i="54"/>
  <c r="K985" i="54"/>
  <c r="M985" i="54"/>
  <c r="C1014" i="54"/>
  <c r="E1014" i="54"/>
  <c r="G1014" i="54"/>
  <c r="I1014" i="54"/>
  <c r="K1014" i="54"/>
  <c r="M1014" i="54"/>
  <c r="C1043" i="54"/>
  <c r="E1043" i="54"/>
  <c r="G1043" i="54"/>
  <c r="I1043" i="54"/>
  <c r="K1043" i="54"/>
  <c r="M1043" i="54"/>
  <c r="C1072" i="54"/>
  <c r="E1072" i="54"/>
  <c r="G1072" i="54"/>
  <c r="I1072" i="54"/>
  <c r="K1072" i="54"/>
  <c r="M1072" i="54"/>
  <c r="C1101" i="54"/>
  <c r="E1101" i="54"/>
  <c r="G1101" i="54"/>
  <c r="I1101" i="54"/>
  <c r="K1101" i="54"/>
  <c r="M1101" i="54"/>
  <c r="C1130" i="54"/>
  <c r="E1130" i="54"/>
  <c r="G1130" i="54"/>
  <c r="I1130" i="54"/>
  <c r="K1130" i="54"/>
  <c r="M1130" i="54"/>
  <c r="C1159" i="54"/>
  <c r="E1159" i="54"/>
  <c r="G1159" i="54"/>
  <c r="I1159" i="54"/>
  <c r="K1159" i="54"/>
  <c r="M1159" i="54"/>
  <c r="C1188" i="54"/>
  <c r="E1188" i="54"/>
  <c r="G1188" i="54"/>
  <c r="I1188" i="54"/>
  <c r="K1188" i="54"/>
  <c r="M1188" i="54"/>
  <c r="C1217" i="54"/>
  <c r="E1217" i="54"/>
  <c r="G1217" i="54"/>
  <c r="I1217" i="54"/>
  <c r="K1217" i="54"/>
  <c r="M1217" i="54"/>
  <c r="C1246" i="54"/>
  <c r="E1246" i="54"/>
  <c r="G1246" i="54"/>
  <c r="I1246" i="54"/>
  <c r="K1246" i="54"/>
  <c r="M1246" i="54"/>
  <c r="C1275" i="54"/>
  <c r="E1275" i="54"/>
  <c r="G1275" i="54"/>
  <c r="I1275" i="54"/>
  <c r="K1275" i="54"/>
  <c r="M1275" i="54"/>
  <c r="C1304" i="54"/>
  <c r="E1304" i="54"/>
  <c r="G1304" i="54"/>
  <c r="I1304" i="54"/>
  <c r="K1304" i="54"/>
  <c r="M1304" i="54"/>
  <c r="B33" i="60"/>
  <c r="A32" i="60"/>
  <c r="B32" i="60" l="1"/>
  <c r="A31" i="60"/>
  <c r="B31" i="60" l="1"/>
  <c r="A30" i="60"/>
  <c r="B30" i="60" l="1"/>
  <c r="A29" i="60"/>
  <c r="B29" i="60" l="1"/>
  <c r="A28" i="60"/>
  <c r="B28" i="60" l="1"/>
  <c r="A27" i="60"/>
  <c r="B27" i="60" l="1"/>
  <c r="A26" i="60"/>
  <c r="B26" i="60" l="1"/>
  <c r="A25" i="60"/>
  <c r="B25" i="60" l="1"/>
  <c r="A24" i="60"/>
  <c r="B24" i="60" l="1"/>
  <c r="A23" i="60"/>
  <c r="B23" i="60" l="1"/>
  <c r="A22" i="60"/>
  <c r="B22" i="60" l="1"/>
  <c r="A21" i="60"/>
  <c r="B21" i="60" l="1"/>
  <c r="A20" i="60"/>
  <c r="B20" i="60" l="1"/>
  <c r="A19" i="60"/>
  <c r="B19" i="60" l="1"/>
  <c r="A18" i="60"/>
  <c r="B18" i="60" l="1"/>
  <c r="A17" i="60"/>
  <c r="B17" i="60" l="1"/>
  <c r="A16" i="60"/>
  <c r="B16" i="60" l="1"/>
  <c r="A15" i="60"/>
  <c r="B15" i="60" l="1"/>
  <c r="A14" i="60"/>
  <c r="B14" i="60" l="1"/>
  <c r="A13" i="60"/>
  <c r="B13" i="60" l="1"/>
  <c r="A12" i="60"/>
  <c r="B12" i="60" l="1"/>
  <c r="A11" i="60"/>
  <c r="B11" i="60" l="1"/>
  <c r="A10" i="60"/>
  <c r="B10" i="60" l="1"/>
  <c r="A9" i="60"/>
  <c r="B9" i="60" l="1"/>
  <c r="A8" i="60"/>
  <c r="B8" i="60" l="1"/>
  <c r="A7" i="60"/>
  <c r="B7" i="60" l="1"/>
  <c r="C5" i="60"/>
  <c r="A6" i="60"/>
  <c r="AD5" i="60" l="1"/>
  <c r="B6" i="60"/>
  <c r="C55" i="60"/>
  <c r="A5" i="60"/>
  <c r="P56" i="60" l="1"/>
  <c r="B5" i="60"/>
  <c r="B2" i="60" s="1"/>
  <c r="G115" i="59"/>
  <c r="G116" i="59"/>
  <c r="G117" i="59"/>
  <c r="G118" i="59"/>
  <c r="G119" i="59"/>
  <c r="G120" i="59"/>
  <c r="G121" i="59"/>
  <c r="G122" i="59"/>
  <c r="C13" i="54"/>
  <c r="D13" i="54"/>
  <c r="E13" i="54"/>
  <c r="F13" i="54"/>
  <c r="G13" i="54"/>
  <c r="H13" i="54"/>
  <c r="I13" i="54"/>
  <c r="J13" i="54"/>
  <c r="K13" i="54"/>
  <c r="L13" i="54"/>
  <c r="M13" i="54"/>
  <c r="C14" i="54"/>
  <c r="D14" i="54"/>
  <c r="E14" i="54"/>
  <c r="F14" i="54"/>
  <c r="G14" i="54"/>
  <c r="H14" i="54"/>
  <c r="I14" i="54"/>
  <c r="J14" i="54"/>
  <c r="K14" i="54"/>
  <c r="L14" i="54"/>
  <c r="M14" i="54"/>
  <c r="C15" i="54"/>
  <c r="D15" i="54"/>
  <c r="E15" i="54"/>
  <c r="F15" i="54"/>
  <c r="G15" i="54"/>
  <c r="H15" i="54"/>
  <c r="I15" i="54"/>
  <c r="J15" i="54"/>
  <c r="K15" i="54"/>
  <c r="L15" i="54"/>
  <c r="M15" i="54"/>
  <c r="C18" i="54"/>
  <c r="D18" i="54"/>
  <c r="E18" i="54"/>
  <c r="F18" i="54"/>
  <c r="G18" i="54"/>
  <c r="H18" i="54"/>
  <c r="I18" i="54"/>
  <c r="J18" i="54"/>
  <c r="K18" i="54"/>
  <c r="L18" i="54"/>
  <c r="M18" i="54"/>
  <c r="C19" i="54"/>
  <c r="D19" i="54"/>
  <c r="E19" i="54"/>
  <c r="F19" i="54"/>
  <c r="G19" i="54"/>
  <c r="H19" i="54"/>
  <c r="I19" i="54"/>
  <c r="J19" i="54"/>
  <c r="K19" i="54"/>
  <c r="L19" i="54"/>
  <c r="M19" i="54"/>
  <c r="C21" i="54"/>
  <c r="D21" i="54"/>
  <c r="E21" i="54"/>
  <c r="F21" i="54"/>
  <c r="G21" i="54"/>
  <c r="H21" i="54"/>
  <c r="I21" i="54"/>
  <c r="J21" i="54"/>
  <c r="K21" i="54"/>
  <c r="L21" i="54"/>
  <c r="M21" i="54"/>
  <c r="C22" i="54"/>
  <c r="D22" i="54"/>
  <c r="E22" i="54"/>
  <c r="F22" i="54"/>
  <c r="G22" i="54"/>
  <c r="H22" i="54"/>
  <c r="I22" i="54"/>
  <c r="J22" i="54"/>
  <c r="K22" i="54"/>
  <c r="L22" i="54"/>
  <c r="M22" i="54"/>
  <c r="C23" i="54"/>
  <c r="D23" i="54"/>
  <c r="E23" i="54"/>
  <c r="F23" i="54"/>
  <c r="G23" i="54"/>
  <c r="H23" i="54"/>
  <c r="I23" i="54"/>
  <c r="J23" i="54"/>
  <c r="K23" i="54"/>
  <c r="L23" i="54"/>
  <c r="M23" i="54"/>
  <c r="C24" i="54"/>
  <c r="D24" i="54"/>
  <c r="E24" i="54"/>
  <c r="F24" i="54"/>
  <c r="G24" i="54"/>
  <c r="H24" i="54"/>
  <c r="I24" i="54"/>
  <c r="J24" i="54"/>
  <c r="K24" i="54"/>
  <c r="L24" i="54"/>
  <c r="M24" i="54"/>
  <c r="C25" i="54"/>
  <c r="D25" i="54"/>
  <c r="E25" i="54"/>
  <c r="F25" i="54"/>
  <c r="G25" i="54"/>
  <c r="H25" i="54"/>
  <c r="I25" i="54"/>
  <c r="J25" i="54"/>
  <c r="K25" i="54"/>
  <c r="L25" i="54"/>
  <c r="M25" i="54"/>
  <c r="C26" i="54"/>
  <c r="D26" i="54"/>
  <c r="E26" i="54"/>
  <c r="F26" i="54"/>
  <c r="G26" i="54"/>
  <c r="H26" i="54"/>
  <c r="I26" i="54"/>
  <c r="J26" i="54"/>
  <c r="K26" i="54"/>
  <c r="L26" i="54"/>
  <c r="M26" i="54"/>
  <c r="C27" i="54"/>
  <c r="D27" i="54"/>
  <c r="E27" i="54"/>
  <c r="F27" i="54"/>
  <c r="G27" i="54"/>
  <c r="H27" i="54"/>
  <c r="I27" i="54"/>
  <c r="J27" i="54"/>
  <c r="K27" i="54"/>
  <c r="L27" i="54"/>
  <c r="M27" i="54"/>
  <c r="E6" i="59" l="1"/>
  <c r="X143" i="2"/>
  <c r="X144" i="2"/>
  <c r="W143" i="2"/>
  <c r="W144" i="2"/>
  <c r="V143" i="2"/>
  <c r="V144" i="2"/>
  <c r="U143" i="2"/>
  <c r="U144" i="2"/>
  <c r="T143" i="2"/>
  <c r="T144" i="2"/>
  <c r="S143" i="2"/>
  <c r="S144" i="2"/>
  <c r="R144" i="2"/>
  <c r="R143" i="2"/>
  <c r="Q143" i="2"/>
  <c r="Q144" i="2"/>
  <c r="P144" i="2"/>
  <c r="P143" i="2"/>
  <c r="O144" i="2"/>
  <c r="O143" i="2"/>
  <c r="N144" i="2"/>
  <c r="N143" i="2"/>
  <c r="X302" i="2"/>
  <c r="W302" i="2"/>
  <c r="V302" i="2"/>
  <c r="U302" i="2"/>
  <c r="T302" i="2"/>
  <c r="S302" i="2"/>
  <c r="R302" i="2"/>
  <c r="Q302" i="2"/>
  <c r="P302" i="2"/>
  <c r="O302" i="2"/>
  <c r="N302" i="2"/>
  <c r="X61" i="2"/>
  <c r="W61" i="2"/>
  <c r="V61" i="2"/>
  <c r="U61" i="2"/>
  <c r="T61" i="2"/>
  <c r="S61" i="2"/>
  <c r="R61" i="2"/>
  <c r="Q61" i="2"/>
  <c r="P61" i="2"/>
  <c r="O61" i="2"/>
  <c r="N61" i="2"/>
  <c r="X60" i="2"/>
  <c r="W60" i="2"/>
  <c r="V60" i="2"/>
  <c r="U60" i="2"/>
  <c r="T60" i="2"/>
  <c r="S60" i="2"/>
  <c r="R60" i="2"/>
  <c r="Q60" i="2"/>
  <c r="P60" i="2"/>
  <c r="O60" i="2"/>
  <c r="N60" i="2"/>
  <c r="X59" i="2"/>
  <c r="W59" i="2"/>
  <c r="V59" i="2"/>
  <c r="U59" i="2"/>
  <c r="T59" i="2"/>
  <c r="S59" i="2"/>
  <c r="R59" i="2"/>
  <c r="Q59" i="2"/>
  <c r="P59" i="2"/>
  <c r="O59" i="2"/>
  <c r="N59" i="2"/>
  <c r="X58" i="2"/>
  <c r="W58" i="2"/>
  <c r="V58" i="2"/>
  <c r="U58" i="2"/>
  <c r="T58" i="2"/>
  <c r="S58" i="2"/>
  <c r="R58" i="2"/>
  <c r="Q58" i="2"/>
  <c r="P58" i="2"/>
  <c r="O58" i="2"/>
  <c r="N58" i="2"/>
  <c r="N62" i="2"/>
  <c r="O62" i="2"/>
  <c r="P62" i="2"/>
  <c r="Q62" i="2"/>
  <c r="R62" i="2"/>
  <c r="S62" i="2"/>
  <c r="T62" i="2"/>
  <c r="U62" i="2"/>
  <c r="V62" i="2"/>
  <c r="W62" i="2"/>
  <c r="X62" i="2"/>
  <c r="N63" i="2"/>
  <c r="O63" i="2"/>
  <c r="P63" i="2"/>
  <c r="Q63" i="2"/>
  <c r="R63" i="2"/>
  <c r="S63" i="2"/>
  <c r="T63" i="2"/>
  <c r="U63" i="2"/>
  <c r="V63" i="2"/>
  <c r="W63" i="2"/>
  <c r="X63" i="2"/>
  <c r="N64" i="2"/>
  <c r="O64" i="2"/>
  <c r="P64" i="2"/>
  <c r="Q64" i="2"/>
  <c r="R64" i="2"/>
  <c r="S64" i="2"/>
  <c r="T64" i="2"/>
  <c r="U64" i="2"/>
  <c r="V64" i="2"/>
  <c r="W64" i="2"/>
  <c r="X64" i="2"/>
  <c r="D5" i="59"/>
  <c r="E5" i="59" s="1"/>
  <c r="V293" i="2"/>
  <c r="U293" i="2"/>
  <c r="T293" i="2"/>
  <c r="S293" i="2"/>
  <c r="R293" i="2"/>
  <c r="X293" i="2"/>
  <c r="W293" i="2"/>
  <c r="Q293" i="2"/>
  <c r="P293" i="2"/>
  <c r="O293" i="2"/>
  <c r="N293" i="2"/>
  <c r="X309" i="2"/>
  <c r="W309" i="2"/>
  <c r="V309" i="2"/>
  <c r="U309" i="2"/>
  <c r="T309" i="2"/>
  <c r="S309" i="2"/>
  <c r="Q309" i="2"/>
  <c r="P309" i="2"/>
  <c r="N309" i="2"/>
  <c r="R309" i="2"/>
  <c r="O309" i="2"/>
  <c r="N165" i="2"/>
  <c r="O165" i="2"/>
  <c r="P165" i="2"/>
  <c r="Q165" i="2"/>
  <c r="R165" i="2"/>
  <c r="S165" i="2"/>
  <c r="T165" i="2"/>
  <c r="U165" i="2"/>
  <c r="V165" i="2"/>
  <c r="W165" i="2"/>
  <c r="X165" i="2"/>
  <c r="N275" i="2"/>
  <c r="O275" i="2"/>
  <c r="P275" i="2"/>
  <c r="Q275" i="2"/>
  <c r="R275" i="2"/>
  <c r="S275" i="2"/>
  <c r="T275" i="2"/>
  <c r="U275" i="2"/>
  <c r="V275" i="2"/>
  <c r="W275" i="2"/>
  <c r="X275" i="2"/>
  <c r="N42" i="2"/>
  <c r="O42" i="2"/>
  <c r="P42" i="2"/>
  <c r="Q42" i="2"/>
  <c r="R42" i="2"/>
  <c r="S42" i="2"/>
  <c r="T42" i="2"/>
  <c r="U42" i="2"/>
  <c r="V42" i="2"/>
  <c r="W42" i="2"/>
  <c r="X42" i="2"/>
  <c r="X158" i="2"/>
  <c r="W158" i="2"/>
  <c r="V158" i="2"/>
  <c r="U158" i="2"/>
  <c r="T158" i="2"/>
  <c r="S158" i="2"/>
  <c r="Q158" i="2"/>
  <c r="N158" i="2"/>
  <c r="R158" i="2"/>
  <c r="P158" i="2"/>
  <c r="O158" i="2"/>
  <c r="X271" i="2"/>
  <c r="W271" i="2"/>
  <c r="V271" i="2"/>
  <c r="U271" i="2"/>
  <c r="T271" i="2"/>
  <c r="S271" i="2"/>
  <c r="R271" i="2"/>
  <c r="Q271" i="2"/>
  <c r="P271" i="2"/>
  <c r="O271" i="2"/>
  <c r="N271" i="2"/>
  <c r="M897" i="54"/>
  <c r="L897" i="54"/>
  <c r="K897" i="54"/>
  <c r="J897" i="54"/>
  <c r="I897" i="54"/>
  <c r="H897" i="54"/>
  <c r="G897" i="54"/>
  <c r="F897" i="54"/>
  <c r="E897" i="54"/>
  <c r="D897" i="54"/>
  <c r="C897" i="54"/>
  <c r="M896" i="54"/>
  <c r="L896" i="54"/>
  <c r="K896" i="54"/>
  <c r="J896" i="54"/>
  <c r="I896" i="54"/>
  <c r="H896" i="54"/>
  <c r="G896" i="54"/>
  <c r="F896" i="54"/>
  <c r="E896" i="54"/>
  <c r="D896" i="54"/>
  <c r="C896" i="54"/>
  <c r="M895" i="54"/>
  <c r="L895" i="54"/>
  <c r="K895" i="54"/>
  <c r="J895" i="54"/>
  <c r="I895" i="54"/>
  <c r="H895" i="54"/>
  <c r="G895" i="54"/>
  <c r="F895" i="54"/>
  <c r="E895" i="54"/>
  <c r="D895" i="54"/>
  <c r="C895" i="54"/>
  <c r="M894" i="54"/>
  <c r="L894" i="54"/>
  <c r="K894" i="54"/>
  <c r="J894" i="54"/>
  <c r="I894" i="54"/>
  <c r="H894" i="54"/>
  <c r="G894" i="54"/>
  <c r="F894" i="54"/>
  <c r="E894" i="54"/>
  <c r="D894" i="54"/>
  <c r="C894" i="54"/>
  <c r="M893" i="54"/>
  <c r="L893" i="54"/>
  <c r="K893" i="54"/>
  <c r="J893" i="54"/>
  <c r="I893" i="54"/>
  <c r="H893" i="54"/>
  <c r="G893" i="54"/>
  <c r="F893" i="54"/>
  <c r="E893" i="54"/>
  <c r="D893" i="54"/>
  <c r="C893" i="54"/>
  <c r="M892" i="54"/>
  <c r="L892" i="54"/>
  <c r="K892" i="54"/>
  <c r="J892" i="54"/>
  <c r="I892" i="54"/>
  <c r="H892" i="54"/>
  <c r="G892" i="54"/>
  <c r="F892" i="54"/>
  <c r="E892" i="54"/>
  <c r="D892" i="54"/>
  <c r="C892" i="54"/>
  <c r="M891" i="54"/>
  <c r="L891" i="54"/>
  <c r="K891" i="54"/>
  <c r="J891" i="54"/>
  <c r="I891" i="54"/>
  <c r="H891" i="54"/>
  <c r="G891" i="54"/>
  <c r="F891" i="54"/>
  <c r="E891" i="54"/>
  <c r="D891" i="54"/>
  <c r="C891" i="54"/>
  <c r="M890" i="54"/>
  <c r="L890" i="54"/>
  <c r="K890" i="54"/>
  <c r="J890" i="54"/>
  <c r="I890" i="54"/>
  <c r="H890" i="54"/>
  <c r="G890" i="54"/>
  <c r="F890" i="54"/>
  <c r="E890" i="54"/>
  <c r="D890" i="54"/>
  <c r="C890" i="54"/>
  <c r="M889" i="54"/>
  <c r="L889" i="54"/>
  <c r="K889" i="54"/>
  <c r="J889" i="54"/>
  <c r="I889" i="54"/>
  <c r="H889" i="54"/>
  <c r="G889" i="54"/>
  <c r="F889" i="54"/>
  <c r="E889" i="54"/>
  <c r="D889" i="54"/>
  <c r="C889" i="54"/>
  <c r="M888" i="54"/>
  <c r="L888" i="54"/>
  <c r="K888" i="54"/>
  <c r="J888" i="54"/>
  <c r="I888" i="54"/>
  <c r="H888" i="54"/>
  <c r="G888" i="54"/>
  <c r="F888" i="54"/>
  <c r="E888" i="54"/>
  <c r="D888" i="54"/>
  <c r="C888" i="54"/>
  <c r="M887" i="54"/>
  <c r="L887" i="54"/>
  <c r="K887" i="54"/>
  <c r="J887" i="54"/>
  <c r="I887" i="54"/>
  <c r="H887" i="54"/>
  <c r="G887" i="54"/>
  <c r="F887" i="54"/>
  <c r="E887" i="54"/>
  <c r="D887" i="54"/>
  <c r="C887" i="54"/>
  <c r="M886" i="54"/>
  <c r="L886" i="54"/>
  <c r="K886" i="54"/>
  <c r="J886" i="54"/>
  <c r="I886" i="54"/>
  <c r="H886" i="54"/>
  <c r="G886" i="54"/>
  <c r="F886" i="54"/>
  <c r="E886" i="54"/>
  <c r="D886" i="54"/>
  <c r="C886" i="54"/>
  <c r="M885" i="54"/>
  <c r="L885" i="54"/>
  <c r="K885" i="54"/>
  <c r="J885" i="54"/>
  <c r="I885" i="54"/>
  <c r="H885" i="54"/>
  <c r="G885" i="54"/>
  <c r="F885" i="54"/>
  <c r="E885" i="54"/>
  <c r="D885" i="54"/>
  <c r="C885" i="54"/>
  <c r="M884" i="54"/>
  <c r="L884" i="54"/>
  <c r="K884" i="54"/>
  <c r="J884" i="54"/>
  <c r="I884" i="54"/>
  <c r="H884" i="54"/>
  <c r="G884" i="54"/>
  <c r="F884" i="54"/>
  <c r="E884" i="54"/>
  <c r="D884" i="54"/>
  <c r="C884" i="54"/>
  <c r="M883" i="54"/>
  <c r="L883" i="54"/>
  <c r="K883" i="54"/>
  <c r="J883" i="54"/>
  <c r="I883" i="54"/>
  <c r="H883" i="54"/>
  <c r="G883" i="54"/>
  <c r="F883" i="54"/>
  <c r="E883" i="54"/>
  <c r="D883" i="54"/>
  <c r="C883" i="54"/>
  <c r="M882" i="54"/>
  <c r="L882" i="54"/>
  <c r="K882" i="54"/>
  <c r="J882" i="54"/>
  <c r="I882" i="54"/>
  <c r="H882" i="54"/>
  <c r="G882" i="54"/>
  <c r="F882" i="54"/>
  <c r="E882" i="54"/>
  <c r="D882" i="54"/>
  <c r="C882" i="54"/>
  <c r="M881" i="54"/>
  <c r="L881" i="54"/>
  <c r="K881" i="54"/>
  <c r="J881" i="54"/>
  <c r="I881" i="54"/>
  <c r="H881" i="54"/>
  <c r="G881" i="54"/>
  <c r="F881" i="54"/>
  <c r="E881" i="54"/>
  <c r="D881" i="54"/>
  <c r="C881" i="54"/>
  <c r="M880" i="54"/>
  <c r="L880" i="54"/>
  <c r="K880" i="54"/>
  <c r="J880" i="54"/>
  <c r="I880" i="54"/>
  <c r="H880" i="54"/>
  <c r="G880" i="54"/>
  <c r="F880" i="54"/>
  <c r="E880" i="54"/>
  <c r="D880" i="54"/>
  <c r="C880" i="54"/>
  <c r="M879" i="54"/>
  <c r="L879" i="54"/>
  <c r="K879" i="54"/>
  <c r="J879" i="54"/>
  <c r="I879" i="54"/>
  <c r="H879" i="54"/>
  <c r="G879" i="54"/>
  <c r="F879" i="54"/>
  <c r="E879" i="54"/>
  <c r="D879" i="54"/>
  <c r="C879" i="54"/>
  <c r="M878" i="54"/>
  <c r="L878" i="54"/>
  <c r="K878" i="54"/>
  <c r="J878" i="54"/>
  <c r="I878" i="54"/>
  <c r="H878" i="54"/>
  <c r="G878" i="54"/>
  <c r="F878" i="54"/>
  <c r="E878" i="54"/>
  <c r="D878" i="54"/>
  <c r="C878" i="54"/>
  <c r="M747" i="54"/>
  <c r="L747" i="54"/>
  <c r="K747" i="54"/>
  <c r="J747" i="54"/>
  <c r="I747" i="54"/>
  <c r="H747" i="54"/>
  <c r="G747" i="54"/>
  <c r="F747" i="54"/>
  <c r="E747" i="54"/>
  <c r="D747" i="54"/>
  <c r="C747" i="54"/>
  <c r="M746" i="54"/>
  <c r="L746" i="54"/>
  <c r="K746" i="54"/>
  <c r="J746" i="54"/>
  <c r="I746" i="54"/>
  <c r="H746" i="54"/>
  <c r="G746" i="54"/>
  <c r="F746" i="54"/>
  <c r="E746" i="54"/>
  <c r="D746" i="54"/>
  <c r="C746" i="54"/>
  <c r="M745" i="54"/>
  <c r="L745" i="54"/>
  <c r="K745" i="54"/>
  <c r="J745" i="54"/>
  <c r="I745" i="54"/>
  <c r="H745" i="54"/>
  <c r="G745" i="54"/>
  <c r="F745" i="54"/>
  <c r="E745" i="54"/>
  <c r="D745" i="54"/>
  <c r="C745" i="54"/>
  <c r="M744" i="54"/>
  <c r="L744" i="54"/>
  <c r="K744" i="54"/>
  <c r="J744" i="54"/>
  <c r="I744" i="54"/>
  <c r="H744" i="54"/>
  <c r="G744" i="54"/>
  <c r="F744" i="54"/>
  <c r="E744" i="54"/>
  <c r="D744" i="54"/>
  <c r="C744" i="54"/>
  <c r="M743" i="54"/>
  <c r="L743" i="54"/>
  <c r="K743" i="54"/>
  <c r="J743" i="54"/>
  <c r="I743" i="54"/>
  <c r="H743" i="54"/>
  <c r="G743" i="54"/>
  <c r="F743" i="54"/>
  <c r="E743" i="54"/>
  <c r="D743" i="54"/>
  <c r="C743" i="54"/>
  <c r="M742" i="54"/>
  <c r="L742" i="54"/>
  <c r="K742" i="54"/>
  <c r="J742" i="54"/>
  <c r="I742" i="54"/>
  <c r="H742" i="54"/>
  <c r="G742" i="54"/>
  <c r="F742" i="54"/>
  <c r="E742" i="54"/>
  <c r="D742" i="54"/>
  <c r="C742" i="54"/>
  <c r="M741" i="54"/>
  <c r="L741" i="54"/>
  <c r="K741" i="54"/>
  <c r="J741" i="54"/>
  <c r="I741" i="54"/>
  <c r="H741" i="54"/>
  <c r="G741" i="54"/>
  <c r="F741" i="54"/>
  <c r="E741" i="54"/>
  <c r="D741" i="54"/>
  <c r="C741" i="54"/>
  <c r="M740" i="54"/>
  <c r="L740" i="54"/>
  <c r="K740" i="54"/>
  <c r="J740" i="54"/>
  <c r="I740" i="54"/>
  <c r="H740" i="54"/>
  <c r="G740" i="54"/>
  <c r="F740" i="54"/>
  <c r="E740" i="54"/>
  <c r="D740" i="54"/>
  <c r="C740" i="54"/>
  <c r="M739" i="54"/>
  <c r="L739" i="54"/>
  <c r="K739" i="54"/>
  <c r="J739" i="54"/>
  <c r="I739" i="54"/>
  <c r="H739" i="54"/>
  <c r="G739" i="54"/>
  <c r="F739" i="54"/>
  <c r="E739" i="54"/>
  <c r="D739" i="54"/>
  <c r="C739" i="54"/>
  <c r="M738" i="54"/>
  <c r="L738" i="54"/>
  <c r="K738" i="54"/>
  <c r="J738" i="54"/>
  <c r="I738" i="54"/>
  <c r="H738" i="54"/>
  <c r="G738" i="54"/>
  <c r="F738" i="54"/>
  <c r="E738" i="54"/>
  <c r="D738" i="54"/>
  <c r="C738" i="54"/>
  <c r="M737" i="54"/>
  <c r="L737" i="54"/>
  <c r="K737" i="54"/>
  <c r="J737" i="54"/>
  <c r="I737" i="54"/>
  <c r="H737" i="54"/>
  <c r="G737" i="54"/>
  <c r="F737" i="54"/>
  <c r="E737" i="54"/>
  <c r="D737" i="54"/>
  <c r="C737" i="54"/>
  <c r="M736" i="54"/>
  <c r="L736" i="54"/>
  <c r="K736" i="54"/>
  <c r="J736" i="54"/>
  <c r="I736" i="54"/>
  <c r="H736" i="54"/>
  <c r="G736" i="54"/>
  <c r="F736" i="54"/>
  <c r="E736" i="54"/>
  <c r="D736" i="54"/>
  <c r="C736" i="54"/>
  <c r="M735" i="54"/>
  <c r="L735" i="54"/>
  <c r="K735" i="54"/>
  <c r="J735" i="54"/>
  <c r="I735" i="54"/>
  <c r="H735" i="54"/>
  <c r="G735" i="54"/>
  <c r="F735" i="54"/>
  <c r="E735" i="54"/>
  <c r="D735" i="54"/>
  <c r="C735" i="54"/>
  <c r="M734" i="54"/>
  <c r="L734" i="54"/>
  <c r="K734" i="54"/>
  <c r="J734" i="54"/>
  <c r="I734" i="54"/>
  <c r="H734" i="54"/>
  <c r="G734" i="54"/>
  <c r="F734" i="54"/>
  <c r="E734" i="54"/>
  <c r="D734" i="54"/>
  <c r="C734" i="54"/>
  <c r="M733" i="54"/>
  <c r="L733" i="54"/>
  <c r="K733" i="54"/>
  <c r="J733" i="54"/>
  <c r="I733" i="54"/>
  <c r="H733" i="54"/>
  <c r="G733" i="54"/>
  <c r="F733" i="54"/>
  <c r="E733" i="54"/>
  <c r="D733" i="54"/>
  <c r="C733" i="54"/>
  <c r="M732" i="54"/>
  <c r="L732" i="54"/>
  <c r="K732" i="54"/>
  <c r="J732" i="54"/>
  <c r="I732" i="54"/>
  <c r="H732" i="54"/>
  <c r="G732" i="54"/>
  <c r="F732" i="54"/>
  <c r="E732" i="54"/>
  <c r="D732" i="54"/>
  <c r="C732" i="54"/>
  <c r="M731" i="54"/>
  <c r="L731" i="54"/>
  <c r="K731" i="54"/>
  <c r="J731" i="54"/>
  <c r="I731" i="54"/>
  <c r="H731" i="54"/>
  <c r="G731" i="54"/>
  <c r="F731" i="54"/>
  <c r="E731" i="54"/>
  <c r="D731" i="54"/>
  <c r="C731" i="54"/>
  <c r="M730" i="54"/>
  <c r="L730" i="54"/>
  <c r="K730" i="54"/>
  <c r="J730" i="54"/>
  <c r="I730" i="54"/>
  <c r="H730" i="54"/>
  <c r="G730" i="54"/>
  <c r="F730" i="54"/>
  <c r="E730" i="54"/>
  <c r="D730" i="54"/>
  <c r="C730" i="54"/>
  <c r="M729" i="54"/>
  <c r="L729" i="54"/>
  <c r="K729" i="54"/>
  <c r="J729" i="54"/>
  <c r="I729" i="54"/>
  <c r="H729" i="54"/>
  <c r="G729" i="54"/>
  <c r="F729" i="54"/>
  <c r="E729" i="54"/>
  <c r="D729" i="54"/>
  <c r="C729" i="54"/>
  <c r="M728" i="54"/>
  <c r="L728" i="54"/>
  <c r="K728" i="54"/>
  <c r="J728" i="54"/>
  <c r="I728" i="54"/>
  <c r="H728" i="54"/>
  <c r="G728" i="54"/>
  <c r="F728" i="54"/>
  <c r="E728" i="54"/>
  <c r="D728" i="54"/>
  <c r="C728" i="54"/>
  <c r="G5" i="59" l="1"/>
  <c r="F898" i="54"/>
  <c r="J898" i="54"/>
  <c r="H898" i="54"/>
  <c r="D898" i="54"/>
  <c r="L898" i="54"/>
  <c r="C748" i="54"/>
  <c r="E748" i="54"/>
  <c r="G748" i="54"/>
  <c r="I748" i="54"/>
  <c r="K748" i="54"/>
  <c r="M748" i="54"/>
  <c r="C898" i="54"/>
  <c r="E898" i="54"/>
  <c r="G898" i="54"/>
  <c r="I898" i="54"/>
  <c r="K898" i="54"/>
  <c r="M898" i="54"/>
  <c r="D748" i="54"/>
  <c r="F748" i="54"/>
  <c r="H748" i="54"/>
  <c r="J748" i="54"/>
  <c r="L748" i="54"/>
  <c r="M867" i="54"/>
  <c r="L867" i="54"/>
  <c r="K867" i="54"/>
  <c r="J867" i="54"/>
  <c r="I867" i="54"/>
  <c r="H867" i="54"/>
  <c r="G867" i="54"/>
  <c r="F867" i="54"/>
  <c r="E867" i="54"/>
  <c r="D867" i="54"/>
  <c r="C867" i="54"/>
  <c r="M866" i="54"/>
  <c r="L866" i="54"/>
  <c r="K866" i="54"/>
  <c r="J866" i="54"/>
  <c r="I866" i="54"/>
  <c r="H866" i="54"/>
  <c r="G866" i="54"/>
  <c r="F866" i="54"/>
  <c r="E866" i="54"/>
  <c r="D866" i="54"/>
  <c r="C866" i="54"/>
  <c r="M865" i="54"/>
  <c r="L865" i="54"/>
  <c r="K865" i="54"/>
  <c r="J865" i="54"/>
  <c r="I865" i="54"/>
  <c r="H865" i="54"/>
  <c r="G865" i="54"/>
  <c r="F865" i="54"/>
  <c r="E865" i="54"/>
  <c r="D865" i="54"/>
  <c r="C865" i="54"/>
  <c r="M864" i="54"/>
  <c r="L864" i="54"/>
  <c r="K864" i="54"/>
  <c r="J864" i="54"/>
  <c r="I864" i="54"/>
  <c r="H864" i="54"/>
  <c r="G864" i="54"/>
  <c r="F864" i="54"/>
  <c r="E864" i="54"/>
  <c r="D864" i="54"/>
  <c r="C864" i="54"/>
  <c r="M863" i="54"/>
  <c r="L863" i="54"/>
  <c r="K863" i="54"/>
  <c r="J863" i="54"/>
  <c r="I863" i="54"/>
  <c r="H863" i="54"/>
  <c r="G863" i="54"/>
  <c r="F863" i="54"/>
  <c r="E863" i="54"/>
  <c r="D863" i="54"/>
  <c r="C863" i="54"/>
  <c r="M862" i="54"/>
  <c r="L862" i="54"/>
  <c r="K862" i="54"/>
  <c r="J862" i="54"/>
  <c r="I862" i="54"/>
  <c r="H862" i="54"/>
  <c r="G862" i="54"/>
  <c r="F862" i="54"/>
  <c r="E862" i="54"/>
  <c r="D862" i="54"/>
  <c r="C862" i="54"/>
  <c r="M861" i="54"/>
  <c r="L861" i="54"/>
  <c r="K861" i="54"/>
  <c r="J861" i="54"/>
  <c r="I861" i="54"/>
  <c r="H861" i="54"/>
  <c r="G861" i="54"/>
  <c r="F861" i="54"/>
  <c r="E861" i="54"/>
  <c r="D861" i="54"/>
  <c r="C861" i="54"/>
  <c r="M860" i="54"/>
  <c r="L860" i="54"/>
  <c r="K860" i="54"/>
  <c r="J860" i="54"/>
  <c r="I860" i="54"/>
  <c r="H860" i="54"/>
  <c r="G860" i="54"/>
  <c r="F860" i="54"/>
  <c r="E860" i="54"/>
  <c r="D860" i="54"/>
  <c r="C860" i="54"/>
  <c r="M859" i="54"/>
  <c r="L859" i="54"/>
  <c r="K859" i="54"/>
  <c r="J859" i="54"/>
  <c r="I859" i="54"/>
  <c r="H859" i="54"/>
  <c r="G859" i="54"/>
  <c r="F859" i="54"/>
  <c r="E859" i="54"/>
  <c r="D859" i="54"/>
  <c r="C859" i="54"/>
  <c r="M858" i="54"/>
  <c r="L858" i="54"/>
  <c r="K858" i="54"/>
  <c r="J858" i="54"/>
  <c r="I858" i="54"/>
  <c r="H858" i="54"/>
  <c r="G858" i="54"/>
  <c r="F858" i="54"/>
  <c r="E858" i="54"/>
  <c r="D858" i="54"/>
  <c r="C858" i="54"/>
  <c r="M857" i="54"/>
  <c r="L857" i="54"/>
  <c r="K857" i="54"/>
  <c r="J857" i="54"/>
  <c r="I857" i="54"/>
  <c r="H857" i="54"/>
  <c r="G857" i="54"/>
  <c r="F857" i="54"/>
  <c r="E857" i="54"/>
  <c r="D857" i="54"/>
  <c r="C857" i="54"/>
  <c r="M856" i="54"/>
  <c r="L856" i="54"/>
  <c r="K856" i="54"/>
  <c r="J856" i="54"/>
  <c r="I856" i="54"/>
  <c r="H856" i="54"/>
  <c r="G856" i="54"/>
  <c r="F856" i="54"/>
  <c r="E856" i="54"/>
  <c r="D856" i="54"/>
  <c r="C856" i="54"/>
  <c r="M855" i="54"/>
  <c r="L855" i="54"/>
  <c r="K855" i="54"/>
  <c r="J855" i="54"/>
  <c r="I855" i="54"/>
  <c r="H855" i="54"/>
  <c r="G855" i="54"/>
  <c r="F855" i="54"/>
  <c r="E855" i="54"/>
  <c r="D855" i="54"/>
  <c r="C855" i="54"/>
  <c r="M854" i="54"/>
  <c r="L854" i="54"/>
  <c r="K854" i="54"/>
  <c r="J854" i="54"/>
  <c r="I854" i="54"/>
  <c r="H854" i="54"/>
  <c r="G854" i="54"/>
  <c r="F854" i="54"/>
  <c r="E854" i="54"/>
  <c r="D854" i="54"/>
  <c r="C854" i="54"/>
  <c r="M853" i="54"/>
  <c r="L853" i="54"/>
  <c r="K853" i="54"/>
  <c r="J853" i="54"/>
  <c r="I853" i="54"/>
  <c r="H853" i="54"/>
  <c r="G853" i="54"/>
  <c r="F853" i="54"/>
  <c r="E853" i="54"/>
  <c r="D853" i="54"/>
  <c r="C853" i="54"/>
  <c r="M852" i="54"/>
  <c r="L852" i="54"/>
  <c r="K852" i="54"/>
  <c r="J852" i="54"/>
  <c r="I852" i="54"/>
  <c r="H852" i="54"/>
  <c r="G852" i="54"/>
  <c r="F852" i="54"/>
  <c r="E852" i="54"/>
  <c r="D852" i="54"/>
  <c r="C852" i="54"/>
  <c r="M851" i="54"/>
  <c r="L851" i="54"/>
  <c r="K851" i="54"/>
  <c r="J851" i="54"/>
  <c r="I851" i="54"/>
  <c r="H851" i="54"/>
  <c r="G851" i="54"/>
  <c r="F851" i="54"/>
  <c r="E851" i="54"/>
  <c r="D851" i="54"/>
  <c r="C851" i="54"/>
  <c r="M850" i="54"/>
  <c r="L850" i="54"/>
  <c r="K850" i="54"/>
  <c r="J850" i="54"/>
  <c r="I850" i="54"/>
  <c r="H850" i="54"/>
  <c r="G850" i="54"/>
  <c r="F850" i="54"/>
  <c r="E850" i="54"/>
  <c r="D850" i="54"/>
  <c r="C850" i="54"/>
  <c r="M849" i="54"/>
  <c r="L849" i="54"/>
  <c r="K849" i="54"/>
  <c r="J849" i="54"/>
  <c r="I849" i="54"/>
  <c r="H849" i="54"/>
  <c r="G849" i="54"/>
  <c r="F849" i="54"/>
  <c r="E849" i="54"/>
  <c r="D849" i="54"/>
  <c r="C849" i="54"/>
  <c r="M848" i="54"/>
  <c r="L848" i="54"/>
  <c r="K848" i="54"/>
  <c r="J848" i="54"/>
  <c r="I848" i="54"/>
  <c r="H848" i="54"/>
  <c r="G848" i="54"/>
  <c r="F848" i="54"/>
  <c r="E848" i="54"/>
  <c r="D848" i="54"/>
  <c r="C848" i="54"/>
  <c r="M837" i="54"/>
  <c r="L837" i="54"/>
  <c r="K837" i="54"/>
  <c r="J837" i="54"/>
  <c r="I837" i="54"/>
  <c r="H837" i="54"/>
  <c r="G837" i="54"/>
  <c r="F837" i="54"/>
  <c r="E837" i="54"/>
  <c r="D837" i="54"/>
  <c r="C837" i="54"/>
  <c r="M836" i="54"/>
  <c r="L836" i="54"/>
  <c r="K836" i="54"/>
  <c r="J836" i="54"/>
  <c r="I836" i="54"/>
  <c r="H836" i="54"/>
  <c r="G836" i="54"/>
  <c r="F836" i="54"/>
  <c r="E836" i="54"/>
  <c r="D836" i="54"/>
  <c r="C836" i="54"/>
  <c r="M835" i="54"/>
  <c r="L835" i="54"/>
  <c r="K835" i="54"/>
  <c r="J835" i="54"/>
  <c r="I835" i="54"/>
  <c r="H835" i="54"/>
  <c r="G835" i="54"/>
  <c r="F835" i="54"/>
  <c r="E835" i="54"/>
  <c r="D835" i="54"/>
  <c r="C835" i="54"/>
  <c r="M834" i="54"/>
  <c r="L834" i="54"/>
  <c r="K834" i="54"/>
  <c r="J834" i="54"/>
  <c r="I834" i="54"/>
  <c r="H834" i="54"/>
  <c r="G834" i="54"/>
  <c r="F834" i="54"/>
  <c r="E834" i="54"/>
  <c r="D834" i="54"/>
  <c r="C834" i="54"/>
  <c r="M833" i="54"/>
  <c r="L833" i="54"/>
  <c r="K833" i="54"/>
  <c r="J833" i="54"/>
  <c r="I833" i="54"/>
  <c r="H833" i="54"/>
  <c r="G833" i="54"/>
  <c r="F833" i="54"/>
  <c r="E833" i="54"/>
  <c r="D833" i="54"/>
  <c r="C833" i="54"/>
  <c r="M832" i="54"/>
  <c r="L832" i="54"/>
  <c r="K832" i="54"/>
  <c r="J832" i="54"/>
  <c r="I832" i="54"/>
  <c r="H832" i="54"/>
  <c r="G832" i="54"/>
  <c r="F832" i="54"/>
  <c r="E832" i="54"/>
  <c r="D832" i="54"/>
  <c r="C832" i="54"/>
  <c r="M831" i="54"/>
  <c r="L831" i="54"/>
  <c r="K831" i="54"/>
  <c r="J831" i="54"/>
  <c r="I831" i="54"/>
  <c r="H831" i="54"/>
  <c r="G831" i="54"/>
  <c r="F831" i="54"/>
  <c r="E831" i="54"/>
  <c r="D831" i="54"/>
  <c r="C831" i="54"/>
  <c r="M830" i="54"/>
  <c r="L830" i="54"/>
  <c r="K830" i="54"/>
  <c r="J830" i="54"/>
  <c r="I830" i="54"/>
  <c r="H830" i="54"/>
  <c r="G830" i="54"/>
  <c r="F830" i="54"/>
  <c r="E830" i="54"/>
  <c r="D830" i="54"/>
  <c r="C830" i="54"/>
  <c r="M829" i="54"/>
  <c r="L829" i="54"/>
  <c r="K829" i="54"/>
  <c r="J829" i="54"/>
  <c r="I829" i="54"/>
  <c r="H829" i="54"/>
  <c r="G829" i="54"/>
  <c r="F829" i="54"/>
  <c r="E829" i="54"/>
  <c r="D829" i="54"/>
  <c r="C829" i="54"/>
  <c r="M828" i="54"/>
  <c r="L828" i="54"/>
  <c r="K828" i="54"/>
  <c r="J828" i="54"/>
  <c r="I828" i="54"/>
  <c r="H828" i="54"/>
  <c r="G828" i="54"/>
  <c r="F828" i="54"/>
  <c r="E828" i="54"/>
  <c r="D828" i="54"/>
  <c r="C828" i="54"/>
  <c r="M827" i="54"/>
  <c r="L827" i="54"/>
  <c r="K827" i="54"/>
  <c r="J827" i="54"/>
  <c r="I827" i="54"/>
  <c r="H827" i="54"/>
  <c r="G827" i="54"/>
  <c r="F827" i="54"/>
  <c r="E827" i="54"/>
  <c r="D827" i="54"/>
  <c r="C827" i="54"/>
  <c r="M826" i="54"/>
  <c r="L826" i="54"/>
  <c r="K826" i="54"/>
  <c r="J826" i="54"/>
  <c r="I826" i="54"/>
  <c r="H826" i="54"/>
  <c r="G826" i="54"/>
  <c r="F826" i="54"/>
  <c r="E826" i="54"/>
  <c r="D826" i="54"/>
  <c r="C826" i="54"/>
  <c r="M825" i="54"/>
  <c r="L825" i="54"/>
  <c r="K825" i="54"/>
  <c r="J825" i="54"/>
  <c r="I825" i="54"/>
  <c r="H825" i="54"/>
  <c r="G825" i="54"/>
  <c r="F825" i="54"/>
  <c r="E825" i="54"/>
  <c r="D825" i="54"/>
  <c r="C825" i="54"/>
  <c r="M824" i="54"/>
  <c r="L824" i="54"/>
  <c r="K824" i="54"/>
  <c r="J824" i="54"/>
  <c r="I824" i="54"/>
  <c r="H824" i="54"/>
  <c r="G824" i="54"/>
  <c r="F824" i="54"/>
  <c r="E824" i="54"/>
  <c r="D824" i="54"/>
  <c r="C824" i="54"/>
  <c r="M823" i="54"/>
  <c r="L823" i="54"/>
  <c r="K823" i="54"/>
  <c r="J823" i="54"/>
  <c r="I823" i="54"/>
  <c r="H823" i="54"/>
  <c r="G823" i="54"/>
  <c r="F823" i="54"/>
  <c r="E823" i="54"/>
  <c r="D823" i="54"/>
  <c r="C823" i="54"/>
  <c r="M822" i="54"/>
  <c r="L822" i="54"/>
  <c r="K822" i="54"/>
  <c r="J822" i="54"/>
  <c r="I822" i="54"/>
  <c r="H822" i="54"/>
  <c r="G822" i="54"/>
  <c r="F822" i="54"/>
  <c r="E822" i="54"/>
  <c r="D822" i="54"/>
  <c r="C822" i="54"/>
  <c r="M821" i="54"/>
  <c r="L821" i="54"/>
  <c r="K821" i="54"/>
  <c r="J821" i="54"/>
  <c r="I821" i="54"/>
  <c r="H821" i="54"/>
  <c r="G821" i="54"/>
  <c r="F821" i="54"/>
  <c r="E821" i="54"/>
  <c r="D821" i="54"/>
  <c r="C821" i="54"/>
  <c r="M820" i="54"/>
  <c r="L820" i="54"/>
  <c r="K820" i="54"/>
  <c r="J820" i="54"/>
  <c r="I820" i="54"/>
  <c r="H820" i="54"/>
  <c r="G820" i="54"/>
  <c r="F820" i="54"/>
  <c r="E820" i="54"/>
  <c r="D820" i="54"/>
  <c r="C820" i="54"/>
  <c r="M819" i="54"/>
  <c r="L819" i="54"/>
  <c r="K819" i="54"/>
  <c r="J819" i="54"/>
  <c r="I819" i="54"/>
  <c r="H819" i="54"/>
  <c r="G819" i="54"/>
  <c r="F819" i="54"/>
  <c r="E819" i="54"/>
  <c r="D819" i="54"/>
  <c r="C819" i="54"/>
  <c r="M818" i="54"/>
  <c r="L818" i="54"/>
  <c r="K818" i="54"/>
  <c r="J818" i="54"/>
  <c r="I818" i="54"/>
  <c r="H818" i="54"/>
  <c r="G818" i="54"/>
  <c r="F818" i="54"/>
  <c r="E818" i="54"/>
  <c r="D818" i="54"/>
  <c r="C818" i="54"/>
  <c r="M807" i="54"/>
  <c r="L807" i="54"/>
  <c r="K807" i="54"/>
  <c r="J807" i="54"/>
  <c r="I807" i="54"/>
  <c r="H807" i="54"/>
  <c r="G807" i="54"/>
  <c r="F807" i="54"/>
  <c r="E807" i="54"/>
  <c r="D807" i="54"/>
  <c r="C807" i="54"/>
  <c r="M806" i="54"/>
  <c r="L806" i="54"/>
  <c r="K806" i="54"/>
  <c r="J806" i="54"/>
  <c r="I806" i="54"/>
  <c r="H806" i="54"/>
  <c r="G806" i="54"/>
  <c r="F806" i="54"/>
  <c r="E806" i="54"/>
  <c r="D806" i="54"/>
  <c r="C806" i="54"/>
  <c r="M805" i="54"/>
  <c r="L805" i="54"/>
  <c r="K805" i="54"/>
  <c r="J805" i="54"/>
  <c r="I805" i="54"/>
  <c r="H805" i="54"/>
  <c r="G805" i="54"/>
  <c r="F805" i="54"/>
  <c r="E805" i="54"/>
  <c r="D805" i="54"/>
  <c r="C805" i="54"/>
  <c r="M804" i="54"/>
  <c r="L804" i="54"/>
  <c r="K804" i="54"/>
  <c r="J804" i="54"/>
  <c r="I804" i="54"/>
  <c r="H804" i="54"/>
  <c r="G804" i="54"/>
  <c r="F804" i="54"/>
  <c r="E804" i="54"/>
  <c r="D804" i="54"/>
  <c r="C804" i="54"/>
  <c r="M803" i="54"/>
  <c r="L803" i="54"/>
  <c r="K803" i="54"/>
  <c r="J803" i="54"/>
  <c r="I803" i="54"/>
  <c r="H803" i="54"/>
  <c r="G803" i="54"/>
  <c r="F803" i="54"/>
  <c r="E803" i="54"/>
  <c r="D803" i="54"/>
  <c r="C803" i="54"/>
  <c r="M802" i="54"/>
  <c r="L802" i="54"/>
  <c r="K802" i="54"/>
  <c r="J802" i="54"/>
  <c r="I802" i="54"/>
  <c r="H802" i="54"/>
  <c r="G802" i="54"/>
  <c r="F802" i="54"/>
  <c r="E802" i="54"/>
  <c r="D802" i="54"/>
  <c r="C802" i="54"/>
  <c r="M801" i="54"/>
  <c r="L801" i="54"/>
  <c r="K801" i="54"/>
  <c r="J801" i="54"/>
  <c r="I801" i="54"/>
  <c r="H801" i="54"/>
  <c r="G801" i="54"/>
  <c r="F801" i="54"/>
  <c r="E801" i="54"/>
  <c r="D801" i="54"/>
  <c r="C801" i="54"/>
  <c r="M800" i="54"/>
  <c r="L800" i="54"/>
  <c r="K800" i="54"/>
  <c r="J800" i="54"/>
  <c r="I800" i="54"/>
  <c r="H800" i="54"/>
  <c r="G800" i="54"/>
  <c r="F800" i="54"/>
  <c r="E800" i="54"/>
  <c r="D800" i="54"/>
  <c r="C800" i="54"/>
  <c r="M799" i="54"/>
  <c r="L799" i="54"/>
  <c r="K799" i="54"/>
  <c r="J799" i="54"/>
  <c r="I799" i="54"/>
  <c r="H799" i="54"/>
  <c r="G799" i="54"/>
  <c r="F799" i="54"/>
  <c r="E799" i="54"/>
  <c r="D799" i="54"/>
  <c r="C799" i="54"/>
  <c r="M798" i="54"/>
  <c r="L798" i="54"/>
  <c r="K798" i="54"/>
  <c r="J798" i="54"/>
  <c r="I798" i="54"/>
  <c r="H798" i="54"/>
  <c r="G798" i="54"/>
  <c r="F798" i="54"/>
  <c r="E798" i="54"/>
  <c r="D798" i="54"/>
  <c r="C798" i="54"/>
  <c r="M797" i="54"/>
  <c r="L797" i="54"/>
  <c r="K797" i="54"/>
  <c r="J797" i="54"/>
  <c r="I797" i="54"/>
  <c r="H797" i="54"/>
  <c r="G797" i="54"/>
  <c r="F797" i="54"/>
  <c r="E797" i="54"/>
  <c r="D797" i="54"/>
  <c r="C797" i="54"/>
  <c r="M796" i="54"/>
  <c r="L796" i="54"/>
  <c r="K796" i="54"/>
  <c r="J796" i="54"/>
  <c r="I796" i="54"/>
  <c r="H796" i="54"/>
  <c r="G796" i="54"/>
  <c r="F796" i="54"/>
  <c r="E796" i="54"/>
  <c r="D796" i="54"/>
  <c r="C796" i="54"/>
  <c r="M795" i="54"/>
  <c r="L795" i="54"/>
  <c r="K795" i="54"/>
  <c r="J795" i="54"/>
  <c r="I795" i="54"/>
  <c r="H795" i="54"/>
  <c r="G795" i="54"/>
  <c r="F795" i="54"/>
  <c r="E795" i="54"/>
  <c r="D795" i="54"/>
  <c r="C795" i="54"/>
  <c r="M794" i="54"/>
  <c r="L794" i="54"/>
  <c r="K794" i="54"/>
  <c r="J794" i="54"/>
  <c r="I794" i="54"/>
  <c r="H794" i="54"/>
  <c r="G794" i="54"/>
  <c r="F794" i="54"/>
  <c r="E794" i="54"/>
  <c r="D794" i="54"/>
  <c r="C794" i="54"/>
  <c r="M793" i="54"/>
  <c r="L793" i="54"/>
  <c r="K793" i="54"/>
  <c r="J793" i="54"/>
  <c r="I793" i="54"/>
  <c r="H793" i="54"/>
  <c r="G793" i="54"/>
  <c r="F793" i="54"/>
  <c r="E793" i="54"/>
  <c r="D793" i="54"/>
  <c r="C793" i="54"/>
  <c r="M792" i="54"/>
  <c r="L792" i="54"/>
  <c r="K792" i="54"/>
  <c r="J792" i="54"/>
  <c r="I792" i="54"/>
  <c r="H792" i="54"/>
  <c r="G792" i="54"/>
  <c r="F792" i="54"/>
  <c r="E792" i="54"/>
  <c r="D792" i="54"/>
  <c r="C792" i="54"/>
  <c r="M791" i="54"/>
  <c r="L791" i="54"/>
  <c r="K791" i="54"/>
  <c r="J791" i="54"/>
  <c r="I791" i="54"/>
  <c r="H791" i="54"/>
  <c r="G791" i="54"/>
  <c r="F791" i="54"/>
  <c r="E791" i="54"/>
  <c r="D791" i="54"/>
  <c r="C791" i="54"/>
  <c r="M790" i="54"/>
  <c r="L790" i="54"/>
  <c r="K790" i="54"/>
  <c r="J790" i="54"/>
  <c r="I790" i="54"/>
  <c r="H790" i="54"/>
  <c r="G790" i="54"/>
  <c r="F790" i="54"/>
  <c r="E790" i="54"/>
  <c r="D790" i="54"/>
  <c r="C790" i="54"/>
  <c r="M789" i="54"/>
  <c r="L789" i="54"/>
  <c r="K789" i="54"/>
  <c r="J789" i="54"/>
  <c r="I789" i="54"/>
  <c r="H789" i="54"/>
  <c r="G789" i="54"/>
  <c r="F789" i="54"/>
  <c r="E789" i="54"/>
  <c r="D789" i="54"/>
  <c r="C789" i="54"/>
  <c r="M788" i="54"/>
  <c r="L788" i="54"/>
  <c r="K788" i="54"/>
  <c r="J788" i="54"/>
  <c r="I788" i="54"/>
  <c r="H788" i="54"/>
  <c r="G788" i="54"/>
  <c r="F788" i="54"/>
  <c r="E788" i="54"/>
  <c r="D788" i="54"/>
  <c r="C788" i="54"/>
  <c r="M777" i="54"/>
  <c r="L777" i="54"/>
  <c r="K777" i="54"/>
  <c r="J777" i="54"/>
  <c r="I777" i="54"/>
  <c r="H777" i="54"/>
  <c r="G777" i="54"/>
  <c r="F777" i="54"/>
  <c r="E777" i="54"/>
  <c r="D777" i="54"/>
  <c r="C777" i="54"/>
  <c r="M776" i="54"/>
  <c r="L776" i="54"/>
  <c r="K776" i="54"/>
  <c r="J776" i="54"/>
  <c r="I776" i="54"/>
  <c r="H776" i="54"/>
  <c r="G776" i="54"/>
  <c r="F776" i="54"/>
  <c r="E776" i="54"/>
  <c r="D776" i="54"/>
  <c r="C776" i="54"/>
  <c r="M775" i="54"/>
  <c r="L775" i="54"/>
  <c r="K775" i="54"/>
  <c r="J775" i="54"/>
  <c r="I775" i="54"/>
  <c r="H775" i="54"/>
  <c r="G775" i="54"/>
  <c r="F775" i="54"/>
  <c r="E775" i="54"/>
  <c r="D775" i="54"/>
  <c r="C775" i="54"/>
  <c r="M774" i="54"/>
  <c r="L774" i="54"/>
  <c r="K774" i="54"/>
  <c r="J774" i="54"/>
  <c r="I774" i="54"/>
  <c r="H774" i="54"/>
  <c r="G774" i="54"/>
  <c r="F774" i="54"/>
  <c r="E774" i="54"/>
  <c r="D774" i="54"/>
  <c r="C774" i="54"/>
  <c r="M773" i="54"/>
  <c r="L773" i="54"/>
  <c r="K773" i="54"/>
  <c r="J773" i="54"/>
  <c r="I773" i="54"/>
  <c r="H773" i="54"/>
  <c r="G773" i="54"/>
  <c r="F773" i="54"/>
  <c r="E773" i="54"/>
  <c r="D773" i="54"/>
  <c r="C773" i="54"/>
  <c r="M772" i="54"/>
  <c r="L772" i="54"/>
  <c r="K772" i="54"/>
  <c r="J772" i="54"/>
  <c r="I772" i="54"/>
  <c r="H772" i="54"/>
  <c r="G772" i="54"/>
  <c r="F772" i="54"/>
  <c r="E772" i="54"/>
  <c r="D772" i="54"/>
  <c r="C772" i="54"/>
  <c r="M771" i="54"/>
  <c r="L771" i="54"/>
  <c r="K771" i="54"/>
  <c r="J771" i="54"/>
  <c r="I771" i="54"/>
  <c r="H771" i="54"/>
  <c r="G771" i="54"/>
  <c r="F771" i="54"/>
  <c r="E771" i="54"/>
  <c r="D771" i="54"/>
  <c r="C771" i="54"/>
  <c r="M770" i="54"/>
  <c r="L770" i="54"/>
  <c r="K770" i="54"/>
  <c r="J770" i="54"/>
  <c r="I770" i="54"/>
  <c r="H770" i="54"/>
  <c r="G770" i="54"/>
  <c r="F770" i="54"/>
  <c r="E770" i="54"/>
  <c r="D770" i="54"/>
  <c r="C770" i="54"/>
  <c r="M769" i="54"/>
  <c r="L769" i="54"/>
  <c r="K769" i="54"/>
  <c r="J769" i="54"/>
  <c r="I769" i="54"/>
  <c r="H769" i="54"/>
  <c r="G769" i="54"/>
  <c r="F769" i="54"/>
  <c r="E769" i="54"/>
  <c r="D769" i="54"/>
  <c r="C769" i="54"/>
  <c r="M768" i="54"/>
  <c r="L768" i="54"/>
  <c r="K768" i="54"/>
  <c r="J768" i="54"/>
  <c r="I768" i="54"/>
  <c r="H768" i="54"/>
  <c r="G768" i="54"/>
  <c r="F768" i="54"/>
  <c r="E768" i="54"/>
  <c r="D768" i="54"/>
  <c r="C768" i="54"/>
  <c r="M767" i="54"/>
  <c r="L767" i="54"/>
  <c r="K767" i="54"/>
  <c r="J767" i="54"/>
  <c r="I767" i="54"/>
  <c r="H767" i="54"/>
  <c r="G767" i="54"/>
  <c r="F767" i="54"/>
  <c r="E767" i="54"/>
  <c r="D767" i="54"/>
  <c r="C767" i="54"/>
  <c r="M766" i="54"/>
  <c r="L766" i="54"/>
  <c r="K766" i="54"/>
  <c r="J766" i="54"/>
  <c r="I766" i="54"/>
  <c r="H766" i="54"/>
  <c r="G766" i="54"/>
  <c r="F766" i="54"/>
  <c r="E766" i="54"/>
  <c r="D766" i="54"/>
  <c r="C766" i="54"/>
  <c r="M765" i="54"/>
  <c r="L765" i="54"/>
  <c r="K765" i="54"/>
  <c r="J765" i="54"/>
  <c r="I765" i="54"/>
  <c r="H765" i="54"/>
  <c r="G765" i="54"/>
  <c r="F765" i="54"/>
  <c r="E765" i="54"/>
  <c r="D765" i="54"/>
  <c r="C765" i="54"/>
  <c r="M764" i="54"/>
  <c r="L764" i="54"/>
  <c r="K764" i="54"/>
  <c r="J764" i="54"/>
  <c r="I764" i="54"/>
  <c r="H764" i="54"/>
  <c r="G764" i="54"/>
  <c r="F764" i="54"/>
  <c r="E764" i="54"/>
  <c r="D764" i="54"/>
  <c r="C764" i="54"/>
  <c r="M763" i="54"/>
  <c r="L763" i="54"/>
  <c r="K763" i="54"/>
  <c r="J763" i="54"/>
  <c r="I763" i="54"/>
  <c r="H763" i="54"/>
  <c r="G763" i="54"/>
  <c r="F763" i="54"/>
  <c r="E763" i="54"/>
  <c r="D763" i="54"/>
  <c r="C763" i="54"/>
  <c r="M762" i="54"/>
  <c r="L762" i="54"/>
  <c r="K762" i="54"/>
  <c r="J762" i="54"/>
  <c r="I762" i="54"/>
  <c r="H762" i="54"/>
  <c r="G762" i="54"/>
  <c r="F762" i="54"/>
  <c r="E762" i="54"/>
  <c r="D762" i="54"/>
  <c r="C762" i="54"/>
  <c r="M761" i="54"/>
  <c r="L761" i="54"/>
  <c r="K761" i="54"/>
  <c r="J761" i="54"/>
  <c r="I761" i="54"/>
  <c r="H761" i="54"/>
  <c r="G761" i="54"/>
  <c r="F761" i="54"/>
  <c r="E761" i="54"/>
  <c r="D761" i="54"/>
  <c r="C761" i="54"/>
  <c r="M760" i="54"/>
  <c r="L760" i="54"/>
  <c r="K760" i="54"/>
  <c r="J760" i="54"/>
  <c r="I760" i="54"/>
  <c r="H760" i="54"/>
  <c r="G760" i="54"/>
  <c r="F760" i="54"/>
  <c r="E760" i="54"/>
  <c r="D760" i="54"/>
  <c r="C760" i="54"/>
  <c r="M759" i="54"/>
  <c r="L759" i="54"/>
  <c r="K759" i="54"/>
  <c r="J759" i="54"/>
  <c r="I759" i="54"/>
  <c r="H759" i="54"/>
  <c r="G759" i="54"/>
  <c r="F759" i="54"/>
  <c r="E759" i="54"/>
  <c r="D759" i="54"/>
  <c r="C759" i="54"/>
  <c r="M758" i="54"/>
  <c r="L758" i="54"/>
  <c r="K758" i="54"/>
  <c r="J758" i="54"/>
  <c r="I758" i="54"/>
  <c r="H758" i="54"/>
  <c r="G758" i="54"/>
  <c r="F758" i="54"/>
  <c r="E758" i="54"/>
  <c r="D758" i="54"/>
  <c r="C758" i="54"/>
  <c r="M717" i="54"/>
  <c r="L717" i="54"/>
  <c r="K717" i="54"/>
  <c r="J717" i="54"/>
  <c r="I717" i="54"/>
  <c r="H717" i="54"/>
  <c r="G717" i="54"/>
  <c r="F717" i="54"/>
  <c r="E717" i="54"/>
  <c r="D717" i="54"/>
  <c r="C717" i="54"/>
  <c r="M716" i="54"/>
  <c r="L716" i="54"/>
  <c r="K716" i="54"/>
  <c r="J716" i="54"/>
  <c r="I716" i="54"/>
  <c r="H716" i="54"/>
  <c r="G716" i="54"/>
  <c r="F716" i="54"/>
  <c r="E716" i="54"/>
  <c r="D716" i="54"/>
  <c r="C716" i="54"/>
  <c r="M715" i="54"/>
  <c r="L715" i="54"/>
  <c r="K715" i="54"/>
  <c r="J715" i="54"/>
  <c r="I715" i="54"/>
  <c r="H715" i="54"/>
  <c r="G715" i="54"/>
  <c r="F715" i="54"/>
  <c r="E715" i="54"/>
  <c r="D715" i="54"/>
  <c r="C715" i="54"/>
  <c r="M714" i="54"/>
  <c r="L714" i="54"/>
  <c r="K714" i="54"/>
  <c r="J714" i="54"/>
  <c r="I714" i="54"/>
  <c r="H714" i="54"/>
  <c r="G714" i="54"/>
  <c r="F714" i="54"/>
  <c r="E714" i="54"/>
  <c r="D714" i="54"/>
  <c r="C714" i="54"/>
  <c r="M713" i="54"/>
  <c r="L713" i="54"/>
  <c r="K713" i="54"/>
  <c r="J713" i="54"/>
  <c r="I713" i="54"/>
  <c r="H713" i="54"/>
  <c r="G713" i="54"/>
  <c r="F713" i="54"/>
  <c r="E713" i="54"/>
  <c r="D713" i="54"/>
  <c r="C713" i="54"/>
  <c r="M712" i="54"/>
  <c r="L712" i="54"/>
  <c r="K712" i="54"/>
  <c r="J712" i="54"/>
  <c r="I712" i="54"/>
  <c r="H712" i="54"/>
  <c r="G712" i="54"/>
  <c r="F712" i="54"/>
  <c r="E712" i="54"/>
  <c r="D712" i="54"/>
  <c r="C712" i="54"/>
  <c r="M711" i="54"/>
  <c r="L711" i="54"/>
  <c r="K711" i="54"/>
  <c r="J711" i="54"/>
  <c r="I711" i="54"/>
  <c r="H711" i="54"/>
  <c r="G711" i="54"/>
  <c r="F711" i="54"/>
  <c r="E711" i="54"/>
  <c r="D711" i="54"/>
  <c r="C711" i="54"/>
  <c r="M710" i="54"/>
  <c r="L710" i="54"/>
  <c r="K710" i="54"/>
  <c r="J710" i="54"/>
  <c r="I710" i="54"/>
  <c r="H710" i="54"/>
  <c r="G710" i="54"/>
  <c r="F710" i="54"/>
  <c r="E710" i="54"/>
  <c r="D710" i="54"/>
  <c r="C710" i="54"/>
  <c r="M709" i="54"/>
  <c r="L709" i="54"/>
  <c r="K709" i="54"/>
  <c r="J709" i="54"/>
  <c r="I709" i="54"/>
  <c r="H709" i="54"/>
  <c r="G709" i="54"/>
  <c r="F709" i="54"/>
  <c r="E709" i="54"/>
  <c r="D709" i="54"/>
  <c r="C709" i="54"/>
  <c r="M708" i="54"/>
  <c r="L708" i="54"/>
  <c r="K708" i="54"/>
  <c r="J708" i="54"/>
  <c r="I708" i="54"/>
  <c r="H708" i="54"/>
  <c r="G708" i="54"/>
  <c r="F708" i="54"/>
  <c r="E708" i="54"/>
  <c r="D708" i="54"/>
  <c r="C708" i="54"/>
  <c r="M707" i="54"/>
  <c r="L707" i="54"/>
  <c r="K707" i="54"/>
  <c r="J707" i="54"/>
  <c r="I707" i="54"/>
  <c r="H707" i="54"/>
  <c r="G707" i="54"/>
  <c r="F707" i="54"/>
  <c r="E707" i="54"/>
  <c r="D707" i="54"/>
  <c r="C707" i="54"/>
  <c r="M706" i="54"/>
  <c r="L706" i="54"/>
  <c r="K706" i="54"/>
  <c r="J706" i="54"/>
  <c r="I706" i="54"/>
  <c r="H706" i="54"/>
  <c r="G706" i="54"/>
  <c r="F706" i="54"/>
  <c r="E706" i="54"/>
  <c r="D706" i="54"/>
  <c r="C706" i="54"/>
  <c r="M705" i="54"/>
  <c r="L705" i="54"/>
  <c r="K705" i="54"/>
  <c r="J705" i="54"/>
  <c r="I705" i="54"/>
  <c r="H705" i="54"/>
  <c r="G705" i="54"/>
  <c r="F705" i="54"/>
  <c r="E705" i="54"/>
  <c r="D705" i="54"/>
  <c r="C705" i="54"/>
  <c r="M704" i="54"/>
  <c r="L704" i="54"/>
  <c r="K704" i="54"/>
  <c r="J704" i="54"/>
  <c r="I704" i="54"/>
  <c r="H704" i="54"/>
  <c r="G704" i="54"/>
  <c r="F704" i="54"/>
  <c r="E704" i="54"/>
  <c r="D704" i="54"/>
  <c r="C704" i="54"/>
  <c r="M703" i="54"/>
  <c r="L703" i="54"/>
  <c r="K703" i="54"/>
  <c r="J703" i="54"/>
  <c r="I703" i="54"/>
  <c r="H703" i="54"/>
  <c r="G703" i="54"/>
  <c r="F703" i="54"/>
  <c r="E703" i="54"/>
  <c r="D703" i="54"/>
  <c r="C703" i="54"/>
  <c r="M702" i="54"/>
  <c r="L702" i="54"/>
  <c r="K702" i="54"/>
  <c r="J702" i="54"/>
  <c r="I702" i="54"/>
  <c r="H702" i="54"/>
  <c r="G702" i="54"/>
  <c r="F702" i="54"/>
  <c r="E702" i="54"/>
  <c r="D702" i="54"/>
  <c r="C702" i="54"/>
  <c r="M701" i="54"/>
  <c r="L701" i="54"/>
  <c r="K701" i="54"/>
  <c r="J701" i="54"/>
  <c r="I701" i="54"/>
  <c r="H701" i="54"/>
  <c r="G701" i="54"/>
  <c r="F701" i="54"/>
  <c r="E701" i="54"/>
  <c r="D701" i="54"/>
  <c r="C701" i="54"/>
  <c r="M700" i="54"/>
  <c r="L700" i="54"/>
  <c r="K700" i="54"/>
  <c r="J700" i="54"/>
  <c r="I700" i="54"/>
  <c r="H700" i="54"/>
  <c r="G700" i="54"/>
  <c r="F700" i="54"/>
  <c r="E700" i="54"/>
  <c r="D700" i="54"/>
  <c r="C700" i="54"/>
  <c r="M699" i="54"/>
  <c r="L699" i="54"/>
  <c r="K699" i="54"/>
  <c r="J699" i="54"/>
  <c r="I699" i="54"/>
  <c r="H699" i="54"/>
  <c r="G699" i="54"/>
  <c r="F699" i="54"/>
  <c r="E699" i="54"/>
  <c r="D699" i="54"/>
  <c r="C699" i="54"/>
  <c r="M698" i="54"/>
  <c r="L698" i="54"/>
  <c r="K698" i="54"/>
  <c r="J698" i="54"/>
  <c r="I698" i="54"/>
  <c r="H698" i="54"/>
  <c r="G698" i="54"/>
  <c r="F698" i="54"/>
  <c r="E698" i="54"/>
  <c r="D698" i="54"/>
  <c r="C698" i="54"/>
  <c r="M687" i="54"/>
  <c r="L687" i="54"/>
  <c r="K687" i="54"/>
  <c r="J687" i="54"/>
  <c r="I687" i="54"/>
  <c r="H687" i="54"/>
  <c r="G687" i="54"/>
  <c r="F687" i="54"/>
  <c r="E687" i="54"/>
  <c r="D687" i="54"/>
  <c r="C687" i="54"/>
  <c r="M686" i="54"/>
  <c r="L686" i="54"/>
  <c r="K686" i="54"/>
  <c r="J686" i="54"/>
  <c r="I686" i="54"/>
  <c r="H686" i="54"/>
  <c r="G686" i="54"/>
  <c r="F686" i="54"/>
  <c r="E686" i="54"/>
  <c r="D686" i="54"/>
  <c r="C686" i="54"/>
  <c r="M685" i="54"/>
  <c r="L685" i="54"/>
  <c r="K685" i="54"/>
  <c r="J685" i="54"/>
  <c r="I685" i="54"/>
  <c r="H685" i="54"/>
  <c r="G685" i="54"/>
  <c r="F685" i="54"/>
  <c r="E685" i="54"/>
  <c r="D685" i="54"/>
  <c r="C685" i="54"/>
  <c r="M684" i="54"/>
  <c r="L684" i="54"/>
  <c r="K684" i="54"/>
  <c r="J684" i="54"/>
  <c r="I684" i="54"/>
  <c r="H684" i="54"/>
  <c r="G684" i="54"/>
  <c r="F684" i="54"/>
  <c r="E684" i="54"/>
  <c r="D684" i="54"/>
  <c r="C684" i="54"/>
  <c r="M683" i="54"/>
  <c r="L683" i="54"/>
  <c r="K683" i="54"/>
  <c r="J683" i="54"/>
  <c r="I683" i="54"/>
  <c r="H683" i="54"/>
  <c r="G683" i="54"/>
  <c r="F683" i="54"/>
  <c r="E683" i="54"/>
  <c r="D683" i="54"/>
  <c r="C683" i="54"/>
  <c r="M682" i="54"/>
  <c r="L682" i="54"/>
  <c r="K682" i="54"/>
  <c r="J682" i="54"/>
  <c r="I682" i="54"/>
  <c r="H682" i="54"/>
  <c r="G682" i="54"/>
  <c r="F682" i="54"/>
  <c r="E682" i="54"/>
  <c r="D682" i="54"/>
  <c r="C682" i="54"/>
  <c r="M681" i="54"/>
  <c r="L681" i="54"/>
  <c r="K681" i="54"/>
  <c r="J681" i="54"/>
  <c r="I681" i="54"/>
  <c r="H681" i="54"/>
  <c r="G681" i="54"/>
  <c r="F681" i="54"/>
  <c r="E681" i="54"/>
  <c r="D681" i="54"/>
  <c r="C681" i="54"/>
  <c r="M680" i="54"/>
  <c r="L680" i="54"/>
  <c r="K680" i="54"/>
  <c r="J680" i="54"/>
  <c r="I680" i="54"/>
  <c r="H680" i="54"/>
  <c r="G680" i="54"/>
  <c r="F680" i="54"/>
  <c r="E680" i="54"/>
  <c r="D680" i="54"/>
  <c r="C680" i="54"/>
  <c r="M679" i="54"/>
  <c r="L679" i="54"/>
  <c r="K679" i="54"/>
  <c r="J679" i="54"/>
  <c r="I679" i="54"/>
  <c r="H679" i="54"/>
  <c r="G679" i="54"/>
  <c r="F679" i="54"/>
  <c r="E679" i="54"/>
  <c r="D679" i="54"/>
  <c r="C679" i="54"/>
  <c r="M678" i="54"/>
  <c r="L678" i="54"/>
  <c r="K678" i="54"/>
  <c r="J678" i="54"/>
  <c r="I678" i="54"/>
  <c r="H678" i="54"/>
  <c r="G678" i="54"/>
  <c r="F678" i="54"/>
  <c r="E678" i="54"/>
  <c r="D678" i="54"/>
  <c r="C678" i="54"/>
  <c r="M677" i="54"/>
  <c r="L677" i="54"/>
  <c r="K677" i="54"/>
  <c r="J677" i="54"/>
  <c r="I677" i="54"/>
  <c r="H677" i="54"/>
  <c r="G677" i="54"/>
  <c r="F677" i="54"/>
  <c r="E677" i="54"/>
  <c r="D677" i="54"/>
  <c r="C677" i="54"/>
  <c r="M676" i="54"/>
  <c r="L676" i="54"/>
  <c r="K676" i="54"/>
  <c r="J676" i="54"/>
  <c r="I676" i="54"/>
  <c r="H676" i="54"/>
  <c r="G676" i="54"/>
  <c r="F676" i="54"/>
  <c r="E676" i="54"/>
  <c r="D676" i="54"/>
  <c r="C676" i="54"/>
  <c r="M675" i="54"/>
  <c r="L675" i="54"/>
  <c r="K675" i="54"/>
  <c r="J675" i="54"/>
  <c r="I675" i="54"/>
  <c r="H675" i="54"/>
  <c r="G675" i="54"/>
  <c r="F675" i="54"/>
  <c r="E675" i="54"/>
  <c r="D675" i="54"/>
  <c r="C675" i="54"/>
  <c r="M674" i="54"/>
  <c r="L674" i="54"/>
  <c r="K674" i="54"/>
  <c r="J674" i="54"/>
  <c r="I674" i="54"/>
  <c r="H674" i="54"/>
  <c r="G674" i="54"/>
  <c r="F674" i="54"/>
  <c r="E674" i="54"/>
  <c r="D674" i="54"/>
  <c r="C674" i="54"/>
  <c r="M673" i="54"/>
  <c r="L673" i="54"/>
  <c r="K673" i="54"/>
  <c r="J673" i="54"/>
  <c r="I673" i="54"/>
  <c r="H673" i="54"/>
  <c r="G673" i="54"/>
  <c r="F673" i="54"/>
  <c r="E673" i="54"/>
  <c r="D673" i="54"/>
  <c r="C673" i="54"/>
  <c r="M672" i="54"/>
  <c r="L672" i="54"/>
  <c r="K672" i="54"/>
  <c r="J672" i="54"/>
  <c r="I672" i="54"/>
  <c r="H672" i="54"/>
  <c r="G672" i="54"/>
  <c r="F672" i="54"/>
  <c r="E672" i="54"/>
  <c r="D672" i="54"/>
  <c r="C672" i="54"/>
  <c r="M671" i="54"/>
  <c r="L671" i="54"/>
  <c r="K671" i="54"/>
  <c r="J671" i="54"/>
  <c r="I671" i="54"/>
  <c r="H671" i="54"/>
  <c r="G671" i="54"/>
  <c r="F671" i="54"/>
  <c r="E671" i="54"/>
  <c r="D671" i="54"/>
  <c r="C671" i="54"/>
  <c r="M670" i="54"/>
  <c r="L670" i="54"/>
  <c r="K670" i="54"/>
  <c r="J670" i="54"/>
  <c r="I670" i="54"/>
  <c r="H670" i="54"/>
  <c r="G670" i="54"/>
  <c r="F670" i="54"/>
  <c r="E670" i="54"/>
  <c r="D670" i="54"/>
  <c r="C670" i="54"/>
  <c r="M669" i="54"/>
  <c r="L669" i="54"/>
  <c r="K669" i="54"/>
  <c r="J669" i="54"/>
  <c r="I669" i="54"/>
  <c r="H669" i="54"/>
  <c r="G669" i="54"/>
  <c r="F669" i="54"/>
  <c r="E669" i="54"/>
  <c r="D669" i="54"/>
  <c r="C669" i="54"/>
  <c r="M668" i="54"/>
  <c r="L668" i="54"/>
  <c r="K668" i="54"/>
  <c r="J668" i="54"/>
  <c r="I668" i="54"/>
  <c r="H668" i="54"/>
  <c r="G668" i="54"/>
  <c r="F668" i="54"/>
  <c r="E668" i="54"/>
  <c r="D668" i="54"/>
  <c r="C668" i="54"/>
  <c r="M657" i="54"/>
  <c r="L657" i="54"/>
  <c r="K657" i="54"/>
  <c r="J657" i="54"/>
  <c r="I657" i="54"/>
  <c r="H657" i="54"/>
  <c r="G657" i="54"/>
  <c r="F657" i="54"/>
  <c r="E657" i="54"/>
  <c r="D657" i="54"/>
  <c r="C657" i="54"/>
  <c r="M656" i="54"/>
  <c r="L656" i="54"/>
  <c r="K656" i="54"/>
  <c r="J656" i="54"/>
  <c r="I656" i="54"/>
  <c r="H656" i="54"/>
  <c r="G656" i="54"/>
  <c r="F656" i="54"/>
  <c r="E656" i="54"/>
  <c r="D656" i="54"/>
  <c r="C656" i="54"/>
  <c r="M655" i="54"/>
  <c r="L655" i="54"/>
  <c r="K655" i="54"/>
  <c r="J655" i="54"/>
  <c r="I655" i="54"/>
  <c r="H655" i="54"/>
  <c r="G655" i="54"/>
  <c r="F655" i="54"/>
  <c r="E655" i="54"/>
  <c r="D655" i="54"/>
  <c r="C655" i="54"/>
  <c r="M654" i="54"/>
  <c r="L654" i="54"/>
  <c r="K654" i="54"/>
  <c r="J654" i="54"/>
  <c r="I654" i="54"/>
  <c r="H654" i="54"/>
  <c r="G654" i="54"/>
  <c r="F654" i="54"/>
  <c r="E654" i="54"/>
  <c r="D654" i="54"/>
  <c r="C654" i="54"/>
  <c r="M653" i="54"/>
  <c r="L653" i="54"/>
  <c r="K653" i="54"/>
  <c r="J653" i="54"/>
  <c r="I653" i="54"/>
  <c r="H653" i="54"/>
  <c r="G653" i="54"/>
  <c r="F653" i="54"/>
  <c r="E653" i="54"/>
  <c r="D653" i="54"/>
  <c r="C653" i="54"/>
  <c r="M652" i="54"/>
  <c r="L652" i="54"/>
  <c r="K652" i="54"/>
  <c r="J652" i="54"/>
  <c r="I652" i="54"/>
  <c r="H652" i="54"/>
  <c r="G652" i="54"/>
  <c r="F652" i="54"/>
  <c r="E652" i="54"/>
  <c r="D652" i="54"/>
  <c r="C652" i="54"/>
  <c r="M651" i="54"/>
  <c r="L651" i="54"/>
  <c r="K651" i="54"/>
  <c r="J651" i="54"/>
  <c r="I651" i="54"/>
  <c r="H651" i="54"/>
  <c r="G651" i="54"/>
  <c r="F651" i="54"/>
  <c r="E651" i="54"/>
  <c r="D651" i="54"/>
  <c r="C651" i="54"/>
  <c r="M650" i="54"/>
  <c r="L650" i="54"/>
  <c r="K650" i="54"/>
  <c r="J650" i="54"/>
  <c r="I650" i="54"/>
  <c r="H650" i="54"/>
  <c r="G650" i="54"/>
  <c r="F650" i="54"/>
  <c r="E650" i="54"/>
  <c r="D650" i="54"/>
  <c r="C650" i="54"/>
  <c r="M649" i="54"/>
  <c r="L649" i="54"/>
  <c r="K649" i="54"/>
  <c r="J649" i="54"/>
  <c r="I649" i="54"/>
  <c r="H649" i="54"/>
  <c r="G649" i="54"/>
  <c r="F649" i="54"/>
  <c r="E649" i="54"/>
  <c r="D649" i="54"/>
  <c r="C649" i="54"/>
  <c r="M648" i="54"/>
  <c r="L648" i="54"/>
  <c r="K648" i="54"/>
  <c r="J648" i="54"/>
  <c r="I648" i="54"/>
  <c r="H648" i="54"/>
  <c r="G648" i="54"/>
  <c r="F648" i="54"/>
  <c r="E648" i="54"/>
  <c r="D648" i="54"/>
  <c r="C648" i="54"/>
  <c r="M647" i="54"/>
  <c r="L647" i="54"/>
  <c r="K647" i="54"/>
  <c r="J647" i="54"/>
  <c r="I647" i="54"/>
  <c r="H647" i="54"/>
  <c r="G647" i="54"/>
  <c r="F647" i="54"/>
  <c r="E647" i="54"/>
  <c r="D647" i="54"/>
  <c r="C647" i="54"/>
  <c r="M646" i="54"/>
  <c r="L646" i="54"/>
  <c r="K646" i="54"/>
  <c r="J646" i="54"/>
  <c r="I646" i="54"/>
  <c r="H646" i="54"/>
  <c r="G646" i="54"/>
  <c r="F646" i="54"/>
  <c r="E646" i="54"/>
  <c r="D646" i="54"/>
  <c r="C646" i="54"/>
  <c r="M645" i="54"/>
  <c r="L645" i="54"/>
  <c r="K645" i="54"/>
  <c r="J645" i="54"/>
  <c r="I645" i="54"/>
  <c r="H645" i="54"/>
  <c r="G645" i="54"/>
  <c r="F645" i="54"/>
  <c r="E645" i="54"/>
  <c r="D645" i="54"/>
  <c r="C645" i="54"/>
  <c r="M644" i="54"/>
  <c r="L644" i="54"/>
  <c r="K644" i="54"/>
  <c r="J644" i="54"/>
  <c r="I644" i="54"/>
  <c r="H644" i="54"/>
  <c r="G644" i="54"/>
  <c r="F644" i="54"/>
  <c r="E644" i="54"/>
  <c r="D644" i="54"/>
  <c r="C644" i="54"/>
  <c r="M643" i="54"/>
  <c r="L643" i="54"/>
  <c r="K643" i="54"/>
  <c r="J643" i="54"/>
  <c r="I643" i="54"/>
  <c r="H643" i="54"/>
  <c r="G643" i="54"/>
  <c r="F643" i="54"/>
  <c r="E643" i="54"/>
  <c r="D643" i="54"/>
  <c r="C643" i="54"/>
  <c r="M642" i="54"/>
  <c r="L642" i="54"/>
  <c r="K642" i="54"/>
  <c r="J642" i="54"/>
  <c r="I642" i="54"/>
  <c r="H642" i="54"/>
  <c r="G642" i="54"/>
  <c r="F642" i="54"/>
  <c r="E642" i="54"/>
  <c r="D642" i="54"/>
  <c r="C642" i="54"/>
  <c r="M641" i="54"/>
  <c r="L641" i="54"/>
  <c r="K641" i="54"/>
  <c r="J641" i="54"/>
  <c r="I641" i="54"/>
  <c r="H641" i="54"/>
  <c r="G641" i="54"/>
  <c r="F641" i="54"/>
  <c r="E641" i="54"/>
  <c r="D641" i="54"/>
  <c r="C641" i="54"/>
  <c r="M640" i="54"/>
  <c r="L640" i="54"/>
  <c r="K640" i="54"/>
  <c r="J640" i="54"/>
  <c r="I640" i="54"/>
  <c r="H640" i="54"/>
  <c r="G640" i="54"/>
  <c r="F640" i="54"/>
  <c r="E640" i="54"/>
  <c r="D640" i="54"/>
  <c r="C640" i="54"/>
  <c r="M639" i="54"/>
  <c r="L639" i="54"/>
  <c r="K639" i="54"/>
  <c r="J639" i="54"/>
  <c r="I639" i="54"/>
  <c r="H639" i="54"/>
  <c r="G639" i="54"/>
  <c r="F639" i="54"/>
  <c r="E639" i="54"/>
  <c r="D639" i="54"/>
  <c r="C639" i="54"/>
  <c r="M638" i="54"/>
  <c r="L638" i="54"/>
  <c r="K638" i="54"/>
  <c r="J638" i="54"/>
  <c r="I638" i="54"/>
  <c r="H638" i="54"/>
  <c r="G638" i="54"/>
  <c r="F638" i="54"/>
  <c r="E638" i="54"/>
  <c r="D638" i="54"/>
  <c r="C638" i="54"/>
  <c r="M627" i="54"/>
  <c r="L627" i="54"/>
  <c r="K627" i="54"/>
  <c r="J627" i="54"/>
  <c r="I627" i="54"/>
  <c r="H627" i="54"/>
  <c r="G627" i="54"/>
  <c r="F627" i="54"/>
  <c r="E627" i="54"/>
  <c r="D627" i="54"/>
  <c r="C627" i="54"/>
  <c r="M626" i="54"/>
  <c r="L626" i="54"/>
  <c r="K626" i="54"/>
  <c r="J626" i="54"/>
  <c r="I626" i="54"/>
  <c r="H626" i="54"/>
  <c r="G626" i="54"/>
  <c r="F626" i="54"/>
  <c r="E626" i="54"/>
  <c r="D626" i="54"/>
  <c r="C626" i="54"/>
  <c r="M625" i="54"/>
  <c r="L625" i="54"/>
  <c r="K625" i="54"/>
  <c r="J625" i="54"/>
  <c r="I625" i="54"/>
  <c r="H625" i="54"/>
  <c r="G625" i="54"/>
  <c r="F625" i="54"/>
  <c r="E625" i="54"/>
  <c r="D625" i="54"/>
  <c r="C625" i="54"/>
  <c r="M624" i="54"/>
  <c r="L624" i="54"/>
  <c r="K624" i="54"/>
  <c r="J624" i="54"/>
  <c r="I624" i="54"/>
  <c r="H624" i="54"/>
  <c r="G624" i="54"/>
  <c r="F624" i="54"/>
  <c r="E624" i="54"/>
  <c r="D624" i="54"/>
  <c r="C624" i="54"/>
  <c r="M623" i="54"/>
  <c r="L623" i="54"/>
  <c r="K623" i="54"/>
  <c r="J623" i="54"/>
  <c r="I623" i="54"/>
  <c r="H623" i="54"/>
  <c r="G623" i="54"/>
  <c r="F623" i="54"/>
  <c r="E623" i="54"/>
  <c r="D623" i="54"/>
  <c r="C623" i="54"/>
  <c r="M622" i="54"/>
  <c r="L622" i="54"/>
  <c r="K622" i="54"/>
  <c r="J622" i="54"/>
  <c r="I622" i="54"/>
  <c r="H622" i="54"/>
  <c r="G622" i="54"/>
  <c r="F622" i="54"/>
  <c r="E622" i="54"/>
  <c r="D622" i="54"/>
  <c r="C622" i="54"/>
  <c r="M621" i="54"/>
  <c r="L621" i="54"/>
  <c r="K621" i="54"/>
  <c r="J621" i="54"/>
  <c r="I621" i="54"/>
  <c r="H621" i="54"/>
  <c r="G621" i="54"/>
  <c r="F621" i="54"/>
  <c r="E621" i="54"/>
  <c r="D621" i="54"/>
  <c r="C621" i="54"/>
  <c r="M620" i="54"/>
  <c r="L620" i="54"/>
  <c r="K620" i="54"/>
  <c r="J620" i="54"/>
  <c r="I620" i="54"/>
  <c r="H620" i="54"/>
  <c r="G620" i="54"/>
  <c r="F620" i="54"/>
  <c r="E620" i="54"/>
  <c r="D620" i="54"/>
  <c r="C620" i="54"/>
  <c r="M619" i="54"/>
  <c r="L619" i="54"/>
  <c r="K619" i="54"/>
  <c r="J619" i="54"/>
  <c r="I619" i="54"/>
  <c r="H619" i="54"/>
  <c r="G619" i="54"/>
  <c r="F619" i="54"/>
  <c r="E619" i="54"/>
  <c r="D619" i="54"/>
  <c r="C619" i="54"/>
  <c r="M618" i="54"/>
  <c r="L618" i="54"/>
  <c r="K618" i="54"/>
  <c r="J618" i="54"/>
  <c r="I618" i="54"/>
  <c r="H618" i="54"/>
  <c r="G618" i="54"/>
  <c r="F618" i="54"/>
  <c r="E618" i="54"/>
  <c r="D618" i="54"/>
  <c r="C618" i="54"/>
  <c r="M617" i="54"/>
  <c r="L617" i="54"/>
  <c r="K617" i="54"/>
  <c r="J617" i="54"/>
  <c r="I617" i="54"/>
  <c r="H617" i="54"/>
  <c r="G617" i="54"/>
  <c r="F617" i="54"/>
  <c r="E617" i="54"/>
  <c r="D617" i="54"/>
  <c r="C617" i="54"/>
  <c r="M616" i="54"/>
  <c r="L616" i="54"/>
  <c r="K616" i="54"/>
  <c r="J616" i="54"/>
  <c r="I616" i="54"/>
  <c r="H616" i="54"/>
  <c r="G616" i="54"/>
  <c r="F616" i="54"/>
  <c r="E616" i="54"/>
  <c r="D616" i="54"/>
  <c r="C616" i="54"/>
  <c r="M615" i="54"/>
  <c r="L615" i="54"/>
  <c r="K615" i="54"/>
  <c r="J615" i="54"/>
  <c r="I615" i="54"/>
  <c r="H615" i="54"/>
  <c r="G615" i="54"/>
  <c r="F615" i="54"/>
  <c r="E615" i="54"/>
  <c r="D615" i="54"/>
  <c r="C615" i="54"/>
  <c r="M614" i="54"/>
  <c r="L614" i="54"/>
  <c r="K614" i="54"/>
  <c r="J614" i="54"/>
  <c r="I614" i="54"/>
  <c r="H614" i="54"/>
  <c r="G614" i="54"/>
  <c r="F614" i="54"/>
  <c r="E614" i="54"/>
  <c r="D614" i="54"/>
  <c r="C614" i="54"/>
  <c r="M613" i="54"/>
  <c r="L613" i="54"/>
  <c r="K613" i="54"/>
  <c r="J613" i="54"/>
  <c r="I613" i="54"/>
  <c r="H613" i="54"/>
  <c r="G613" i="54"/>
  <c r="F613" i="54"/>
  <c r="E613" i="54"/>
  <c r="D613" i="54"/>
  <c r="C613" i="54"/>
  <c r="M612" i="54"/>
  <c r="L612" i="54"/>
  <c r="K612" i="54"/>
  <c r="J612" i="54"/>
  <c r="I612" i="54"/>
  <c r="H612" i="54"/>
  <c r="G612" i="54"/>
  <c r="F612" i="54"/>
  <c r="E612" i="54"/>
  <c r="D612" i="54"/>
  <c r="C612" i="54"/>
  <c r="M611" i="54"/>
  <c r="L611" i="54"/>
  <c r="K611" i="54"/>
  <c r="J611" i="54"/>
  <c r="I611" i="54"/>
  <c r="H611" i="54"/>
  <c r="G611" i="54"/>
  <c r="F611" i="54"/>
  <c r="E611" i="54"/>
  <c r="D611" i="54"/>
  <c r="C611" i="54"/>
  <c r="M610" i="54"/>
  <c r="L610" i="54"/>
  <c r="K610" i="54"/>
  <c r="J610" i="54"/>
  <c r="I610" i="54"/>
  <c r="H610" i="54"/>
  <c r="G610" i="54"/>
  <c r="F610" i="54"/>
  <c r="E610" i="54"/>
  <c r="D610" i="54"/>
  <c r="C610" i="54"/>
  <c r="M609" i="54"/>
  <c r="L609" i="54"/>
  <c r="K609" i="54"/>
  <c r="J609" i="54"/>
  <c r="I609" i="54"/>
  <c r="H609" i="54"/>
  <c r="G609" i="54"/>
  <c r="F609" i="54"/>
  <c r="E609" i="54"/>
  <c r="D609" i="54"/>
  <c r="C609" i="54"/>
  <c r="M608" i="54"/>
  <c r="L608" i="54"/>
  <c r="K608" i="54"/>
  <c r="J608" i="54"/>
  <c r="I608" i="54"/>
  <c r="H608" i="54"/>
  <c r="G608" i="54"/>
  <c r="F608" i="54"/>
  <c r="E608" i="54"/>
  <c r="D608" i="54"/>
  <c r="C608" i="54"/>
  <c r="M597" i="54"/>
  <c r="L597" i="54"/>
  <c r="K597" i="54"/>
  <c r="J597" i="54"/>
  <c r="I597" i="54"/>
  <c r="H597" i="54"/>
  <c r="G597" i="54"/>
  <c r="F597" i="54"/>
  <c r="E597" i="54"/>
  <c r="D597" i="54"/>
  <c r="C597" i="54"/>
  <c r="M596" i="54"/>
  <c r="L596" i="54"/>
  <c r="K596" i="54"/>
  <c r="J596" i="54"/>
  <c r="I596" i="54"/>
  <c r="H596" i="54"/>
  <c r="G596" i="54"/>
  <c r="F596" i="54"/>
  <c r="E596" i="54"/>
  <c r="D596" i="54"/>
  <c r="C596" i="54"/>
  <c r="M595" i="54"/>
  <c r="L595" i="54"/>
  <c r="K595" i="54"/>
  <c r="J595" i="54"/>
  <c r="I595" i="54"/>
  <c r="H595" i="54"/>
  <c r="G595" i="54"/>
  <c r="F595" i="54"/>
  <c r="E595" i="54"/>
  <c r="D595" i="54"/>
  <c r="C595" i="54"/>
  <c r="M594" i="54"/>
  <c r="L594" i="54"/>
  <c r="K594" i="54"/>
  <c r="J594" i="54"/>
  <c r="I594" i="54"/>
  <c r="H594" i="54"/>
  <c r="G594" i="54"/>
  <c r="F594" i="54"/>
  <c r="E594" i="54"/>
  <c r="D594" i="54"/>
  <c r="C594" i="54"/>
  <c r="M593" i="54"/>
  <c r="L593" i="54"/>
  <c r="K593" i="54"/>
  <c r="J593" i="54"/>
  <c r="I593" i="54"/>
  <c r="H593" i="54"/>
  <c r="G593" i="54"/>
  <c r="F593" i="54"/>
  <c r="E593" i="54"/>
  <c r="D593" i="54"/>
  <c r="C593" i="54"/>
  <c r="M592" i="54"/>
  <c r="L592" i="54"/>
  <c r="K592" i="54"/>
  <c r="J592" i="54"/>
  <c r="I592" i="54"/>
  <c r="H592" i="54"/>
  <c r="G592" i="54"/>
  <c r="F592" i="54"/>
  <c r="E592" i="54"/>
  <c r="D592" i="54"/>
  <c r="C592" i="54"/>
  <c r="M591" i="54"/>
  <c r="L591" i="54"/>
  <c r="K591" i="54"/>
  <c r="J591" i="54"/>
  <c r="I591" i="54"/>
  <c r="H591" i="54"/>
  <c r="G591" i="54"/>
  <c r="F591" i="54"/>
  <c r="E591" i="54"/>
  <c r="D591" i="54"/>
  <c r="C591" i="54"/>
  <c r="M590" i="54"/>
  <c r="L590" i="54"/>
  <c r="K590" i="54"/>
  <c r="J590" i="54"/>
  <c r="I590" i="54"/>
  <c r="H590" i="54"/>
  <c r="G590" i="54"/>
  <c r="F590" i="54"/>
  <c r="E590" i="54"/>
  <c r="D590" i="54"/>
  <c r="C590" i="54"/>
  <c r="M589" i="54"/>
  <c r="L589" i="54"/>
  <c r="K589" i="54"/>
  <c r="J589" i="54"/>
  <c r="I589" i="54"/>
  <c r="H589" i="54"/>
  <c r="G589" i="54"/>
  <c r="F589" i="54"/>
  <c r="E589" i="54"/>
  <c r="D589" i="54"/>
  <c r="C589" i="54"/>
  <c r="M588" i="54"/>
  <c r="L588" i="54"/>
  <c r="K588" i="54"/>
  <c r="J588" i="54"/>
  <c r="I588" i="54"/>
  <c r="H588" i="54"/>
  <c r="G588" i="54"/>
  <c r="F588" i="54"/>
  <c r="E588" i="54"/>
  <c r="D588" i="54"/>
  <c r="C588" i="54"/>
  <c r="M587" i="54"/>
  <c r="L587" i="54"/>
  <c r="K587" i="54"/>
  <c r="J587" i="54"/>
  <c r="I587" i="54"/>
  <c r="H587" i="54"/>
  <c r="G587" i="54"/>
  <c r="F587" i="54"/>
  <c r="E587" i="54"/>
  <c r="D587" i="54"/>
  <c r="C587" i="54"/>
  <c r="M586" i="54"/>
  <c r="L586" i="54"/>
  <c r="K586" i="54"/>
  <c r="J586" i="54"/>
  <c r="I586" i="54"/>
  <c r="H586" i="54"/>
  <c r="G586" i="54"/>
  <c r="F586" i="54"/>
  <c r="E586" i="54"/>
  <c r="D586" i="54"/>
  <c r="C586" i="54"/>
  <c r="M585" i="54"/>
  <c r="L585" i="54"/>
  <c r="K585" i="54"/>
  <c r="J585" i="54"/>
  <c r="I585" i="54"/>
  <c r="H585" i="54"/>
  <c r="G585" i="54"/>
  <c r="F585" i="54"/>
  <c r="E585" i="54"/>
  <c r="D585" i="54"/>
  <c r="C585" i="54"/>
  <c r="M584" i="54"/>
  <c r="L584" i="54"/>
  <c r="K584" i="54"/>
  <c r="J584" i="54"/>
  <c r="I584" i="54"/>
  <c r="H584" i="54"/>
  <c r="G584" i="54"/>
  <c r="F584" i="54"/>
  <c r="E584" i="54"/>
  <c r="D584" i="54"/>
  <c r="C584" i="54"/>
  <c r="M583" i="54"/>
  <c r="L583" i="54"/>
  <c r="K583" i="54"/>
  <c r="J583" i="54"/>
  <c r="I583" i="54"/>
  <c r="H583" i="54"/>
  <c r="G583" i="54"/>
  <c r="F583" i="54"/>
  <c r="E583" i="54"/>
  <c r="D583" i="54"/>
  <c r="C583" i="54"/>
  <c r="M582" i="54"/>
  <c r="L582" i="54"/>
  <c r="K582" i="54"/>
  <c r="J582" i="54"/>
  <c r="I582" i="54"/>
  <c r="H582" i="54"/>
  <c r="G582" i="54"/>
  <c r="F582" i="54"/>
  <c r="E582" i="54"/>
  <c r="D582" i="54"/>
  <c r="C582" i="54"/>
  <c r="M581" i="54"/>
  <c r="L581" i="54"/>
  <c r="K581" i="54"/>
  <c r="J581" i="54"/>
  <c r="I581" i="54"/>
  <c r="H581" i="54"/>
  <c r="G581" i="54"/>
  <c r="F581" i="54"/>
  <c r="E581" i="54"/>
  <c r="D581" i="54"/>
  <c r="C581" i="54"/>
  <c r="M580" i="54"/>
  <c r="L580" i="54"/>
  <c r="K580" i="54"/>
  <c r="J580" i="54"/>
  <c r="I580" i="54"/>
  <c r="H580" i="54"/>
  <c r="G580" i="54"/>
  <c r="F580" i="54"/>
  <c r="E580" i="54"/>
  <c r="D580" i="54"/>
  <c r="C580" i="54"/>
  <c r="M579" i="54"/>
  <c r="L579" i="54"/>
  <c r="K579" i="54"/>
  <c r="J579" i="54"/>
  <c r="I579" i="54"/>
  <c r="H579" i="54"/>
  <c r="G579" i="54"/>
  <c r="F579" i="54"/>
  <c r="E579" i="54"/>
  <c r="D579" i="54"/>
  <c r="C579" i="54"/>
  <c r="M578" i="54"/>
  <c r="L578" i="54"/>
  <c r="K578" i="54"/>
  <c r="J578" i="54"/>
  <c r="I578" i="54"/>
  <c r="H578" i="54"/>
  <c r="G578" i="54"/>
  <c r="F578" i="54"/>
  <c r="E578" i="54"/>
  <c r="D578" i="54"/>
  <c r="C578" i="54"/>
  <c r="I34" i="60"/>
  <c r="J29" i="60"/>
  <c r="F29" i="60"/>
  <c r="L34" i="60"/>
  <c r="J34" i="60"/>
  <c r="E29" i="60"/>
  <c r="D29" i="60"/>
  <c r="F34" i="60"/>
  <c r="K34" i="60"/>
  <c r="H29" i="60"/>
  <c r="N29" i="60"/>
  <c r="D34" i="60"/>
  <c r="M29" i="60"/>
  <c r="E34" i="60"/>
  <c r="N34" i="60"/>
  <c r="K29" i="60"/>
  <c r="H34" i="60"/>
  <c r="G34" i="60"/>
  <c r="I29" i="60"/>
  <c r="L29" i="60"/>
  <c r="G29" i="60"/>
  <c r="M34" i="60"/>
  <c r="AC34" i="60" l="1"/>
  <c r="Y34" i="60"/>
  <c r="U34" i="60"/>
  <c r="AB34" i="60"/>
  <c r="X34" i="60"/>
  <c r="V34" i="60"/>
  <c r="AA34" i="60"/>
  <c r="W34" i="60"/>
  <c r="S34" i="60"/>
  <c r="T34" i="60"/>
  <c r="Z34" i="60"/>
  <c r="Z29" i="60"/>
  <c r="V29" i="60"/>
  <c r="AC29" i="60"/>
  <c r="Y29" i="60"/>
  <c r="U29" i="60"/>
  <c r="AB29" i="60"/>
  <c r="X29" i="60"/>
  <c r="T29" i="60"/>
  <c r="AA29" i="60"/>
  <c r="W29" i="60"/>
  <c r="S29" i="60"/>
  <c r="C598" i="54"/>
  <c r="E598" i="54"/>
  <c r="G598" i="54"/>
  <c r="I598" i="54"/>
  <c r="K598" i="54"/>
  <c r="M598" i="54"/>
  <c r="C628" i="54"/>
  <c r="E628" i="54"/>
  <c r="G628" i="54"/>
  <c r="I628" i="54"/>
  <c r="K628" i="54"/>
  <c r="M628" i="54"/>
  <c r="C658" i="54"/>
  <c r="E658" i="54"/>
  <c r="G658" i="54"/>
  <c r="I658" i="54"/>
  <c r="K658" i="54"/>
  <c r="M658" i="54"/>
  <c r="D778" i="54"/>
  <c r="F778" i="54"/>
  <c r="H778" i="54"/>
  <c r="J778" i="54"/>
  <c r="L778" i="54"/>
  <c r="D808" i="54"/>
  <c r="F808" i="54"/>
  <c r="H808" i="54"/>
  <c r="J808" i="54"/>
  <c r="L808" i="54"/>
  <c r="D838" i="54"/>
  <c r="F838" i="54"/>
  <c r="H838" i="54"/>
  <c r="J838" i="54"/>
  <c r="L838" i="54"/>
  <c r="D868" i="54"/>
  <c r="F868" i="54"/>
  <c r="H868" i="54"/>
  <c r="J868" i="54"/>
  <c r="L868" i="54"/>
  <c r="C688" i="54"/>
  <c r="E688" i="54"/>
  <c r="G688" i="54"/>
  <c r="I688" i="54"/>
  <c r="K688" i="54"/>
  <c r="M688" i="54"/>
  <c r="C718" i="54"/>
  <c r="E718" i="54"/>
  <c r="G718" i="54"/>
  <c r="I718" i="54"/>
  <c r="K718" i="54"/>
  <c r="M718" i="54"/>
  <c r="C778" i="54"/>
  <c r="E778" i="54"/>
  <c r="G778" i="54"/>
  <c r="I778" i="54"/>
  <c r="K778" i="54"/>
  <c r="M778" i="54"/>
  <c r="C808" i="54"/>
  <c r="E808" i="54"/>
  <c r="G808" i="54"/>
  <c r="I808" i="54"/>
  <c r="K808" i="54"/>
  <c r="M808" i="54"/>
  <c r="C838" i="54"/>
  <c r="E838" i="54"/>
  <c r="G838" i="54"/>
  <c r="I838" i="54"/>
  <c r="K838" i="54"/>
  <c r="M838" i="54"/>
  <c r="C868" i="54"/>
  <c r="E868" i="54"/>
  <c r="G868" i="54"/>
  <c r="I868" i="54"/>
  <c r="K868" i="54"/>
  <c r="M868" i="54"/>
  <c r="D598" i="54"/>
  <c r="F598" i="54"/>
  <c r="H598" i="54"/>
  <c r="J598" i="54"/>
  <c r="L598" i="54"/>
  <c r="D628" i="54"/>
  <c r="F628" i="54"/>
  <c r="H628" i="54"/>
  <c r="J628" i="54"/>
  <c r="L628" i="54"/>
  <c r="D658" i="54"/>
  <c r="F658" i="54"/>
  <c r="H658" i="54"/>
  <c r="J658" i="54"/>
  <c r="L658" i="54"/>
  <c r="D688" i="54"/>
  <c r="F688" i="54"/>
  <c r="H688" i="54"/>
  <c r="J688" i="54"/>
  <c r="L688" i="54"/>
  <c r="D718" i="54"/>
  <c r="F718" i="54"/>
  <c r="H718" i="54"/>
  <c r="J718" i="54"/>
  <c r="L718" i="54"/>
  <c r="X100" i="2"/>
  <c r="U100" i="2"/>
  <c r="V100" i="2"/>
  <c r="W100" i="2"/>
  <c r="T100" i="2"/>
  <c r="S100" i="2"/>
  <c r="Q100" i="2"/>
  <c r="R100" i="2"/>
  <c r="P100" i="2"/>
  <c r="O100" i="2"/>
  <c r="N100" i="2"/>
  <c r="X136" i="2"/>
  <c r="X137" i="2"/>
  <c r="U136" i="2"/>
  <c r="V136" i="2"/>
  <c r="W136" i="2"/>
  <c r="U137" i="2"/>
  <c r="V137" i="2"/>
  <c r="W137" i="2"/>
  <c r="O136" i="2"/>
  <c r="P136" i="2"/>
  <c r="Q136" i="2"/>
  <c r="R136" i="2"/>
  <c r="S136" i="2"/>
  <c r="T136" i="2"/>
  <c r="O137" i="2"/>
  <c r="P137" i="2"/>
  <c r="Q137" i="2"/>
  <c r="R137" i="2"/>
  <c r="S137" i="2"/>
  <c r="T137" i="2"/>
  <c r="N137" i="2"/>
  <c r="X246" i="2"/>
  <c r="W246" i="2"/>
  <c r="V246" i="2"/>
  <c r="U246" i="2"/>
  <c r="T246" i="2"/>
  <c r="S246" i="2"/>
  <c r="R246" i="2"/>
  <c r="Q246" i="2"/>
  <c r="P246" i="2"/>
  <c r="O246" i="2"/>
  <c r="N246" i="2"/>
  <c r="X289" i="2"/>
  <c r="M20" i="54" s="1"/>
  <c r="X73" i="2"/>
  <c r="X74" i="2"/>
  <c r="X184" i="2"/>
  <c r="X247" i="2"/>
  <c r="X245" i="2"/>
  <c r="X51" i="2"/>
  <c r="X223" i="2"/>
  <c r="X108" i="2"/>
  <c r="M16" i="54" s="1"/>
  <c r="X239" i="2"/>
  <c r="X12" i="2"/>
  <c r="X191" i="2"/>
  <c r="X297" i="2"/>
  <c r="X285" i="2"/>
  <c r="M17" i="54" s="1"/>
  <c r="W289" i="2"/>
  <c r="L20" i="54" s="1"/>
  <c r="W73" i="2"/>
  <c r="W74" i="2"/>
  <c r="W184" i="2"/>
  <c r="W247" i="2"/>
  <c r="W245" i="2"/>
  <c r="W51" i="2"/>
  <c r="W223" i="2"/>
  <c r="W108" i="2"/>
  <c r="L16" i="54" s="1"/>
  <c r="W239" i="2"/>
  <c r="W12" i="2"/>
  <c r="W191" i="2"/>
  <c r="W297" i="2"/>
  <c r="W285" i="2"/>
  <c r="L17" i="54" s="1"/>
  <c r="V289" i="2"/>
  <c r="K20" i="54" s="1"/>
  <c r="V73" i="2"/>
  <c r="V74" i="2"/>
  <c r="V184" i="2"/>
  <c r="V247" i="2"/>
  <c r="V245" i="2"/>
  <c r="V51" i="2"/>
  <c r="V223" i="2"/>
  <c r="V108" i="2"/>
  <c r="K16" i="54" s="1"/>
  <c r="V239" i="2"/>
  <c r="V12" i="2"/>
  <c r="V191" i="2"/>
  <c r="V297" i="2"/>
  <c r="V285" i="2"/>
  <c r="K17" i="54" s="1"/>
  <c r="U289" i="2"/>
  <c r="J20" i="54" s="1"/>
  <c r="U73" i="2"/>
  <c r="U74" i="2"/>
  <c r="U184" i="2"/>
  <c r="U247" i="2"/>
  <c r="U245" i="2"/>
  <c r="U51" i="2"/>
  <c r="U223" i="2"/>
  <c r="U108" i="2"/>
  <c r="J16" i="54" s="1"/>
  <c r="U239" i="2"/>
  <c r="U12" i="2"/>
  <c r="U191" i="2"/>
  <c r="U297" i="2"/>
  <c r="U285" i="2"/>
  <c r="J17" i="54" s="1"/>
  <c r="T289" i="2"/>
  <c r="I20" i="54" s="1"/>
  <c r="T73" i="2"/>
  <c r="T74" i="2"/>
  <c r="T184" i="2"/>
  <c r="T247" i="2"/>
  <c r="T245" i="2"/>
  <c r="T51" i="2"/>
  <c r="T223" i="2"/>
  <c r="T108" i="2"/>
  <c r="I16" i="54" s="1"/>
  <c r="T239" i="2"/>
  <c r="T12" i="2"/>
  <c r="T191" i="2"/>
  <c r="T297" i="2"/>
  <c r="T285" i="2"/>
  <c r="I17" i="54" s="1"/>
  <c r="S289" i="2"/>
  <c r="H20" i="54" s="1"/>
  <c r="S73" i="2"/>
  <c r="S74" i="2"/>
  <c r="S184" i="2"/>
  <c r="S247" i="2"/>
  <c r="S245" i="2"/>
  <c r="S51" i="2"/>
  <c r="S223" i="2"/>
  <c r="S108" i="2"/>
  <c r="H16" i="54" s="1"/>
  <c r="S239" i="2"/>
  <c r="S12" i="2"/>
  <c r="S191" i="2"/>
  <c r="S297" i="2"/>
  <c r="S285" i="2"/>
  <c r="H17" i="54" s="1"/>
  <c r="R289" i="2"/>
  <c r="G20" i="54" s="1"/>
  <c r="R73" i="2"/>
  <c r="R74" i="2"/>
  <c r="R184" i="2"/>
  <c r="R247" i="2"/>
  <c r="R245" i="2"/>
  <c r="R51" i="2"/>
  <c r="R223" i="2"/>
  <c r="R108" i="2"/>
  <c r="G16" i="54" s="1"/>
  <c r="R239" i="2"/>
  <c r="R12" i="2"/>
  <c r="R191" i="2"/>
  <c r="R297" i="2"/>
  <c r="R285" i="2"/>
  <c r="G17" i="54" s="1"/>
  <c r="Q289" i="2"/>
  <c r="F20" i="54" s="1"/>
  <c r="Q73" i="2"/>
  <c r="Q74" i="2"/>
  <c r="Q184" i="2"/>
  <c r="Q247" i="2"/>
  <c r="Q245" i="2"/>
  <c r="Q51" i="2"/>
  <c r="Q223" i="2"/>
  <c r="Q108" i="2"/>
  <c r="F16" i="54" s="1"/>
  <c r="Q239" i="2"/>
  <c r="Q12" i="2"/>
  <c r="Q191" i="2"/>
  <c r="Q297" i="2"/>
  <c r="Q285" i="2"/>
  <c r="F17" i="54" s="1"/>
  <c r="P289" i="2"/>
  <c r="E20" i="54" s="1"/>
  <c r="P73" i="2"/>
  <c r="P74" i="2"/>
  <c r="P184" i="2"/>
  <c r="P247" i="2"/>
  <c r="P245" i="2"/>
  <c r="P51" i="2"/>
  <c r="P223" i="2"/>
  <c r="P108" i="2"/>
  <c r="E16" i="54" s="1"/>
  <c r="P239" i="2"/>
  <c r="P12" i="2"/>
  <c r="P191" i="2"/>
  <c r="P297" i="2"/>
  <c r="P285" i="2"/>
  <c r="E17" i="54" s="1"/>
  <c r="O73" i="2"/>
  <c r="O74" i="2"/>
  <c r="O184" i="2"/>
  <c r="O247" i="2"/>
  <c r="O245" i="2"/>
  <c r="O51" i="2"/>
  <c r="O223" i="2"/>
  <c r="O108" i="2"/>
  <c r="D16" i="54" s="1"/>
  <c r="O239" i="2"/>
  <c r="O12" i="2"/>
  <c r="O191" i="2"/>
  <c r="O297" i="2"/>
  <c r="O285" i="2"/>
  <c r="D17" i="54" s="1"/>
  <c r="N223" i="2"/>
  <c r="N108" i="2"/>
  <c r="C16" i="54" s="1"/>
  <c r="N239" i="2"/>
  <c r="N136" i="2"/>
  <c r="N12" i="2"/>
  <c r="N191" i="2"/>
  <c r="N297" i="2"/>
  <c r="N285" i="2"/>
  <c r="C17" i="54" s="1"/>
  <c r="N74" i="2"/>
  <c r="N184" i="2"/>
  <c r="N247" i="2"/>
  <c r="N245" i="2"/>
  <c r="N51" i="2"/>
  <c r="N73" i="2"/>
  <c r="O289" i="2"/>
  <c r="D20" i="54" s="1"/>
  <c r="N289" i="2"/>
  <c r="C20" i="54" s="1"/>
  <c r="G6" i="59"/>
  <c r="D9" i="59"/>
  <c r="E9" i="59" s="1"/>
  <c r="G9" i="59" s="1"/>
  <c r="D10" i="59"/>
  <c r="D11" i="59"/>
  <c r="D12" i="59"/>
  <c r="E12" i="59" s="1"/>
  <c r="D13" i="59"/>
  <c r="E13" i="59" s="1"/>
  <c r="D14" i="59"/>
  <c r="D15" i="59"/>
  <c r="D16" i="59"/>
  <c r="D17" i="59"/>
  <c r="E17" i="59" s="1"/>
  <c r="D18" i="59"/>
  <c r="D19" i="59"/>
  <c r="D20" i="59"/>
  <c r="D21" i="59"/>
  <c r="D22" i="59"/>
  <c r="D23" i="59"/>
  <c r="D24" i="59"/>
  <c r="D25" i="59"/>
  <c r="D26" i="59"/>
  <c r="D27" i="59"/>
  <c r="D28" i="59"/>
  <c r="D29" i="59"/>
  <c r="D30" i="59"/>
  <c r="D31" i="59"/>
  <c r="D32" i="59"/>
  <c r="D33" i="59"/>
  <c r="D34" i="59"/>
  <c r="D35" i="59"/>
  <c r="D36" i="59"/>
  <c r="D37" i="59"/>
  <c r="D38" i="59"/>
  <c r="D39" i="59"/>
  <c r="D40" i="59"/>
  <c r="D41" i="59"/>
  <c r="D42" i="59"/>
  <c r="D43" i="59"/>
  <c r="D44" i="59"/>
  <c r="D45" i="59"/>
  <c r="D46" i="59"/>
  <c r="D47" i="59"/>
  <c r="D48" i="59"/>
  <c r="E48" i="59" s="1"/>
  <c r="D49" i="59"/>
  <c r="D50" i="59"/>
  <c r="E50" i="59" s="1"/>
  <c r="D101" i="59"/>
  <c r="E101" i="59" s="1"/>
  <c r="D104" i="59"/>
  <c r="E104" i="59" s="1"/>
  <c r="D105" i="59"/>
  <c r="D106" i="59"/>
  <c r="D107" i="59"/>
  <c r="E107" i="59" s="1"/>
  <c r="D108" i="59"/>
  <c r="E108" i="59" s="1"/>
  <c r="D109" i="59"/>
  <c r="E109" i="59" s="1"/>
  <c r="D110" i="59"/>
  <c r="E110" i="59" s="1"/>
  <c r="D111" i="59"/>
  <c r="E111" i="59" s="1"/>
  <c r="D112" i="59"/>
  <c r="E112" i="59" s="1"/>
  <c r="D113" i="59"/>
  <c r="E113" i="59" s="1"/>
  <c r="D114" i="59"/>
  <c r="E114" i="59" s="1"/>
  <c r="D123" i="59"/>
  <c r="E123" i="59" s="1"/>
  <c r="D124" i="59"/>
  <c r="E124" i="59" s="1"/>
  <c r="D125" i="59"/>
  <c r="E125" i="59" s="1"/>
  <c r="D126" i="59"/>
  <c r="E126" i="59" s="1"/>
  <c r="D127" i="59"/>
  <c r="E127" i="59" s="1"/>
  <c r="D128" i="59"/>
  <c r="E128" i="59" s="1"/>
  <c r="D129" i="59"/>
  <c r="E129" i="59" s="1"/>
  <c r="D130" i="59"/>
  <c r="E130" i="59" s="1"/>
  <c r="D131" i="59"/>
  <c r="E131" i="59" s="1"/>
  <c r="D132" i="59"/>
  <c r="E132" i="59" s="1"/>
  <c r="D133" i="59"/>
  <c r="E133" i="59" s="1"/>
  <c r="D134" i="59"/>
  <c r="E134" i="59" s="1"/>
  <c r="D7" i="59"/>
  <c r="E7" i="59" s="1"/>
  <c r="D8" i="59"/>
  <c r="E8" i="59" s="1"/>
  <c r="L26" i="60"/>
  <c r="E32" i="60"/>
  <c r="F24" i="60"/>
  <c r="N27" i="60"/>
  <c r="I25" i="60"/>
  <c r="F33" i="60"/>
  <c r="J32" i="60"/>
  <c r="J27" i="60"/>
  <c r="K28" i="60"/>
  <c r="I31" i="60"/>
  <c r="H28" i="60"/>
  <c r="F31" i="60"/>
  <c r="F28" i="60"/>
  <c r="M28" i="60"/>
  <c r="H27" i="60"/>
  <c r="G25" i="60"/>
  <c r="M26" i="60"/>
  <c r="F25" i="60"/>
  <c r="L28" i="60"/>
  <c r="I28" i="60"/>
  <c r="K32" i="60"/>
  <c r="N25" i="60"/>
  <c r="E28" i="60"/>
  <c r="D33" i="60"/>
  <c r="I26" i="60"/>
  <c r="J26" i="60"/>
  <c r="N30" i="60"/>
  <c r="G26" i="60"/>
  <c r="K31" i="60"/>
  <c r="D28" i="60"/>
  <c r="J25" i="60"/>
  <c r="E33" i="60"/>
  <c r="G33" i="60"/>
  <c r="L24" i="60"/>
  <c r="N32" i="60"/>
  <c r="H33" i="60"/>
  <c r="L30" i="60"/>
  <c r="M25" i="60"/>
  <c r="K24" i="60"/>
  <c r="G31" i="60"/>
  <c r="L27" i="60"/>
  <c r="L33" i="60"/>
  <c r="J30" i="60"/>
  <c r="J28" i="60"/>
  <c r="M32" i="60"/>
  <c r="G27" i="60"/>
  <c r="L31" i="60"/>
  <c r="M31" i="60"/>
  <c r="H26" i="60"/>
  <c r="M33" i="60"/>
  <c r="H25" i="60"/>
  <c r="G30" i="60"/>
  <c r="G28" i="60"/>
  <c r="L32" i="60"/>
  <c r="D31" i="60"/>
  <c r="G24" i="60"/>
  <c r="I24" i="60"/>
  <c r="E30" i="60"/>
  <c r="H30" i="60"/>
  <c r="N24" i="60"/>
  <c r="N28" i="60"/>
  <c r="J24" i="60"/>
  <c r="E25" i="60"/>
  <c r="D27" i="60"/>
  <c r="I30" i="60"/>
  <c r="G32" i="60"/>
  <c r="K26" i="60"/>
  <c r="E31" i="60"/>
  <c r="J31" i="60"/>
  <c r="K33" i="60"/>
  <c r="E26" i="60"/>
  <c r="M27" i="60"/>
  <c r="F27" i="60"/>
  <c r="I32" i="60"/>
  <c r="D26" i="60"/>
  <c r="I33" i="60"/>
  <c r="E27" i="60"/>
  <c r="F30" i="60"/>
  <c r="M24" i="60"/>
  <c r="D30" i="60"/>
  <c r="J33" i="60"/>
  <c r="F32" i="60"/>
  <c r="H24" i="60"/>
  <c r="K30" i="60"/>
  <c r="I27" i="60"/>
  <c r="L25" i="60"/>
  <c r="H32" i="60"/>
  <c r="E24" i="60"/>
  <c r="D24" i="60"/>
  <c r="K25" i="60"/>
  <c r="D25" i="60"/>
  <c r="D32" i="60"/>
  <c r="K27" i="60"/>
  <c r="M30" i="60"/>
  <c r="F26" i="60"/>
  <c r="N26" i="60"/>
  <c r="N33" i="60"/>
  <c r="H31" i="60"/>
  <c r="N31" i="60"/>
  <c r="AA33" i="60" l="1"/>
  <c r="W33" i="60"/>
  <c r="S33" i="60"/>
  <c r="Z33" i="60"/>
  <c r="V33" i="60"/>
  <c r="AC33" i="60"/>
  <c r="Y33" i="60"/>
  <c r="U33" i="60"/>
  <c r="AB33" i="60"/>
  <c r="X33" i="60"/>
  <c r="T33" i="60"/>
  <c r="AA32" i="60"/>
  <c r="W32" i="60"/>
  <c r="S32" i="60"/>
  <c r="AB32" i="60"/>
  <c r="X32" i="60"/>
  <c r="T32" i="60"/>
  <c r="AC32" i="60"/>
  <c r="Y32" i="60"/>
  <c r="U32" i="60"/>
  <c r="Z32" i="60"/>
  <c r="V32" i="60"/>
  <c r="AA31" i="60"/>
  <c r="W31" i="60"/>
  <c r="S31" i="60"/>
  <c r="Z31" i="60"/>
  <c r="V31" i="60"/>
  <c r="AC31" i="60"/>
  <c r="Y31" i="60"/>
  <c r="U31" i="60"/>
  <c r="AB31" i="60"/>
  <c r="X31" i="60"/>
  <c r="T31" i="60"/>
  <c r="AA30" i="60"/>
  <c r="W30" i="60"/>
  <c r="S30" i="60"/>
  <c r="AB30" i="60"/>
  <c r="X30" i="60"/>
  <c r="T30" i="60"/>
  <c r="AC30" i="60"/>
  <c r="Y30" i="60"/>
  <c r="U30" i="60"/>
  <c r="Z30" i="60"/>
  <c r="V30" i="60"/>
  <c r="Z28" i="60"/>
  <c r="V28" i="60"/>
  <c r="AC28" i="60"/>
  <c r="Y28" i="60"/>
  <c r="U28" i="60"/>
  <c r="AB28" i="60"/>
  <c r="X28" i="60"/>
  <c r="T28" i="60"/>
  <c r="AA28" i="60"/>
  <c r="W28" i="60"/>
  <c r="S28" i="60"/>
  <c r="AB27" i="60"/>
  <c r="X27" i="60"/>
  <c r="T27" i="60"/>
  <c r="AC27" i="60"/>
  <c r="Y27" i="60"/>
  <c r="U27" i="60"/>
  <c r="Z27" i="60"/>
  <c r="V27" i="60"/>
  <c r="AA27" i="60"/>
  <c r="W27" i="60"/>
  <c r="S27" i="60"/>
  <c r="Z26" i="60"/>
  <c r="V26" i="60"/>
  <c r="AC26" i="60"/>
  <c r="Y26" i="60"/>
  <c r="U26" i="60"/>
  <c r="AB26" i="60"/>
  <c r="X26" i="60"/>
  <c r="T26" i="60"/>
  <c r="AA26" i="60"/>
  <c r="W26" i="60"/>
  <c r="S26" i="60"/>
  <c r="AB25" i="60"/>
  <c r="X25" i="60"/>
  <c r="T25" i="60"/>
  <c r="AC25" i="60"/>
  <c r="Y25" i="60"/>
  <c r="U25" i="60"/>
  <c r="Z25" i="60"/>
  <c r="V25" i="60"/>
  <c r="AA25" i="60"/>
  <c r="W25" i="60"/>
  <c r="S25" i="60"/>
  <c r="Z24" i="60"/>
  <c r="V24" i="60"/>
  <c r="AC24" i="60"/>
  <c r="Y24" i="60"/>
  <c r="U24" i="60"/>
  <c r="AB24" i="60"/>
  <c r="X24" i="60"/>
  <c r="T24" i="60"/>
  <c r="AA24" i="60"/>
  <c r="W24" i="60"/>
  <c r="S24" i="60"/>
  <c r="E105" i="59"/>
  <c r="G105" i="59" s="1"/>
  <c r="E106" i="59"/>
  <c r="G106" i="59" s="1"/>
  <c r="G133" i="59"/>
  <c r="G131" i="59"/>
  <c r="G129" i="59"/>
  <c r="G127" i="59"/>
  <c r="G125" i="59"/>
  <c r="G123" i="59"/>
  <c r="G113" i="59"/>
  <c r="G111" i="59"/>
  <c r="G109" i="59"/>
  <c r="G107" i="59"/>
  <c r="E49" i="59"/>
  <c r="G49" i="59" s="1"/>
  <c r="E47" i="59"/>
  <c r="G47" i="59" s="1"/>
  <c r="E45" i="59"/>
  <c r="G45" i="59" s="1"/>
  <c r="E43" i="59"/>
  <c r="G43" i="59" s="1"/>
  <c r="E41" i="59"/>
  <c r="G41" i="59" s="1"/>
  <c r="E39" i="59"/>
  <c r="G39" i="59" s="1"/>
  <c r="E37" i="59"/>
  <c r="G37" i="59" s="1"/>
  <c r="E35" i="59"/>
  <c r="G35" i="59" s="1"/>
  <c r="E33" i="59"/>
  <c r="G33" i="59" s="1"/>
  <c r="E31" i="59"/>
  <c r="G31" i="59" s="1"/>
  <c r="E29" i="59"/>
  <c r="G29" i="59" s="1"/>
  <c r="E27" i="59"/>
  <c r="G27" i="59" s="1"/>
  <c r="E25" i="59"/>
  <c r="G25" i="59" s="1"/>
  <c r="E23" i="59"/>
  <c r="G23" i="59" s="1"/>
  <c r="E21" i="59"/>
  <c r="G21" i="59" s="1"/>
  <c r="E19" i="59"/>
  <c r="G19" i="59" s="1"/>
  <c r="E15" i="59"/>
  <c r="G15" i="59" s="1"/>
  <c r="E11" i="59"/>
  <c r="G11" i="59" s="1"/>
  <c r="G134" i="59"/>
  <c r="G132" i="59"/>
  <c r="G130" i="59"/>
  <c r="G128" i="59"/>
  <c r="G126" i="59"/>
  <c r="G124" i="59"/>
  <c r="G114" i="59"/>
  <c r="G112" i="59"/>
  <c r="G110" i="59"/>
  <c r="G108" i="59"/>
  <c r="E46" i="59"/>
  <c r="G46" i="59" s="1"/>
  <c r="E44" i="59"/>
  <c r="G44" i="59" s="1"/>
  <c r="E42" i="59"/>
  <c r="G42" i="59" s="1"/>
  <c r="E40" i="59"/>
  <c r="G40" i="59" s="1"/>
  <c r="E38" i="59"/>
  <c r="G38" i="59" s="1"/>
  <c r="E36" i="59"/>
  <c r="G36" i="59" s="1"/>
  <c r="E34" i="59"/>
  <c r="G34" i="59" s="1"/>
  <c r="E32" i="59"/>
  <c r="G32" i="59" s="1"/>
  <c r="E30" i="59"/>
  <c r="G30" i="59" s="1"/>
  <c r="E28" i="59"/>
  <c r="G28" i="59" s="1"/>
  <c r="E26" i="59"/>
  <c r="G26" i="59" s="1"/>
  <c r="E24" i="59"/>
  <c r="G24" i="59" s="1"/>
  <c r="E22" i="59"/>
  <c r="G22" i="59" s="1"/>
  <c r="E20" i="59"/>
  <c r="G20" i="59" s="1"/>
  <c r="E18" i="59"/>
  <c r="G18" i="59" s="1"/>
  <c r="E16" i="59"/>
  <c r="G16" i="59" s="1"/>
  <c r="E14" i="59"/>
  <c r="G14" i="59" s="1"/>
  <c r="E10" i="59"/>
  <c r="G10" i="59" s="1"/>
  <c r="G7" i="59"/>
  <c r="G8" i="59"/>
  <c r="G104" i="59"/>
  <c r="G17" i="59"/>
  <c r="G13" i="59"/>
  <c r="G50" i="59"/>
  <c r="G48" i="59"/>
  <c r="G12" i="59"/>
  <c r="M567" i="54"/>
  <c r="L567" i="54"/>
  <c r="K567" i="54"/>
  <c r="J567" i="54"/>
  <c r="I567" i="54"/>
  <c r="H567" i="54"/>
  <c r="G567" i="54"/>
  <c r="F567" i="54"/>
  <c r="E567" i="54"/>
  <c r="D567" i="54"/>
  <c r="C567" i="54"/>
  <c r="M566" i="54"/>
  <c r="L566" i="54"/>
  <c r="K566" i="54"/>
  <c r="J566" i="54"/>
  <c r="I566" i="54"/>
  <c r="H566" i="54"/>
  <c r="G566" i="54"/>
  <c r="F566" i="54"/>
  <c r="E566" i="54"/>
  <c r="D566" i="54"/>
  <c r="C566" i="54"/>
  <c r="M565" i="54"/>
  <c r="L565" i="54"/>
  <c r="K565" i="54"/>
  <c r="J565" i="54"/>
  <c r="I565" i="54"/>
  <c r="H565" i="54"/>
  <c r="G565" i="54"/>
  <c r="F565" i="54"/>
  <c r="E565" i="54"/>
  <c r="D565" i="54"/>
  <c r="C565" i="54"/>
  <c r="M564" i="54"/>
  <c r="L564" i="54"/>
  <c r="K564" i="54"/>
  <c r="J564" i="54"/>
  <c r="I564" i="54"/>
  <c r="H564" i="54"/>
  <c r="G564" i="54"/>
  <c r="F564" i="54"/>
  <c r="E564" i="54"/>
  <c r="D564" i="54"/>
  <c r="C564" i="54"/>
  <c r="M563" i="54"/>
  <c r="L563" i="54"/>
  <c r="K563" i="54"/>
  <c r="J563" i="54"/>
  <c r="I563" i="54"/>
  <c r="H563" i="54"/>
  <c r="G563" i="54"/>
  <c r="F563" i="54"/>
  <c r="E563" i="54"/>
  <c r="D563" i="54"/>
  <c r="C563" i="54"/>
  <c r="M562" i="54"/>
  <c r="L562" i="54"/>
  <c r="K562" i="54"/>
  <c r="J562" i="54"/>
  <c r="I562" i="54"/>
  <c r="H562" i="54"/>
  <c r="G562" i="54"/>
  <c r="F562" i="54"/>
  <c r="E562" i="54"/>
  <c r="D562" i="54"/>
  <c r="C562" i="54"/>
  <c r="M561" i="54"/>
  <c r="L561" i="54"/>
  <c r="K561" i="54"/>
  <c r="J561" i="54"/>
  <c r="I561" i="54"/>
  <c r="H561" i="54"/>
  <c r="G561" i="54"/>
  <c r="F561" i="54"/>
  <c r="E561" i="54"/>
  <c r="D561" i="54"/>
  <c r="C561" i="54"/>
  <c r="M560" i="54"/>
  <c r="L560" i="54"/>
  <c r="K560" i="54"/>
  <c r="J560" i="54"/>
  <c r="I560" i="54"/>
  <c r="H560" i="54"/>
  <c r="G560" i="54"/>
  <c r="F560" i="54"/>
  <c r="E560" i="54"/>
  <c r="D560" i="54"/>
  <c r="C560" i="54"/>
  <c r="M559" i="54"/>
  <c r="L559" i="54"/>
  <c r="K559" i="54"/>
  <c r="J559" i="54"/>
  <c r="I559" i="54"/>
  <c r="H559" i="54"/>
  <c r="G559" i="54"/>
  <c r="F559" i="54"/>
  <c r="E559" i="54"/>
  <c r="D559" i="54"/>
  <c r="C559" i="54"/>
  <c r="M558" i="54"/>
  <c r="L558" i="54"/>
  <c r="K558" i="54"/>
  <c r="J558" i="54"/>
  <c r="I558" i="54"/>
  <c r="H558" i="54"/>
  <c r="G558" i="54"/>
  <c r="F558" i="54"/>
  <c r="E558" i="54"/>
  <c r="D558" i="54"/>
  <c r="C558" i="54"/>
  <c r="M557" i="54"/>
  <c r="L557" i="54"/>
  <c r="K557" i="54"/>
  <c r="J557" i="54"/>
  <c r="I557" i="54"/>
  <c r="H557" i="54"/>
  <c r="G557" i="54"/>
  <c r="F557" i="54"/>
  <c r="E557" i="54"/>
  <c r="D557" i="54"/>
  <c r="C557" i="54"/>
  <c r="M556" i="54"/>
  <c r="L556" i="54"/>
  <c r="K556" i="54"/>
  <c r="J556" i="54"/>
  <c r="I556" i="54"/>
  <c r="H556" i="54"/>
  <c r="G556" i="54"/>
  <c r="F556" i="54"/>
  <c r="E556" i="54"/>
  <c r="D556" i="54"/>
  <c r="C556" i="54"/>
  <c r="M555" i="54"/>
  <c r="L555" i="54"/>
  <c r="K555" i="54"/>
  <c r="J555" i="54"/>
  <c r="I555" i="54"/>
  <c r="H555" i="54"/>
  <c r="G555" i="54"/>
  <c r="F555" i="54"/>
  <c r="E555" i="54"/>
  <c r="D555" i="54"/>
  <c r="C555" i="54"/>
  <c r="M554" i="54"/>
  <c r="L554" i="54"/>
  <c r="K554" i="54"/>
  <c r="J554" i="54"/>
  <c r="I554" i="54"/>
  <c r="H554" i="54"/>
  <c r="G554" i="54"/>
  <c r="F554" i="54"/>
  <c r="E554" i="54"/>
  <c r="D554" i="54"/>
  <c r="C554" i="54"/>
  <c r="M553" i="54"/>
  <c r="L553" i="54"/>
  <c r="K553" i="54"/>
  <c r="J553" i="54"/>
  <c r="I553" i="54"/>
  <c r="H553" i="54"/>
  <c r="G553" i="54"/>
  <c r="F553" i="54"/>
  <c r="E553" i="54"/>
  <c r="D553" i="54"/>
  <c r="C553" i="54"/>
  <c r="M552" i="54"/>
  <c r="L552" i="54"/>
  <c r="K552" i="54"/>
  <c r="J552" i="54"/>
  <c r="I552" i="54"/>
  <c r="H552" i="54"/>
  <c r="G552" i="54"/>
  <c r="F552" i="54"/>
  <c r="E552" i="54"/>
  <c r="D552" i="54"/>
  <c r="C552" i="54"/>
  <c r="M551" i="54"/>
  <c r="L551" i="54"/>
  <c r="K551" i="54"/>
  <c r="J551" i="54"/>
  <c r="I551" i="54"/>
  <c r="H551" i="54"/>
  <c r="G551" i="54"/>
  <c r="F551" i="54"/>
  <c r="E551" i="54"/>
  <c r="D551" i="54"/>
  <c r="C551" i="54"/>
  <c r="M550" i="54"/>
  <c r="L550" i="54"/>
  <c r="K550" i="54"/>
  <c r="J550" i="54"/>
  <c r="I550" i="54"/>
  <c r="H550" i="54"/>
  <c r="G550" i="54"/>
  <c r="F550" i="54"/>
  <c r="E550" i="54"/>
  <c r="D550" i="54"/>
  <c r="C550" i="54"/>
  <c r="M549" i="54"/>
  <c r="L549" i="54"/>
  <c r="K549" i="54"/>
  <c r="J549" i="54"/>
  <c r="I549" i="54"/>
  <c r="H549" i="54"/>
  <c r="G549" i="54"/>
  <c r="F549" i="54"/>
  <c r="E549" i="54"/>
  <c r="D549" i="54"/>
  <c r="C549" i="54"/>
  <c r="M548" i="54"/>
  <c r="L548" i="54"/>
  <c r="K548" i="54"/>
  <c r="J548" i="54"/>
  <c r="I548" i="54"/>
  <c r="H548" i="54"/>
  <c r="G548" i="54"/>
  <c r="F548" i="54"/>
  <c r="E548" i="54"/>
  <c r="D548" i="54"/>
  <c r="C548" i="54"/>
  <c r="M537" i="54"/>
  <c r="L537" i="54"/>
  <c r="K537" i="54"/>
  <c r="J537" i="54"/>
  <c r="I537" i="54"/>
  <c r="H537" i="54"/>
  <c r="G537" i="54"/>
  <c r="F537" i="54"/>
  <c r="E537" i="54"/>
  <c r="D537" i="54"/>
  <c r="C537" i="54"/>
  <c r="M536" i="54"/>
  <c r="L536" i="54"/>
  <c r="K536" i="54"/>
  <c r="J536" i="54"/>
  <c r="I536" i="54"/>
  <c r="H536" i="54"/>
  <c r="G536" i="54"/>
  <c r="F536" i="54"/>
  <c r="E536" i="54"/>
  <c r="D536" i="54"/>
  <c r="C536" i="54"/>
  <c r="M535" i="54"/>
  <c r="L535" i="54"/>
  <c r="K535" i="54"/>
  <c r="J535" i="54"/>
  <c r="I535" i="54"/>
  <c r="H535" i="54"/>
  <c r="G535" i="54"/>
  <c r="F535" i="54"/>
  <c r="E535" i="54"/>
  <c r="D535" i="54"/>
  <c r="C535" i="54"/>
  <c r="M534" i="54"/>
  <c r="L534" i="54"/>
  <c r="K534" i="54"/>
  <c r="J534" i="54"/>
  <c r="I534" i="54"/>
  <c r="H534" i="54"/>
  <c r="G534" i="54"/>
  <c r="F534" i="54"/>
  <c r="E534" i="54"/>
  <c r="D534" i="54"/>
  <c r="C534" i="54"/>
  <c r="M533" i="54"/>
  <c r="L533" i="54"/>
  <c r="K533" i="54"/>
  <c r="J533" i="54"/>
  <c r="I533" i="54"/>
  <c r="H533" i="54"/>
  <c r="G533" i="54"/>
  <c r="F533" i="54"/>
  <c r="E533" i="54"/>
  <c r="D533" i="54"/>
  <c r="C533" i="54"/>
  <c r="M532" i="54"/>
  <c r="L532" i="54"/>
  <c r="K532" i="54"/>
  <c r="J532" i="54"/>
  <c r="I532" i="54"/>
  <c r="H532" i="54"/>
  <c r="G532" i="54"/>
  <c r="F532" i="54"/>
  <c r="E532" i="54"/>
  <c r="D532" i="54"/>
  <c r="C532" i="54"/>
  <c r="M531" i="54"/>
  <c r="L531" i="54"/>
  <c r="K531" i="54"/>
  <c r="J531" i="54"/>
  <c r="I531" i="54"/>
  <c r="H531" i="54"/>
  <c r="G531" i="54"/>
  <c r="F531" i="54"/>
  <c r="E531" i="54"/>
  <c r="D531" i="54"/>
  <c r="C531" i="54"/>
  <c r="M530" i="54"/>
  <c r="L530" i="54"/>
  <c r="K530" i="54"/>
  <c r="J530" i="54"/>
  <c r="I530" i="54"/>
  <c r="H530" i="54"/>
  <c r="G530" i="54"/>
  <c r="F530" i="54"/>
  <c r="E530" i="54"/>
  <c r="D530" i="54"/>
  <c r="C530" i="54"/>
  <c r="M529" i="54"/>
  <c r="L529" i="54"/>
  <c r="K529" i="54"/>
  <c r="J529" i="54"/>
  <c r="I529" i="54"/>
  <c r="H529" i="54"/>
  <c r="G529" i="54"/>
  <c r="F529" i="54"/>
  <c r="E529" i="54"/>
  <c r="D529" i="54"/>
  <c r="C529" i="54"/>
  <c r="M528" i="54"/>
  <c r="L528" i="54"/>
  <c r="K528" i="54"/>
  <c r="J528" i="54"/>
  <c r="I528" i="54"/>
  <c r="H528" i="54"/>
  <c r="G528" i="54"/>
  <c r="F528" i="54"/>
  <c r="E528" i="54"/>
  <c r="D528" i="54"/>
  <c r="C528" i="54"/>
  <c r="M527" i="54"/>
  <c r="L527" i="54"/>
  <c r="K527" i="54"/>
  <c r="J527" i="54"/>
  <c r="I527" i="54"/>
  <c r="H527" i="54"/>
  <c r="G527" i="54"/>
  <c r="F527" i="54"/>
  <c r="E527" i="54"/>
  <c r="D527" i="54"/>
  <c r="C527" i="54"/>
  <c r="M526" i="54"/>
  <c r="L526" i="54"/>
  <c r="K526" i="54"/>
  <c r="J526" i="54"/>
  <c r="I526" i="54"/>
  <c r="H526" i="54"/>
  <c r="G526" i="54"/>
  <c r="F526" i="54"/>
  <c r="E526" i="54"/>
  <c r="D526" i="54"/>
  <c r="C526" i="54"/>
  <c r="M525" i="54"/>
  <c r="L525" i="54"/>
  <c r="K525" i="54"/>
  <c r="J525" i="54"/>
  <c r="I525" i="54"/>
  <c r="H525" i="54"/>
  <c r="G525" i="54"/>
  <c r="F525" i="54"/>
  <c r="E525" i="54"/>
  <c r="D525" i="54"/>
  <c r="C525" i="54"/>
  <c r="M524" i="54"/>
  <c r="L524" i="54"/>
  <c r="K524" i="54"/>
  <c r="J524" i="54"/>
  <c r="I524" i="54"/>
  <c r="H524" i="54"/>
  <c r="G524" i="54"/>
  <c r="F524" i="54"/>
  <c r="E524" i="54"/>
  <c r="D524" i="54"/>
  <c r="C524" i="54"/>
  <c r="M523" i="54"/>
  <c r="L523" i="54"/>
  <c r="K523" i="54"/>
  <c r="J523" i="54"/>
  <c r="I523" i="54"/>
  <c r="H523" i="54"/>
  <c r="G523" i="54"/>
  <c r="F523" i="54"/>
  <c r="E523" i="54"/>
  <c r="D523" i="54"/>
  <c r="C523" i="54"/>
  <c r="M522" i="54"/>
  <c r="L522" i="54"/>
  <c r="K522" i="54"/>
  <c r="J522" i="54"/>
  <c r="I522" i="54"/>
  <c r="H522" i="54"/>
  <c r="G522" i="54"/>
  <c r="F522" i="54"/>
  <c r="E522" i="54"/>
  <c r="D522" i="54"/>
  <c r="C522" i="54"/>
  <c r="M521" i="54"/>
  <c r="L521" i="54"/>
  <c r="K521" i="54"/>
  <c r="J521" i="54"/>
  <c r="I521" i="54"/>
  <c r="H521" i="54"/>
  <c r="G521" i="54"/>
  <c r="F521" i="54"/>
  <c r="E521" i="54"/>
  <c r="D521" i="54"/>
  <c r="C521" i="54"/>
  <c r="M520" i="54"/>
  <c r="L520" i="54"/>
  <c r="K520" i="54"/>
  <c r="J520" i="54"/>
  <c r="I520" i="54"/>
  <c r="H520" i="54"/>
  <c r="G520" i="54"/>
  <c r="F520" i="54"/>
  <c r="E520" i="54"/>
  <c r="D520" i="54"/>
  <c r="C520" i="54"/>
  <c r="M519" i="54"/>
  <c r="L519" i="54"/>
  <c r="K519" i="54"/>
  <c r="J519" i="54"/>
  <c r="I519" i="54"/>
  <c r="H519" i="54"/>
  <c r="G519" i="54"/>
  <c r="F519" i="54"/>
  <c r="E519" i="54"/>
  <c r="D519" i="54"/>
  <c r="C519" i="54"/>
  <c r="M518" i="54"/>
  <c r="L518" i="54"/>
  <c r="K518" i="54"/>
  <c r="J518" i="54"/>
  <c r="I518" i="54"/>
  <c r="H518" i="54"/>
  <c r="G518" i="54"/>
  <c r="F518" i="54"/>
  <c r="E518" i="54"/>
  <c r="D518" i="54"/>
  <c r="C518" i="54"/>
  <c r="M507" i="54"/>
  <c r="L507" i="54"/>
  <c r="K507" i="54"/>
  <c r="J507" i="54"/>
  <c r="I507" i="54"/>
  <c r="H507" i="54"/>
  <c r="G507" i="54"/>
  <c r="F507" i="54"/>
  <c r="E507" i="54"/>
  <c r="D507" i="54"/>
  <c r="C507" i="54"/>
  <c r="M506" i="54"/>
  <c r="L506" i="54"/>
  <c r="K506" i="54"/>
  <c r="J506" i="54"/>
  <c r="I506" i="54"/>
  <c r="H506" i="54"/>
  <c r="G506" i="54"/>
  <c r="F506" i="54"/>
  <c r="E506" i="54"/>
  <c r="D506" i="54"/>
  <c r="C506" i="54"/>
  <c r="M505" i="54"/>
  <c r="L505" i="54"/>
  <c r="K505" i="54"/>
  <c r="J505" i="54"/>
  <c r="I505" i="54"/>
  <c r="H505" i="54"/>
  <c r="G505" i="54"/>
  <c r="F505" i="54"/>
  <c r="E505" i="54"/>
  <c r="D505" i="54"/>
  <c r="C505" i="54"/>
  <c r="M504" i="54"/>
  <c r="L504" i="54"/>
  <c r="K504" i="54"/>
  <c r="J504" i="54"/>
  <c r="I504" i="54"/>
  <c r="H504" i="54"/>
  <c r="G504" i="54"/>
  <c r="F504" i="54"/>
  <c r="E504" i="54"/>
  <c r="D504" i="54"/>
  <c r="C504" i="54"/>
  <c r="M503" i="54"/>
  <c r="L503" i="54"/>
  <c r="K503" i="54"/>
  <c r="J503" i="54"/>
  <c r="I503" i="54"/>
  <c r="H503" i="54"/>
  <c r="G503" i="54"/>
  <c r="F503" i="54"/>
  <c r="E503" i="54"/>
  <c r="D503" i="54"/>
  <c r="C503" i="54"/>
  <c r="M502" i="54"/>
  <c r="L502" i="54"/>
  <c r="K502" i="54"/>
  <c r="J502" i="54"/>
  <c r="I502" i="54"/>
  <c r="H502" i="54"/>
  <c r="G502" i="54"/>
  <c r="F502" i="54"/>
  <c r="E502" i="54"/>
  <c r="D502" i="54"/>
  <c r="C502" i="54"/>
  <c r="M501" i="54"/>
  <c r="L501" i="54"/>
  <c r="K501" i="54"/>
  <c r="J501" i="54"/>
  <c r="I501" i="54"/>
  <c r="H501" i="54"/>
  <c r="G501" i="54"/>
  <c r="F501" i="54"/>
  <c r="E501" i="54"/>
  <c r="D501" i="54"/>
  <c r="C501" i="54"/>
  <c r="M500" i="54"/>
  <c r="L500" i="54"/>
  <c r="K500" i="54"/>
  <c r="J500" i="54"/>
  <c r="I500" i="54"/>
  <c r="H500" i="54"/>
  <c r="G500" i="54"/>
  <c r="F500" i="54"/>
  <c r="E500" i="54"/>
  <c r="D500" i="54"/>
  <c r="C500" i="54"/>
  <c r="M499" i="54"/>
  <c r="L499" i="54"/>
  <c r="K499" i="54"/>
  <c r="J499" i="54"/>
  <c r="I499" i="54"/>
  <c r="H499" i="54"/>
  <c r="G499" i="54"/>
  <c r="F499" i="54"/>
  <c r="E499" i="54"/>
  <c r="D499" i="54"/>
  <c r="C499" i="54"/>
  <c r="M498" i="54"/>
  <c r="L498" i="54"/>
  <c r="K498" i="54"/>
  <c r="J498" i="54"/>
  <c r="I498" i="54"/>
  <c r="H498" i="54"/>
  <c r="G498" i="54"/>
  <c r="F498" i="54"/>
  <c r="E498" i="54"/>
  <c r="D498" i="54"/>
  <c r="C498" i="54"/>
  <c r="M497" i="54"/>
  <c r="L497" i="54"/>
  <c r="K497" i="54"/>
  <c r="J497" i="54"/>
  <c r="I497" i="54"/>
  <c r="H497" i="54"/>
  <c r="G497" i="54"/>
  <c r="F497" i="54"/>
  <c r="E497" i="54"/>
  <c r="D497" i="54"/>
  <c r="C497" i="54"/>
  <c r="M496" i="54"/>
  <c r="L496" i="54"/>
  <c r="K496" i="54"/>
  <c r="J496" i="54"/>
  <c r="I496" i="54"/>
  <c r="H496" i="54"/>
  <c r="G496" i="54"/>
  <c r="F496" i="54"/>
  <c r="E496" i="54"/>
  <c r="D496" i="54"/>
  <c r="C496" i="54"/>
  <c r="M495" i="54"/>
  <c r="L495" i="54"/>
  <c r="K495" i="54"/>
  <c r="J495" i="54"/>
  <c r="I495" i="54"/>
  <c r="H495" i="54"/>
  <c r="G495" i="54"/>
  <c r="F495" i="54"/>
  <c r="E495" i="54"/>
  <c r="D495" i="54"/>
  <c r="C495" i="54"/>
  <c r="M494" i="54"/>
  <c r="L494" i="54"/>
  <c r="K494" i="54"/>
  <c r="J494" i="54"/>
  <c r="I494" i="54"/>
  <c r="H494" i="54"/>
  <c r="G494" i="54"/>
  <c r="F494" i="54"/>
  <c r="E494" i="54"/>
  <c r="D494" i="54"/>
  <c r="C494" i="54"/>
  <c r="M493" i="54"/>
  <c r="L493" i="54"/>
  <c r="K493" i="54"/>
  <c r="J493" i="54"/>
  <c r="I493" i="54"/>
  <c r="H493" i="54"/>
  <c r="G493" i="54"/>
  <c r="F493" i="54"/>
  <c r="E493" i="54"/>
  <c r="D493" i="54"/>
  <c r="C493" i="54"/>
  <c r="M492" i="54"/>
  <c r="L492" i="54"/>
  <c r="K492" i="54"/>
  <c r="J492" i="54"/>
  <c r="I492" i="54"/>
  <c r="H492" i="54"/>
  <c r="G492" i="54"/>
  <c r="F492" i="54"/>
  <c r="E492" i="54"/>
  <c r="D492" i="54"/>
  <c r="C492" i="54"/>
  <c r="M491" i="54"/>
  <c r="L491" i="54"/>
  <c r="K491" i="54"/>
  <c r="J491" i="54"/>
  <c r="I491" i="54"/>
  <c r="H491" i="54"/>
  <c r="G491" i="54"/>
  <c r="F491" i="54"/>
  <c r="E491" i="54"/>
  <c r="D491" i="54"/>
  <c r="C491" i="54"/>
  <c r="M490" i="54"/>
  <c r="L490" i="54"/>
  <c r="K490" i="54"/>
  <c r="J490" i="54"/>
  <c r="I490" i="54"/>
  <c r="H490" i="54"/>
  <c r="G490" i="54"/>
  <c r="F490" i="54"/>
  <c r="E490" i="54"/>
  <c r="D490" i="54"/>
  <c r="C490" i="54"/>
  <c r="M489" i="54"/>
  <c r="L489" i="54"/>
  <c r="K489" i="54"/>
  <c r="J489" i="54"/>
  <c r="I489" i="54"/>
  <c r="H489" i="54"/>
  <c r="G489" i="54"/>
  <c r="F489" i="54"/>
  <c r="E489" i="54"/>
  <c r="D489" i="54"/>
  <c r="C489" i="54"/>
  <c r="M488" i="54"/>
  <c r="L488" i="54"/>
  <c r="K488" i="54"/>
  <c r="J488" i="54"/>
  <c r="I488" i="54"/>
  <c r="H488" i="54"/>
  <c r="G488" i="54"/>
  <c r="F488" i="54"/>
  <c r="E488" i="54"/>
  <c r="D488" i="54"/>
  <c r="C488" i="54"/>
  <c r="M477" i="54"/>
  <c r="L477" i="54"/>
  <c r="K477" i="54"/>
  <c r="J477" i="54"/>
  <c r="I477" i="54"/>
  <c r="H477" i="54"/>
  <c r="G477" i="54"/>
  <c r="F477" i="54"/>
  <c r="E477" i="54"/>
  <c r="D477" i="54"/>
  <c r="C477" i="54"/>
  <c r="M476" i="54"/>
  <c r="L476" i="54"/>
  <c r="K476" i="54"/>
  <c r="J476" i="54"/>
  <c r="I476" i="54"/>
  <c r="H476" i="54"/>
  <c r="G476" i="54"/>
  <c r="F476" i="54"/>
  <c r="E476" i="54"/>
  <c r="D476" i="54"/>
  <c r="C476" i="54"/>
  <c r="M475" i="54"/>
  <c r="L475" i="54"/>
  <c r="K475" i="54"/>
  <c r="J475" i="54"/>
  <c r="I475" i="54"/>
  <c r="H475" i="54"/>
  <c r="G475" i="54"/>
  <c r="F475" i="54"/>
  <c r="E475" i="54"/>
  <c r="D475" i="54"/>
  <c r="C475" i="54"/>
  <c r="M474" i="54"/>
  <c r="L474" i="54"/>
  <c r="K474" i="54"/>
  <c r="J474" i="54"/>
  <c r="I474" i="54"/>
  <c r="H474" i="54"/>
  <c r="G474" i="54"/>
  <c r="F474" i="54"/>
  <c r="E474" i="54"/>
  <c r="D474" i="54"/>
  <c r="C474" i="54"/>
  <c r="M473" i="54"/>
  <c r="L473" i="54"/>
  <c r="K473" i="54"/>
  <c r="J473" i="54"/>
  <c r="I473" i="54"/>
  <c r="H473" i="54"/>
  <c r="G473" i="54"/>
  <c r="F473" i="54"/>
  <c r="E473" i="54"/>
  <c r="D473" i="54"/>
  <c r="C473" i="54"/>
  <c r="M472" i="54"/>
  <c r="L472" i="54"/>
  <c r="K472" i="54"/>
  <c r="J472" i="54"/>
  <c r="I472" i="54"/>
  <c r="H472" i="54"/>
  <c r="G472" i="54"/>
  <c r="F472" i="54"/>
  <c r="E472" i="54"/>
  <c r="D472" i="54"/>
  <c r="C472" i="54"/>
  <c r="M471" i="54"/>
  <c r="L471" i="54"/>
  <c r="K471" i="54"/>
  <c r="J471" i="54"/>
  <c r="I471" i="54"/>
  <c r="H471" i="54"/>
  <c r="G471" i="54"/>
  <c r="F471" i="54"/>
  <c r="E471" i="54"/>
  <c r="D471" i="54"/>
  <c r="C471" i="54"/>
  <c r="M470" i="54"/>
  <c r="L470" i="54"/>
  <c r="K470" i="54"/>
  <c r="J470" i="54"/>
  <c r="I470" i="54"/>
  <c r="H470" i="54"/>
  <c r="G470" i="54"/>
  <c r="F470" i="54"/>
  <c r="E470" i="54"/>
  <c r="D470" i="54"/>
  <c r="C470" i="54"/>
  <c r="M469" i="54"/>
  <c r="L469" i="54"/>
  <c r="K469" i="54"/>
  <c r="J469" i="54"/>
  <c r="I469" i="54"/>
  <c r="H469" i="54"/>
  <c r="G469" i="54"/>
  <c r="F469" i="54"/>
  <c r="E469" i="54"/>
  <c r="D469" i="54"/>
  <c r="C469" i="54"/>
  <c r="M468" i="54"/>
  <c r="L468" i="54"/>
  <c r="K468" i="54"/>
  <c r="J468" i="54"/>
  <c r="I468" i="54"/>
  <c r="H468" i="54"/>
  <c r="G468" i="54"/>
  <c r="F468" i="54"/>
  <c r="E468" i="54"/>
  <c r="D468" i="54"/>
  <c r="C468" i="54"/>
  <c r="M467" i="54"/>
  <c r="L467" i="54"/>
  <c r="K467" i="54"/>
  <c r="J467" i="54"/>
  <c r="I467" i="54"/>
  <c r="H467" i="54"/>
  <c r="G467" i="54"/>
  <c r="F467" i="54"/>
  <c r="E467" i="54"/>
  <c r="D467" i="54"/>
  <c r="C467" i="54"/>
  <c r="M466" i="54"/>
  <c r="L466" i="54"/>
  <c r="K466" i="54"/>
  <c r="J466" i="54"/>
  <c r="I466" i="54"/>
  <c r="H466" i="54"/>
  <c r="G466" i="54"/>
  <c r="F466" i="54"/>
  <c r="E466" i="54"/>
  <c r="D466" i="54"/>
  <c r="C466" i="54"/>
  <c r="M465" i="54"/>
  <c r="L465" i="54"/>
  <c r="K465" i="54"/>
  <c r="J465" i="54"/>
  <c r="I465" i="54"/>
  <c r="H465" i="54"/>
  <c r="G465" i="54"/>
  <c r="F465" i="54"/>
  <c r="E465" i="54"/>
  <c r="D465" i="54"/>
  <c r="C465" i="54"/>
  <c r="M464" i="54"/>
  <c r="L464" i="54"/>
  <c r="K464" i="54"/>
  <c r="J464" i="54"/>
  <c r="I464" i="54"/>
  <c r="H464" i="54"/>
  <c r="G464" i="54"/>
  <c r="F464" i="54"/>
  <c r="E464" i="54"/>
  <c r="D464" i="54"/>
  <c r="C464" i="54"/>
  <c r="M463" i="54"/>
  <c r="L463" i="54"/>
  <c r="K463" i="54"/>
  <c r="J463" i="54"/>
  <c r="I463" i="54"/>
  <c r="H463" i="54"/>
  <c r="G463" i="54"/>
  <c r="F463" i="54"/>
  <c r="E463" i="54"/>
  <c r="D463" i="54"/>
  <c r="C463" i="54"/>
  <c r="M462" i="54"/>
  <c r="L462" i="54"/>
  <c r="K462" i="54"/>
  <c r="J462" i="54"/>
  <c r="I462" i="54"/>
  <c r="H462" i="54"/>
  <c r="G462" i="54"/>
  <c r="F462" i="54"/>
  <c r="E462" i="54"/>
  <c r="D462" i="54"/>
  <c r="C462" i="54"/>
  <c r="M461" i="54"/>
  <c r="L461" i="54"/>
  <c r="K461" i="54"/>
  <c r="J461" i="54"/>
  <c r="I461" i="54"/>
  <c r="H461" i="54"/>
  <c r="G461" i="54"/>
  <c r="F461" i="54"/>
  <c r="E461" i="54"/>
  <c r="D461" i="54"/>
  <c r="C461" i="54"/>
  <c r="M460" i="54"/>
  <c r="L460" i="54"/>
  <c r="K460" i="54"/>
  <c r="J460" i="54"/>
  <c r="I460" i="54"/>
  <c r="H460" i="54"/>
  <c r="G460" i="54"/>
  <c r="F460" i="54"/>
  <c r="E460" i="54"/>
  <c r="D460" i="54"/>
  <c r="C460" i="54"/>
  <c r="M459" i="54"/>
  <c r="L459" i="54"/>
  <c r="K459" i="54"/>
  <c r="J459" i="54"/>
  <c r="I459" i="54"/>
  <c r="H459" i="54"/>
  <c r="G459" i="54"/>
  <c r="F459" i="54"/>
  <c r="E459" i="54"/>
  <c r="D459" i="54"/>
  <c r="C459" i="54"/>
  <c r="M458" i="54"/>
  <c r="L458" i="54"/>
  <c r="K458" i="54"/>
  <c r="J458" i="54"/>
  <c r="I458" i="54"/>
  <c r="H458" i="54"/>
  <c r="G458" i="54"/>
  <c r="F458" i="54"/>
  <c r="E458" i="54"/>
  <c r="D458" i="54"/>
  <c r="C458" i="54"/>
  <c r="M447" i="54"/>
  <c r="L447" i="54"/>
  <c r="K447" i="54"/>
  <c r="J447" i="54"/>
  <c r="I447" i="54"/>
  <c r="H447" i="54"/>
  <c r="G447" i="54"/>
  <c r="F447" i="54"/>
  <c r="E447" i="54"/>
  <c r="D447" i="54"/>
  <c r="C447" i="54"/>
  <c r="M446" i="54"/>
  <c r="L446" i="54"/>
  <c r="K446" i="54"/>
  <c r="J446" i="54"/>
  <c r="I446" i="54"/>
  <c r="H446" i="54"/>
  <c r="G446" i="54"/>
  <c r="F446" i="54"/>
  <c r="E446" i="54"/>
  <c r="D446" i="54"/>
  <c r="C446" i="54"/>
  <c r="M445" i="54"/>
  <c r="L445" i="54"/>
  <c r="K445" i="54"/>
  <c r="J445" i="54"/>
  <c r="I445" i="54"/>
  <c r="H445" i="54"/>
  <c r="G445" i="54"/>
  <c r="F445" i="54"/>
  <c r="E445" i="54"/>
  <c r="D445" i="54"/>
  <c r="C445" i="54"/>
  <c r="M444" i="54"/>
  <c r="L444" i="54"/>
  <c r="K444" i="54"/>
  <c r="J444" i="54"/>
  <c r="I444" i="54"/>
  <c r="H444" i="54"/>
  <c r="G444" i="54"/>
  <c r="F444" i="54"/>
  <c r="E444" i="54"/>
  <c r="D444" i="54"/>
  <c r="C444" i="54"/>
  <c r="M443" i="54"/>
  <c r="L443" i="54"/>
  <c r="K443" i="54"/>
  <c r="J443" i="54"/>
  <c r="I443" i="54"/>
  <c r="H443" i="54"/>
  <c r="G443" i="54"/>
  <c r="F443" i="54"/>
  <c r="E443" i="54"/>
  <c r="D443" i="54"/>
  <c r="C443" i="54"/>
  <c r="M442" i="54"/>
  <c r="L442" i="54"/>
  <c r="K442" i="54"/>
  <c r="J442" i="54"/>
  <c r="I442" i="54"/>
  <c r="H442" i="54"/>
  <c r="G442" i="54"/>
  <c r="F442" i="54"/>
  <c r="E442" i="54"/>
  <c r="D442" i="54"/>
  <c r="C442" i="54"/>
  <c r="M441" i="54"/>
  <c r="L441" i="54"/>
  <c r="K441" i="54"/>
  <c r="J441" i="54"/>
  <c r="I441" i="54"/>
  <c r="H441" i="54"/>
  <c r="G441" i="54"/>
  <c r="F441" i="54"/>
  <c r="E441" i="54"/>
  <c r="D441" i="54"/>
  <c r="C441" i="54"/>
  <c r="M440" i="54"/>
  <c r="L440" i="54"/>
  <c r="K440" i="54"/>
  <c r="J440" i="54"/>
  <c r="I440" i="54"/>
  <c r="H440" i="54"/>
  <c r="G440" i="54"/>
  <c r="F440" i="54"/>
  <c r="E440" i="54"/>
  <c r="D440" i="54"/>
  <c r="C440" i="54"/>
  <c r="M439" i="54"/>
  <c r="L439" i="54"/>
  <c r="K439" i="54"/>
  <c r="J439" i="54"/>
  <c r="I439" i="54"/>
  <c r="H439" i="54"/>
  <c r="G439" i="54"/>
  <c r="F439" i="54"/>
  <c r="E439" i="54"/>
  <c r="D439" i="54"/>
  <c r="C439" i="54"/>
  <c r="M438" i="54"/>
  <c r="L438" i="54"/>
  <c r="K438" i="54"/>
  <c r="J438" i="54"/>
  <c r="I438" i="54"/>
  <c r="H438" i="54"/>
  <c r="G438" i="54"/>
  <c r="F438" i="54"/>
  <c r="E438" i="54"/>
  <c r="D438" i="54"/>
  <c r="C438" i="54"/>
  <c r="M437" i="54"/>
  <c r="L437" i="54"/>
  <c r="K437" i="54"/>
  <c r="J437" i="54"/>
  <c r="I437" i="54"/>
  <c r="H437" i="54"/>
  <c r="G437" i="54"/>
  <c r="F437" i="54"/>
  <c r="E437" i="54"/>
  <c r="D437" i="54"/>
  <c r="C437" i="54"/>
  <c r="M436" i="54"/>
  <c r="L436" i="54"/>
  <c r="K436" i="54"/>
  <c r="J436" i="54"/>
  <c r="I436" i="54"/>
  <c r="H436" i="54"/>
  <c r="G436" i="54"/>
  <c r="F436" i="54"/>
  <c r="E436" i="54"/>
  <c r="D436" i="54"/>
  <c r="C436" i="54"/>
  <c r="M435" i="54"/>
  <c r="L435" i="54"/>
  <c r="K435" i="54"/>
  <c r="J435" i="54"/>
  <c r="I435" i="54"/>
  <c r="H435" i="54"/>
  <c r="G435" i="54"/>
  <c r="F435" i="54"/>
  <c r="E435" i="54"/>
  <c r="D435" i="54"/>
  <c r="C435" i="54"/>
  <c r="M434" i="54"/>
  <c r="L434" i="54"/>
  <c r="K434" i="54"/>
  <c r="J434" i="54"/>
  <c r="I434" i="54"/>
  <c r="H434" i="54"/>
  <c r="G434" i="54"/>
  <c r="F434" i="54"/>
  <c r="E434" i="54"/>
  <c r="D434" i="54"/>
  <c r="C434" i="54"/>
  <c r="M433" i="54"/>
  <c r="L433" i="54"/>
  <c r="K433" i="54"/>
  <c r="J433" i="54"/>
  <c r="I433" i="54"/>
  <c r="H433" i="54"/>
  <c r="G433" i="54"/>
  <c r="F433" i="54"/>
  <c r="E433" i="54"/>
  <c r="D433" i="54"/>
  <c r="C433" i="54"/>
  <c r="M432" i="54"/>
  <c r="L432" i="54"/>
  <c r="K432" i="54"/>
  <c r="J432" i="54"/>
  <c r="I432" i="54"/>
  <c r="H432" i="54"/>
  <c r="G432" i="54"/>
  <c r="F432" i="54"/>
  <c r="E432" i="54"/>
  <c r="D432" i="54"/>
  <c r="C432" i="54"/>
  <c r="M431" i="54"/>
  <c r="L431" i="54"/>
  <c r="K431" i="54"/>
  <c r="J431" i="54"/>
  <c r="I431" i="54"/>
  <c r="H431" i="54"/>
  <c r="G431" i="54"/>
  <c r="F431" i="54"/>
  <c r="E431" i="54"/>
  <c r="D431" i="54"/>
  <c r="C431" i="54"/>
  <c r="M430" i="54"/>
  <c r="L430" i="54"/>
  <c r="K430" i="54"/>
  <c r="J430" i="54"/>
  <c r="I430" i="54"/>
  <c r="H430" i="54"/>
  <c r="G430" i="54"/>
  <c r="F430" i="54"/>
  <c r="E430" i="54"/>
  <c r="D430" i="54"/>
  <c r="C430" i="54"/>
  <c r="M429" i="54"/>
  <c r="L429" i="54"/>
  <c r="K429" i="54"/>
  <c r="J429" i="54"/>
  <c r="I429" i="54"/>
  <c r="H429" i="54"/>
  <c r="G429" i="54"/>
  <c r="F429" i="54"/>
  <c r="E429" i="54"/>
  <c r="D429" i="54"/>
  <c r="C429" i="54"/>
  <c r="M428" i="54"/>
  <c r="L428" i="54"/>
  <c r="K428" i="54"/>
  <c r="J428" i="54"/>
  <c r="I428" i="54"/>
  <c r="H428" i="54"/>
  <c r="G428" i="54"/>
  <c r="F428" i="54"/>
  <c r="E428" i="54"/>
  <c r="D428" i="54"/>
  <c r="C428" i="54"/>
  <c r="M417" i="54"/>
  <c r="L417" i="54"/>
  <c r="K417" i="54"/>
  <c r="J417" i="54"/>
  <c r="I417" i="54"/>
  <c r="H417" i="54"/>
  <c r="G417" i="54"/>
  <c r="F417" i="54"/>
  <c r="E417" i="54"/>
  <c r="D417" i="54"/>
  <c r="C417" i="54"/>
  <c r="M416" i="54"/>
  <c r="L416" i="54"/>
  <c r="K416" i="54"/>
  <c r="J416" i="54"/>
  <c r="I416" i="54"/>
  <c r="H416" i="54"/>
  <c r="G416" i="54"/>
  <c r="F416" i="54"/>
  <c r="E416" i="54"/>
  <c r="D416" i="54"/>
  <c r="C416" i="54"/>
  <c r="M415" i="54"/>
  <c r="L415" i="54"/>
  <c r="K415" i="54"/>
  <c r="J415" i="54"/>
  <c r="I415" i="54"/>
  <c r="H415" i="54"/>
  <c r="G415" i="54"/>
  <c r="F415" i="54"/>
  <c r="E415" i="54"/>
  <c r="D415" i="54"/>
  <c r="C415" i="54"/>
  <c r="M414" i="54"/>
  <c r="L414" i="54"/>
  <c r="K414" i="54"/>
  <c r="J414" i="54"/>
  <c r="I414" i="54"/>
  <c r="H414" i="54"/>
  <c r="G414" i="54"/>
  <c r="F414" i="54"/>
  <c r="E414" i="54"/>
  <c r="D414" i="54"/>
  <c r="C414" i="54"/>
  <c r="M413" i="54"/>
  <c r="L413" i="54"/>
  <c r="K413" i="54"/>
  <c r="J413" i="54"/>
  <c r="I413" i="54"/>
  <c r="H413" i="54"/>
  <c r="G413" i="54"/>
  <c r="F413" i="54"/>
  <c r="E413" i="54"/>
  <c r="D413" i="54"/>
  <c r="C413" i="54"/>
  <c r="M412" i="54"/>
  <c r="L412" i="54"/>
  <c r="K412" i="54"/>
  <c r="J412" i="54"/>
  <c r="I412" i="54"/>
  <c r="H412" i="54"/>
  <c r="G412" i="54"/>
  <c r="F412" i="54"/>
  <c r="E412" i="54"/>
  <c r="D412" i="54"/>
  <c r="C412" i="54"/>
  <c r="M411" i="54"/>
  <c r="L411" i="54"/>
  <c r="K411" i="54"/>
  <c r="J411" i="54"/>
  <c r="I411" i="54"/>
  <c r="H411" i="54"/>
  <c r="G411" i="54"/>
  <c r="F411" i="54"/>
  <c r="E411" i="54"/>
  <c r="D411" i="54"/>
  <c r="C411" i="54"/>
  <c r="M410" i="54"/>
  <c r="L410" i="54"/>
  <c r="K410" i="54"/>
  <c r="J410" i="54"/>
  <c r="I410" i="54"/>
  <c r="H410" i="54"/>
  <c r="G410" i="54"/>
  <c r="F410" i="54"/>
  <c r="E410" i="54"/>
  <c r="D410" i="54"/>
  <c r="C410" i="54"/>
  <c r="M409" i="54"/>
  <c r="L409" i="54"/>
  <c r="K409" i="54"/>
  <c r="J409" i="54"/>
  <c r="I409" i="54"/>
  <c r="H409" i="54"/>
  <c r="G409" i="54"/>
  <c r="F409" i="54"/>
  <c r="E409" i="54"/>
  <c r="D409" i="54"/>
  <c r="C409" i="54"/>
  <c r="M408" i="54"/>
  <c r="L408" i="54"/>
  <c r="K408" i="54"/>
  <c r="J408" i="54"/>
  <c r="I408" i="54"/>
  <c r="H408" i="54"/>
  <c r="G408" i="54"/>
  <c r="F408" i="54"/>
  <c r="E408" i="54"/>
  <c r="D408" i="54"/>
  <c r="C408" i="54"/>
  <c r="M407" i="54"/>
  <c r="L407" i="54"/>
  <c r="K407" i="54"/>
  <c r="J407" i="54"/>
  <c r="I407" i="54"/>
  <c r="H407" i="54"/>
  <c r="G407" i="54"/>
  <c r="F407" i="54"/>
  <c r="E407" i="54"/>
  <c r="D407" i="54"/>
  <c r="C407" i="54"/>
  <c r="M406" i="54"/>
  <c r="L406" i="54"/>
  <c r="K406" i="54"/>
  <c r="J406" i="54"/>
  <c r="I406" i="54"/>
  <c r="H406" i="54"/>
  <c r="G406" i="54"/>
  <c r="F406" i="54"/>
  <c r="E406" i="54"/>
  <c r="D406" i="54"/>
  <c r="C406" i="54"/>
  <c r="M405" i="54"/>
  <c r="L405" i="54"/>
  <c r="K405" i="54"/>
  <c r="J405" i="54"/>
  <c r="I405" i="54"/>
  <c r="H405" i="54"/>
  <c r="G405" i="54"/>
  <c r="F405" i="54"/>
  <c r="E405" i="54"/>
  <c r="D405" i="54"/>
  <c r="C405" i="54"/>
  <c r="M404" i="54"/>
  <c r="L404" i="54"/>
  <c r="K404" i="54"/>
  <c r="J404" i="54"/>
  <c r="I404" i="54"/>
  <c r="H404" i="54"/>
  <c r="G404" i="54"/>
  <c r="F404" i="54"/>
  <c r="E404" i="54"/>
  <c r="D404" i="54"/>
  <c r="C404" i="54"/>
  <c r="M403" i="54"/>
  <c r="L403" i="54"/>
  <c r="K403" i="54"/>
  <c r="J403" i="54"/>
  <c r="I403" i="54"/>
  <c r="H403" i="54"/>
  <c r="G403" i="54"/>
  <c r="F403" i="54"/>
  <c r="E403" i="54"/>
  <c r="D403" i="54"/>
  <c r="C403" i="54"/>
  <c r="M402" i="54"/>
  <c r="L402" i="54"/>
  <c r="K402" i="54"/>
  <c r="J402" i="54"/>
  <c r="I402" i="54"/>
  <c r="H402" i="54"/>
  <c r="G402" i="54"/>
  <c r="F402" i="54"/>
  <c r="E402" i="54"/>
  <c r="D402" i="54"/>
  <c r="C402" i="54"/>
  <c r="M401" i="54"/>
  <c r="L401" i="54"/>
  <c r="K401" i="54"/>
  <c r="J401" i="54"/>
  <c r="I401" i="54"/>
  <c r="H401" i="54"/>
  <c r="G401" i="54"/>
  <c r="F401" i="54"/>
  <c r="E401" i="54"/>
  <c r="D401" i="54"/>
  <c r="C401" i="54"/>
  <c r="M400" i="54"/>
  <c r="L400" i="54"/>
  <c r="K400" i="54"/>
  <c r="J400" i="54"/>
  <c r="I400" i="54"/>
  <c r="H400" i="54"/>
  <c r="G400" i="54"/>
  <c r="F400" i="54"/>
  <c r="E400" i="54"/>
  <c r="D400" i="54"/>
  <c r="C400" i="54"/>
  <c r="M399" i="54"/>
  <c r="L399" i="54"/>
  <c r="K399" i="54"/>
  <c r="J399" i="54"/>
  <c r="I399" i="54"/>
  <c r="H399" i="54"/>
  <c r="G399" i="54"/>
  <c r="F399" i="54"/>
  <c r="E399" i="54"/>
  <c r="D399" i="54"/>
  <c r="C399" i="54"/>
  <c r="M398" i="54"/>
  <c r="L398" i="54"/>
  <c r="K398" i="54"/>
  <c r="J398" i="54"/>
  <c r="I398" i="54"/>
  <c r="H398" i="54"/>
  <c r="G398" i="54"/>
  <c r="F398" i="54"/>
  <c r="E398" i="54"/>
  <c r="D398" i="54"/>
  <c r="C398" i="54"/>
  <c r="M387" i="54"/>
  <c r="L387" i="54"/>
  <c r="K387" i="54"/>
  <c r="J387" i="54"/>
  <c r="I387" i="54"/>
  <c r="H387" i="54"/>
  <c r="G387" i="54"/>
  <c r="F387" i="54"/>
  <c r="E387" i="54"/>
  <c r="D387" i="54"/>
  <c r="C387" i="54"/>
  <c r="M386" i="54"/>
  <c r="L386" i="54"/>
  <c r="K386" i="54"/>
  <c r="J386" i="54"/>
  <c r="I386" i="54"/>
  <c r="H386" i="54"/>
  <c r="G386" i="54"/>
  <c r="F386" i="54"/>
  <c r="E386" i="54"/>
  <c r="D386" i="54"/>
  <c r="C386" i="54"/>
  <c r="M385" i="54"/>
  <c r="L385" i="54"/>
  <c r="K385" i="54"/>
  <c r="J385" i="54"/>
  <c r="I385" i="54"/>
  <c r="H385" i="54"/>
  <c r="G385" i="54"/>
  <c r="F385" i="54"/>
  <c r="E385" i="54"/>
  <c r="D385" i="54"/>
  <c r="C385" i="54"/>
  <c r="M384" i="54"/>
  <c r="L384" i="54"/>
  <c r="K384" i="54"/>
  <c r="J384" i="54"/>
  <c r="I384" i="54"/>
  <c r="H384" i="54"/>
  <c r="G384" i="54"/>
  <c r="F384" i="54"/>
  <c r="E384" i="54"/>
  <c r="D384" i="54"/>
  <c r="C384" i="54"/>
  <c r="M383" i="54"/>
  <c r="L383" i="54"/>
  <c r="K383" i="54"/>
  <c r="J383" i="54"/>
  <c r="I383" i="54"/>
  <c r="H383" i="54"/>
  <c r="G383" i="54"/>
  <c r="F383" i="54"/>
  <c r="E383" i="54"/>
  <c r="D383" i="54"/>
  <c r="C383" i="54"/>
  <c r="M382" i="54"/>
  <c r="L382" i="54"/>
  <c r="K382" i="54"/>
  <c r="J382" i="54"/>
  <c r="I382" i="54"/>
  <c r="H382" i="54"/>
  <c r="G382" i="54"/>
  <c r="F382" i="54"/>
  <c r="E382" i="54"/>
  <c r="D382" i="54"/>
  <c r="C382" i="54"/>
  <c r="M381" i="54"/>
  <c r="L381" i="54"/>
  <c r="K381" i="54"/>
  <c r="J381" i="54"/>
  <c r="I381" i="54"/>
  <c r="H381" i="54"/>
  <c r="G381" i="54"/>
  <c r="F381" i="54"/>
  <c r="E381" i="54"/>
  <c r="D381" i="54"/>
  <c r="C381" i="54"/>
  <c r="M380" i="54"/>
  <c r="L380" i="54"/>
  <c r="K380" i="54"/>
  <c r="J380" i="54"/>
  <c r="I380" i="54"/>
  <c r="H380" i="54"/>
  <c r="G380" i="54"/>
  <c r="F380" i="54"/>
  <c r="E380" i="54"/>
  <c r="D380" i="54"/>
  <c r="C380" i="54"/>
  <c r="M379" i="54"/>
  <c r="L379" i="54"/>
  <c r="K379" i="54"/>
  <c r="J379" i="54"/>
  <c r="I379" i="54"/>
  <c r="H379" i="54"/>
  <c r="G379" i="54"/>
  <c r="F379" i="54"/>
  <c r="E379" i="54"/>
  <c r="D379" i="54"/>
  <c r="C379" i="54"/>
  <c r="M378" i="54"/>
  <c r="L378" i="54"/>
  <c r="K378" i="54"/>
  <c r="J378" i="54"/>
  <c r="I378" i="54"/>
  <c r="H378" i="54"/>
  <c r="G378" i="54"/>
  <c r="F378" i="54"/>
  <c r="E378" i="54"/>
  <c r="D378" i="54"/>
  <c r="C378" i="54"/>
  <c r="M377" i="54"/>
  <c r="L377" i="54"/>
  <c r="K377" i="54"/>
  <c r="J377" i="54"/>
  <c r="I377" i="54"/>
  <c r="H377" i="54"/>
  <c r="G377" i="54"/>
  <c r="F377" i="54"/>
  <c r="E377" i="54"/>
  <c r="D377" i="54"/>
  <c r="C377" i="54"/>
  <c r="M376" i="54"/>
  <c r="L376" i="54"/>
  <c r="K376" i="54"/>
  <c r="J376" i="54"/>
  <c r="I376" i="54"/>
  <c r="H376" i="54"/>
  <c r="G376" i="54"/>
  <c r="F376" i="54"/>
  <c r="E376" i="54"/>
  <c r="D376" i="54"/>
  <c r="C376" i="54"/>
  <c r="M375" i="54"/>
  <c r="L375" i="54"/>
  <c r="K375" i="54"/>
  <c r="J375" i="54"/>
  <c r="I375" i="54"/>
  <c r="H375" i="54"/>
  <c r="G375" i="54"/>
  <c r="F375" i="54"/>
  <c r="E375" i="54"/>
  <c r="D375" i="54"/>
  <c r="C375" i="54"/>
  <c r="M374" i="54"/>
  <c r="L374" i="54"/>
  <c r="K374" i="54"/>
  <c r="J374" i="54"/>
  <c r="I374" i="54"/>
  <c r="H374" i="54"/>
  <c r="G374" i="54"/>
  <c r="F374" i="54"/>
  <c r="E374" i="54"/>
  <c r="D374" i="54"/>
  <c r="C374" i="54"/>
  <c r="M373" i="54"/>
  <c r="L373" i="54"/>
  <c r="K373" i="54"/>
  <c r="J373" i="54"/>
  <c r="I373" i="54"/>
  <c r="H373" i="54"/>
  <c r="G373" i="54"/>
  <c r="F373" i="54"/>
  <c r="E373" i="54"/>
  <c r="D373" i="54"/>
  <c r="C373" i="54"/>
  <c r="M372" i="54"/>
  <c r="L372" i="54"/>
  <c r="K372" i="54"/>
  <c r="J372" i="54"/>
  <c r="I372" i="54"/>
  <c r="H372" i="54"/>
  <c r="G372" i="54"/>
  <c r="F372" i="54"/>
  <c r="E372" i="54"/>
  <c r="D372" i="54"/>
  <c r="C372" i="54"/>
  <c r="M371" i="54"/>
  <c r="L371" i="54"/>
  <c r="K371" i="54"/>
  <c r="J371" i="54"/>
  <c r="I371" i="54"/>
  <c r="H371" i="54"/>
  <c r="G371" i="54"/>
  <c r="F371" i="54"/>
  <c r="E371" i="54"/>
  <c r="D371" i="54"/>
  <c r="C371" i="54"/>
  <c r="M370" i="54"/>
  <c r="L370" i="54"/>
  <c r="K370" i="54"/>
  <c r="J370" i="54"/>
  <c r="I370" i="54"/>
  <c r="H370" i="54"/>
  <c r="G370" i="54"/>
  <c r="F370" i="54"/>
  <c r="E370" i="54"/>
  <c r="D370" i="54"/>
  <c r="C370" i="54"/>
  <c r="M369" i="54"/>
  <c r="L369" i="54"/>
  <c r="K369" i="54"/>
  <c r="J369" i="54"/>
  <c r="I369" i="54"/>
  <c r="H369" i="54"/>
  <c r="G369" i="54"/>
  <c r="F369" i="54"/>
  <c r="E369" i="54"/>
  <c r="D369" i="54"/>
  <c r="C369" i="54"/>
  <c r="M368" i="54"/>
  <c r="L368" i="54"/>
  <c r="K368" i="54"/>
  <c r="J368" i="54"/>
  <c r="I368" i="54"/>
  <c r="H368" i="54"/>
  <c r="G368" i="54"/>
  <c r="F368" i="54"/>
  <c r="E368" i="54"/>
  <c r="D368" i="54"/>
  <c r="C368" i="54"/>
  <c r="M357" i="54"/>
  <c r="L357" i="54"/>
  <c r="K357" i="54"/>
  <c r="J357" i="54"/>
  <c r="I357" i="54"/>
  <c r="H357" i="54"/>
  <c r="G357" i="54"/>
  <c r="F357" i="54"/>
  <c r="E357" i="54"/>
  <c r="D357" i="54"/>
  <c r="C357" i="54"/>
  <c r="M356" i="54"/>
  <c r="L356" i="54"/>
  <c r="K356" i="54"/>
  <c r="J356" i="54"/>
  <c r="I356" i="54"/>
  <c r="H356" i="54"/>
  <c r="G356" i="54"/>
  <c r="F356" i="54"/>
  <c r="E356" i="54"/>
  <c r="D356" i="54"/>
  <c r="C356" i="54"/>
  <c r="M355" i="54"/>
  <c r="L355" i="54"/>
  <c r="K355" i="54"/>
  <c r="J355" i="54"/>
  <c r="I355" i="54"/>
  <c r="H355" i="54"/>
  <c r="G355" i="54"/>
  <c r="F355" i="54"/>
  <c r="E355" i="54"/>
  <c r="D355" i="54"/>
  <c r="C355" i="54"/>
  <c r="M354" i="54"/>
  <c r="L354" i="54"/>
  <c r="K354" i="54"/>
  <c r="J354" i="54"/>
  <c r="I354" i="54"/>
  <c r="H354" i="54"/>
  <c r="G354" i="54"/>
  <c r="F354" i="54"/>
  <c r="E354" i="54"/>
  <c r="D354" i="54"/>
  <c r="C354" i="54"/>
  <c r="M353" i="54"/>
  <c r="L353" i="54"/>
  <c r="K353" i="54"/>
  <c r="J353" i="54"/>
  <c r="I353" i="54"/>
  <c r="H353" i="54"/>
  <c r="G353" i="54"/>
  <c r="F353" i="54"/>
  <c r="E353" i="54"/>
  <c r="D353" i="54"/>
  <c r="C353" i="54"/>
  <c r="M352" i="54"/>
  <c r="L352" i="54"/>
  <c r="K352" i="54"/>
  <c r="J352" i="54"/>
  <c r="I352" i="54"/>
  <c r="H352" i="54"/>
  <c r="G352" i="54"/>
  <c r="F352" i="54"/>
  <c r="E352" i="54"/>
  <c r="D352" i="54"/>
  <c r="C352" i="54"/>
  <c r="M351" i="54"/>
  <c r="L351" i="54"/>
  <c r="K351" i="54"/>
  <c r="J351" i="54"/>
  <c r="I351" i="54"/>
  <c r="H351" i="54"/>
  <c r="G351" i="54"/>
  <c r="F351" i="54"/>
  <c r="E351" i="54"/>
  <c r="D351" i="54"/>
  <c r="C351" i="54"/>
  <c r="M350" i="54"/>
  <c r="L350" i="54"/>
  <c r="K350" i="54"/>
  <c r="J350" i="54"/>
  <c r="I350" i="54"/>
  <c r="H350" i="54"/>
  <c r="G350" i="54"/>
  <c r="F350" i="54"/>
  <c r="E350" i="54"/>
  <c r="D350" i="54"/>
  <c r="C350" i="54"/>
  <c r="M349" i="54"/>
  <c r="L349" i="54"/>
  <c r="K349" i="54"/>
  <c r="J349" i="54"/>
  <c r="I349" i="54"/>
  <c r="H349" i="54"/>
  <c r="G349" i="54"/>
  <c r="F349" i="54"/>
  <c r="E349" i="54"/>
  <c r="D349" i="54"/>
  <c r="C349" i="54"/>
  <c r="M348" i="54"/>
  <c r="L348" i="54"/>
  <c r="K348" i="54"/>
  <c r="J348" i="54"/>
  <c r="I348" i="54"/>
  <c r="H348" i="54"/>
  <c r="G348" i="54"/>
  <c r="F348" i="54"/>
  <c r="E348" i="54"/>
  <c r="D348" i="54"/>
  <c r="C348" i="54"/>
  <c r="M347" i="54"/>
  <c r="L347" i="54"/>
  <c r="K347" i="54"/>
  <c r="J347" i="54"/>
  <c r="I347" i="54"/>
  <c r="H347" i="54"/>
  <c r="G347" i="54"/>
  <c r="F347" i="54"/>
  <c r="E347" i="54"/>
  <c r="D347" i="54"/>
  <c r="C347" i="54"/>
  <c r="M346" i="54"/>
  <c r="L346" i="54"/>
  <c r="K346" i="54"/>
  <c r="J346" i="54"/>
  <c r="I346" i="54"/>
  <c r="H346" i="54"/>
  <c r="G346" i="54"/>
  <c r="F346" i="54"/>
  <c r="E346" i="54"/>
  <c r="D346" i="54"/>
  <c r="C346" i="54"/>
  <c r="M345" i="54"/>
  <c r="L345" i="54"/>
  <c r="K345" i="54"/>
  <c r="J345" i="54"/>
  <c r="I345" i="54"/>
  <c r="H345" i="54"/>
  <c r="G345" i="54"/>
  <c r="F345" i="54"/>
  <c r="E345" i="54"/>
  <c r="D345" i="54"/>
  <c r="C345" i="54"/>
  <c r="M344" i="54"/>
  <c r="L344" i="54"/>
  <c r="K344" i="54"/>
  <c r="J344" i="54"/>
  <c r="I344" i="54"/>
  <c r="H344" i="54"/>
  <c r="G344" i="54"/>
  <c r="F344" i="54"/>
  <c r="E344" i="54"/>
  <c r="D344" i="54"/>
  <c r="C344" i="54"/>
  <c r="M343" i="54"/>
  <c r="L343" i="54"/>
  <c r="K343" i="54"/>
  <c r="J343" i="54"/>
  <c r="I343" i="54"/>
  <c r="H343" i="54"/>
  <c r="G343" i="54"/>
  <c r="F343" i="54"/>
  <c r="E343" i="54"/>
  <c r="D343" i="54"/>
  <c r="C343" i="54"/>
  <c r="M342" i="54"/>
  <c r="L342" i="54"/>
  <c r="K342" i="54"/>
  <c r="J342" i="54"/>
  <c r="I342" i="54"/>
  <c r="H342" i="54"/>
  <c r="G342" i="54"/>
  <c r="F342" i="54"/>
  <c r="E342" i="54"/>
  <c r="D342" i="54"/>
  <c r="C342" i="54"/>
  <c r="M341" i="54"/>
  <c r="L341" i="54"/>
  <c r="K341" i="54"/>
  <c r="J341" i="54"/>
  <c r="I341" i="54"/>
  <c r="H341" i="54"/>
  <c r="G341" i="54"/>
  <c r="F341" i="54"/>
  <c r="E341" i="54"/>
  <c r="D341" i="54"/>
  <c r="C341" i="54"/>
  <c r="M340" i="54"/>
  <c r="L340" i="54"/>
  <c r="K340" i="54"/>
  <c r="J340" i="54"/>
  <c r="I340" i="54"/>
  <c r="H340" i="54"/>
  <c r="G340" i="54"/>
  <c r="F340" i="54"/>
  <c r="E340" i="54"/>
  <c r="D340" i="54"/>
  <c r="C340" i="54"/>
  <c r="M339" i="54"/>
  <c r="L339" i="54"/>
  <c r="K339" i="54"/>
  <c r="J339" i="54"/>
  <c r="I339" i="54"/>
  <c r="H339" i="54"/>
  <c r="G339" i="54"/>
  <c r="F339" i="54"/>
  <c r="E339" i="54"/>
  <c r="D339" i="54"/>
  <c r="C339" i="54"/>
  <c r="M338" i="54"/>
  <c r="L338" i="54"/>
  <c r="K338" i="54"/>
  <c r="J338" i="54"/>
  <c r="I338" i="54"/>
  <c r="H338" i="54"/>
  <c r="G338" i="54"/>
  <c r="F338" i="54"/>
  <c r="E338" i="54"/>
  <c r="D338" i="54"/>
  <c r="C338" i="54"/>
  <c r="M327" i="54"/>
  <c r="L327" i="54"/>
  <c r="K327" i="54"/>
  <c r="J327" i="54"/>
  <c r="I327" i="54"/>
  <c r="H327" i="54"/>
  <c r="G327" i="54"/>
  <c r="F327" i="54"/>
  <c r="E327" i="54"/>
  <c r="D327" i="54"/>
  <c r="C327" i="54"/>
  <c r="M326" i="54"/>
  <c r="L326" i="54"/>
  <c r="K326" i="54"/>
  <c r="J326" i="54"/>
  <c r="I326" i="54"/>
  <c r="H326" i="54"/>
  <c r="G326" i="54"/>
  <c r="F326" i="54"/>
  <c r="E326" i="54"/>
  <c r="D326" i="54"/>
  <c r="C326" i="54"/>
  <c r="M325" i="54"/>
  <c r="L325" i="54"/>
  <c r="K325" i="54"/>
  <c r="J325" i="54"/>
  <c r="I325" i="54"/>
  <c r="H325" i="54"/>
  <c r="G325" i="54"/>
  <c r="F325" i="54"/>
  <c r="E325" i="54"/>
  <c r="D325" i="54"/>
  <c r="C325" i="54"/>
  <c r="M324" i="54"/>
  <c r="L324" i="54"/>
  <c r="K324" i="54"/>
  <c r="J324" i="54"/>
  <c r="I324" i="54"/>
  <c r="H324" i="54"/>
  <c r="G324" i="54"/>
  <c r="F324" i="54"/>
  <c r="E324" i="54"/>
  <c r="D324" i="54"/>
  <c r="C324" i="54"/>
  <c r="M323" i="54"/>
  <c r="L323" i="54"/>
  <c r="K323" i="54"/>
  <c r="J323" i="54"/>
  <c r="I323" i="54"/>
  <c r="H323" i="54"/>
  <c r="G323" i="54"/>
  <c r="F323" i="54"/>
  <c r="E323" i="54"/>
  <c r="D323" i="54"/>
  <c r="C323" i="54"/>
  <c r="M322" i="54"/>
  <c r="L322" i="54"/>
  <c r="K322" i="54"/>
  <c r="J322" i="54"/>
  <c r="I322" i="54"/>
  <c r="H322" i="54"/>
  <c r="G322" i="54"/>
  <c r="F322" i="54"/>
  <c r="E322" i="54"/>
  <c r="D322" i="54"/>
  <c r="C322" i="54"/>
  <c r="M321" i="54"/>
  <c r="L321" i="54"/>
  <c r="K321" i="54"/>
  <c r="J321" i="54"/>
  <c r="I321" i="54"/>
  <c r="H321" i="54"/>
  <c r="G321" i="54"/>
  <c r="F321" i="54"/>
  <c r="E321" i="54"/>
  <c r="D321" i="54"/>
  <c r="C321" i="54"/>
  <c r="M320" i="54"/>
  <c r="L320" i="54"/>
  <c r="K320" i="54"/>
  <c r="J320" i="54"/>
  <c r="I320" i="54"/>
  <c r="H320" i="54"/>
  <c r="G320" i="54"/>
  <c r="F320" i="54"/>
  <c r="E320" i="54"/>
  <c r="D320" i="54"/>
  <c r="C320" i="54"/>
  <c r="M319" i="54"/>
  <c r="L319" i="54"/>
  <c r="K319" i="54"/>
  <c r="J319" i="54"/>
  <c r="I319" i="54"/>
  <c r="H319" i="54"/>
  <c r="G319" i="54"/>
  <c r="F319" i="54"/>
  <c r="E319" i="54"/>
  <c r="D319" i="54"/>
  <c r="C319" i="54"/>
  <c r="M318" i="54"/>
  <c r="L318" i="54"/>
  <c r="K318" i="54"/>
  <c r="J318" i="54"/>
  <c r="I318" i="54"/>
  <c r="H318" i="54"/>
  <c r="G318" i="54"/>
  <c r="F318" i="54"/>
  <c r="E318" i="54"/>
  <c r="D318" i="54"/>
  <c r="C318" i="54"/>
  <c r="M317" i="54"/>
  <c r="L317" i="54"/>
  <c r="K317" i="54"/>
  <c r="J317" i="54"/>
  <c r="I317" i="54"/>
  <c r="H317" i="54"/>
  <c r="G317" i="54"/>
  <c r="F317" i="54"/>
  <c r="E317" i="54"/>
  <c r="D317" i="54"/>
  <c r="C317" i="54"/>
  <c r="M316" i="54"/>
  <c r="L316" i="54"/>
  <c r="K316" i="54"/>
  <c r="J316" i="54"/>
  <c r="I316" i="54"/>
  <c r="H316" i="54"/>
  <c r="G316" i="54"/>
  <c r="F316" i="54"/>
  <c r="E316" i="54"/>
  <c r="D316" i="54"/>
  <c r="C316" i="54"/>
  <c r="M315" i="54"/>
  <c r="L315" i="54"/>
  <c r="K315" i="54"/>
  <c r="J315" i="54"/>
  <c r="I315" i="54"/>
  <c r="H315" i="54"/>
  <c r="G315" i="54"/>
  <c r="F315" i="54"/>
  <c r="E315" i="54"/>
  <c r="D315" i="54"/>
  <c r="C315" i="54"/>
  <c r="M314" i="54"/>
  <c r="L314" i="54"/>
  <c r="K314" i="54"/>
  <c r="J314" i="54"/>
  <c r="I314" i="54"/>
  <c r="H314" i="54"/>
  <c r="G314" i="54"/>
  <c r="F314" i="54"/>
  <c r="E314" i="54"/>
  <c r="D314" i="54"/>
  <c r="C314" i="54"/>
  <c r="M313" i="54"/>
  <c r="L313" i="54"/>
  <c r="K313" i="54"/>
  <c r="J313" i="54"/>
  <c r="I313" i="54"/>
  <c r="H313" i="54"/>
  <c r="G313" i="54"/>
  <c r="F313" i="54"/>
  <c r="E313" i="54"/>
  <c r="D313" i="54"/>
  <c r="C313" i="54"/>
  <c r="M312" i="54"/>
  <c r="L312" i="54"/>
  <c r="K312" i="54"/>
  <c r="J312" i="54"/>
  <c r="I312" i="54"/>
  <c r="H312" i="54"/>
  <c r="G312" i="54"/>
  <c r="F312" i="54"/>
  <c r="E312" i="54"/>
  <c r="D312" i="54"/>
  <c r="C312" i="54"/>
  <c r="M311" i="54"/>
  <c r="L311" i="54"/>
  <c r="K311" i="54"/>
  <c r="J311" i="54"/>
  <c r="I311" i="54"/>
  <c r="H311" i="54"/>
  <c r="G311" i="54"/>
  <c r="F311" i="54"/>
  <c r="E311" i="54"/>
  <c r="D311" i="54"/>
  <c r="C311" i="54"/>
  <c r="M310" i="54"/>
  <c r="L310" i="54"/>
  <c r="K310" i="54"/>
  <c r="J310" i="54"/>
  <c r="I310" i="54"/>
  <c r="H310" i="54"/>
  <c r="G310" i="54"/>
  <c r="F310" i="54"/>
  <c r="E310" i="54"/>
  <c r="D310" i="54"/>
  <c r="C310" i="54"/>
  <c r="M309" i="54"/>
  <c r="L309" i="54"/>
  <c r="K309" i="54"/>
  <c r="J309" i="54"/>
  <c r="I309" i="54"/>
  <c r="H309" i="54"/>
  <c r="G309" i="54"/>
  <c r="F309" i="54"/>
  <c r="E309" i="54"/>
  <c r="D309" i="54"/>
  <c r="C309" i="54"/>
  <c r="M308" i="54"/>
  <c r="L308" i="54"/>
  <c r="K308" i="54"/>
  <c r="J308" i="54"/>
  <c r="I308" i="54"/>
  <c r="H308" i="54"/>
  <c r="G308" i="54"/>
  <c r="F308" i="54"/>
  <c r="E308" i="54"/>
  <c r="D308" i="54"/>
  <c r="C308" i="54"/>
  <c r="M297" i="54"/>
  <c r="L297" i="54"/>
  <c r="K297" i="54"/>
  <c r="J297" i="54"/>
  <c r="I297" i="54"/>
  <c r="H297" i="54"/>
  <c r="G297" i="54"/>
  <c r="F297" i="54"/>
  <c r="E297" i="54"/>
  <c r="D297" i="54"/>
  <c r="C297" i="54"/>
  <c r="M296" i="54"/>
  <c r="L296" i="54"/>
  <c r="K296" i="54"/>
  <c r="J296" i="54"/>
  <c r="I296" i="54"/>
  <c r="H296" i="54"/>
  <c r="G296" i="54"/>
  <c r="F296" i="54"/>
  <c r="E296" i="54"/>
  <c r="D296" i="54"/>
  <c r="C296" i="54"/>
  <c r="M295" i="54"/>
  <c r="L295" i="54"/>
  <c r="K295" i="54"/>
  <c r="J295" i="54"/>
  <c r="I295" i="54"/>
  <c r="H295" i="54"/>
  <c r="G295" i="54"/>
  <c r="F295" i="54"/>
  <c r="E295" i="54"/>
  <c r="D295" i="54"/>
  <c r="C295" i="54"/>
  <c r="M294" i="54"/>
  <c r="L294" i="54"/>
  <c r="K294" i="54"/>
  <c r="J294" i="54"/>
  <c r="I294" i="54"/>
  <c r="H294" i="54"/>
  <c r="G294" i="54"/>
  <c r="F294" i="54"/>
  <c r="E294" i="54"/>
  <c r="D294" i="54"/>
  <c r="C294" i="54"/>
  <c r="M293" i="54"/>
  <c r="L293" i="54"/>
  <c r="K293" i="54"/>
  <c r="J293" i="54"/>
  <c r="I293" i="54"/>
  <c r="H293" i="54"/>
  <c r="G293" i="54"/>
  <c r="F293" i="54"/>
  <c r="E293" i="54"/>
  <c r="D293" i="54"/>
  <c r="C293" i="54"/>
  <c r="M292" i="54"/>
  <c r="L292" i="54"/>
  <c r="K292" i="54"/>
  <c r="J292" i="54"/>
  <c r="I292" i="54"/>
  <c r="H292" i="54"/>
  <c r="G292" i="54"/>
  <c r="F292" i="54"/>
  <c r="E292" i="54"/>
  <c r="D292" i="54"/>
  <c r="C292" i="54"/>
  <c r="M291" i="54"/>
  <c r="L291" i="54"/>
  <c r="K291" i="54"/>
  <c r="J291" i="54"/>
  <c r="I291" i="54"/>
  <c r="H291" i="54"/>
  <c r="G291" i="54"/>
  <c r="F291" i="54"/>
  <c r="E291" i="54"/>
  <c r="D291" i="54"/>
  <c r="C291" i="54"/>
  <c r="M290" i="54"/>
  <c r="L290" i="54"/>
  <c r="K290" i="54"/>
  <c r="J290" i="54"/>
  <c r="I290" i="54"/>
  <c r="H290" i="54"/>
  <c r="G290" i="54"/>
  <c r="F290" i="54"/>
  <c r="E290" i="54"/>
  <c r="D290" i="54"/>
  <c r="C290" i="54"/>
  <c r="M289" i="54"/>
  <c r="L289" i="54"/>
  <c r="K289" i="54"/>
  <c r="J289" i="54"/>
  <c r="I289" i="54"/>
  <c r="H289" i="54"/>
  <c r="G289" i="54"/>
  <c r="F289" i="54"/>
  <c r="E289" i="54"/>
  <c r="D289" i="54"/>
  <c r="C289" i="54"/>
  <c r="M288" i="54"/>
  <c r="L288" i="54"/>
  <c r="K288" i="54"/>
  <c r="J288" i="54"/>
  <c r="I288" i="54"/>
  <c r="H288" i="54"/>
  <c r="G288" i="54"/>
  <c r="F288" i="54"/>
  <c r="E288" i="54"/>
  <c r="D288" i="54"/>
  <c r="C288" i="54"/>
  <c r="M287" i="54"/>
  <c r="L287" i="54"/>
  <c r="K287" i="54"/>
  <c r="J287" i="54"/>
  <c r="I287" i="54"/>
  <c r="H287" i="54"/>
  <c r="G287" i="54"/>
  <c r="F287" i="54"/>
  <c r="E287" i="54"/>
  <c r="D287" i="54"/>
  <c r="C287" i="54"/>
  <c r="M286" i="54"/>
  <c r="L286" i="54"/>
  <c r="K286" i="54"/>
  <c r="J286" i="54"/>
  <c r="I286" i="54"/>
  <c r="H286" i="54"/>
  <c r="G286" i="54"/>
  <c r="F286" i="54"/>
  <c r="E286" i="54"/>
  <c r="D286" i="54"/>
  <c r="C286" i="54"/>
  <c r="M285" i="54"/>
  <c r="L285" i="54"/>
  <c r="K285" i="54"/>
  <c r="J285" i="54"/>
  <c r="I285" i="54"/>
  <c r="H285" i="54"/>
  <c r="G285" i="54"/>
  <c r="F285" i="54"/>
  <c r="E285" i="54"/>
  <c r="D285" i="54"/>
  <c r="C285" i="54"/>
  <c r="M284" i="54"/>
  <c r="L284" i="54"/>
  <c r="K284" i="54"/>
  <c r="J284" i="54"/>
  <c r="I284" i="54"/>
  <c r="H284" i="54"/>
  <c r="G284" i="54"/>
  <c r="F284" i="54"/>
  <c r="E284" i="54"/>
  <c r="D284" i="54"/>
  <c r="C284" i="54"/>
  <c r="M283" i="54"/>
  <c r="L283" i="54"/>
  <c r="K283" i="54"/>
  <c r="J283" i="54"/>
  <c r="I283" i="54"/>
  <c r="H283" i="54"/>
  <c r="G283" i="54"/>
  <c r="F283" i="54"/>
  <c r="E283" i="54"/>
  <c r="D283" i="54"/>
  <c r="C283" i="54"/>
  <c r="M282" i="54"/>
  <c r="L282" i="54"/>
  <c r="K282" i="54"/>
  <c r="J282" i="54"/>
  <c r="I282" i="54"/>
  <c r="H282" i="54"/>
  <c r="G282" i="54"/>
  <c r="F282" i="54"/>
  <c r="E282" i="54"/>
  <c r="D282" i="54"/>
  <c r="C282" i="54"/>
  <c r="M281" i="54"/>
  <c r="L281" i="54"/>
  <c r="K281" i="54"/>
  <c r="J281" i="54"/>
  <c r="I281" i="54"/>
  <c r="H281" i="54"/>
  <c r="G281" i="54"/>
  <c r="F281" i="54"/>
  <c r="E281" i="54"/>
  <c r="D281" i="54"/>
  <c r="C281" i="54"/>
  <c r="M280" i="54"/>
  <c r="L280" i="54"/>
  <c r="K280" i="54"/>
  <c r="J280" i="54"/>
  <c r="I280" i="54"/>
  <c r="H280" i="54"/>
  <c r="G280" i="54"/>
  <c r="F280" i="54"/>
  <c r="E280" i="54"/>
  <c r="D280" i="54"/>
  <c r="C280" i="54"/>
  <c r="M279" i="54"/>
  <c r="L279" i="54"/>
  <c r="K279" i="54"/>
  <c r="J279" i="54"/>
  <c r="I279" i="54"/>
  <c r="H279" i="54"/>
  <c r="G279" i="54"/>
  <c r="F279" i="54"/>
  <c r="E279" i="54"/>
  <c r="D279" i="54"/>
  <c r="C279" i="54"/>
  <c r="M278" i="54"/>
  <c r="L278" i="54"/>
  <c r="K278" i="54"/>
  <c r="J278" i="54"/>
  <c r="I278" i="54"/>
  <c r="H278" i="54"/>
  <c r="G278" i="54"/>
  <c r="F278" i="54"/>
  <c r="E278" i="54"/>
  <c r="D278" i="54"/>
  <c r="C278" i="54"/>
  <c r="M267" i="54"/>
  <c r="L267" i="54"/>
  <c r="K267" i="54"/>
  <c r="J267" i="54"/>
  <c r="I267" i="54"/>
  <c r="H267" i="54"/>
  <c r="G267" i="54"/>
  <c r="F267" i="54"/>
  <c r="E267" i="54"/>
  <c r="D267" i="54"/>
  <c r="C267" i="54"/>
  <c r="M266" i="54"/>
  <c r="L266" i="54"/>
  <c r="K266" i="54"/>
  <c r="J266" i="54"/>
  <c r="I266" i="54"/>
  <c r="H266" i="54"/>
  <c r="G266" i="54"/>
  <c r="F266" i="54"/>
  <c r="E266" i="54"/>
  <c r="D266" i="54"/>
  <c r="C266" i="54"/>
  <c r="M265" i="54"/>
  <c r="L265" i="54"/>
  <c r="K265" i="54"/>
  <c r="J265" i="54"/>
  <c r="I265" i="54"/>
  <c r="H265" i="54"/>
  <c r="G265" i="54"/>
  <c r="F265" i="54"/>
  <c r="E265" i="54"/>
  <c r="D265" i="54"/>
  <c r="C265" i="54"/>
  <c r="M264" i="54"/>
  <c r="L264" i="54"/>
  <c r="K264" i="54"/>
  <c r="J264" i="54"/>
  <c r="I264" i="54"/>
  <c r="H264" i="54"/>
  <c r="G264" i="54"/>
  <c r="F264" i="54"/>
  <c r="E264" i="54"/>
  <c r="D264" i="54"/>
  <c r="C264" i="54"/>
  <c r="M263" i="54"/>
  <c r="L263" i="54"/>
  <c r="K263" i="54"/>
  <c r="J263" i="54"/>
  <c r="I263" i="54"/>
  <c r="H263" i="54"/>
  <c r="G263" i="54"/>
  <c r="F263" i="54"/>
  <c r="E263" i="54"/>
  <c r="D263" i="54"/>
  <c r="C263" i="54"/>
  <c r="M262" i="54"/>
  <c r="L262" i="54"/>
  <c r="K262" i="54"/>
  <c r="J262" i="54"/>
  <c r="I262" i="54"/>
  <c r="H262" i="54"/>
  <c r="G262" i="54"/>
  <c r="F262" i="54"/>
  <c r="E262" i="54"/>
  <c r="D262" i="54"/>
  <c r="C262" i="54"/>
  <c r="M261" i="54"/>
  <c r="L261" i="54"/>
  <c r="K261" i="54"/>
  <c r="J261" i="54"/>
  <c r="I261" i="54"/>
  <c r="H261" i="54"/>
  <c r="G261" i="54"/>
  <c r="F261" i="54"/>
  <c r="E261" i="54"/>
  <c r="D261" i="54"/>
  <c r="C261" i="54"/>
  <c r="M260" i="54"/>
  <c r="L260" i="54"/>
  <c r="K260" i="54"/>
  <c r="J260" i="54"/>
  <c r="I260" i="54"/>
  <c r="H260" i="54"/>
  <c r="G260" i="54"/>
  <c r="F260" i="54"/>
  <c r="E260" i="54"/>
  <c r="D260" i="54"/>
  <c r="C260" i="54"/>
  <c r="M259" i="54"/>
  <c r="L259" i="54"/>
  <c r="K259" i="54"/>
  <c r="J259" i="54"/>
  <c r="I259" i="54"/>
  <c r="H259" i="54"/>
  <c r="G259" i="54"/>
  <c r="F259" i="54"/>
  <c r="E259" i="54"/>
  <c r="D259" i="54"/>
  <c r="C259" i="54"/>
  <c r="M258" i="54"/>
  <c r="L258" i="54"/>
  <c r="K258" i="54"/>
  <c r="J258" i="54"/>
  <c r="I258" i="54"/>
  <c r="H258" i="54"/>
  <c r="G258" i="54"/>
  <c r="F258" i="54"/>
  <c r="E258" i="54"/>
  <c r="D258" i="54"/>
  <c r="C258" i="54"/>
  <c r="M257" i="54"/>
  <c r="L257" i="54"/>
  <c r="K257" i="54"/>
  <c r="J257" i="54"/>
  <c r="I257" i="54"/>
  <c r="H257" i="54"/>
  <c r="G257" i="54"/>
  <c r="F257" i="54"/>
  <c r="E257" i="54"/>
  <c r="D257" i="54"/>
  <c r="C257" i="54"/>
  <c r="M256" i="54"/>
  <c r="L256" i="54"/>
  <c r="K256" i="54"/>
  <c r="J256" i="54"/>
  <c r="I256" i="54"/>
  <c r="H256" i="54"/>
  <c r="G256" i="54"/>
  <c r="F256" i="54"/>
  <c r="E256" i="54"/>
  <c r="D256" i="54"/>
  <c r="C256" i="54"/>
  <c r="M255" i="54"/>
  <c r="L255" i="54"/>
  <c r="K255" i="54"/>
  <c r="J255" i="54"/>
  <c r="I255" i="54"/>
  <c r="H255" i="54"/>
  <c r="G255" i="54"/>
  <c r="F255" i="54"/>
  <c r="E255" i="54"/>
  <c r="D255" i="54"/>
  <c r="C255" i="54"/>
  <c r="M254" i="54"/>
  <c r="L254" i="54"/>
  <c r="K254" i="54"/>
  <c r="J254" i="54"/>
  <c r="I254" i="54"/>
  <c r="H254" i="54"/>
  <c r="G254" i="54"/>
  <c r="F254" i="54"/>
  <c r="E254" i="54"/>
  <c r="D254" i="54"/>
  <c r="C254" i="54"/>
  <c r="M253" i="54"/>
  <c r="L253" i="54"/>
  <c r="K253" i="54"/>
  <c r="J253" i="54"/>
  <c r="I253" i="54"/>
  <c r="H253" i="54"/>
  <c r="G253" i="54"/>
  <c r="F253" i="54"/>
  <c r="E253" i="54"/>
  <c r="D253" i="54"/>
  <c r="C253" i="54"/>
  <c r="M252" i="54"/>
  <c r="L252" i="54"/>
  <c r="K252" i="54"/>
  <c r="J252" i="54"/>
  <c r="I252" i="54"/>
  <c r="H252" i="54"/>
  <c r="G252" i="54"/>
  <c r="F252" i="54"/>
  <c r="E252" i="54"/>
  <c r="D252" i="54"/>
  <c r="C252" i="54"/>
  <c r="M251" i="54"/>
  <c r="L251" i="54"/>
  <c r="K251" i="54"/>
  <c r="J251" i="54"/>
  <c r="I251" i="54"/>
  <c r="H251" i="54"/>
  <c r="G251" i="54"/>
  <c r="F251" i="54"/>
  <c r="E251" i="54"/>
  <c r="D251" i="54"/>
  <c r="C251" i="54"/>
  <c r="M250" i="54"/>
  <c r="L250" i="54"/>
  <c r="K250" i="54"/>
  <c r="J250" i="54"/>
  <c r="I250" i="54"/>
  <c r="H250" i="54"/>
  <c r="G250" i="54"/>
  <c r="F250" i="54"/>
  <c r="E250" i="54"/>
  <c r="D250" i="54"/>
  <c r="C250" i="54"/>
  <c r="M249" i="54"/>
  <c r="L249" i="54"/>
  <c r="K249" i="54"/>
  <c r="J249" i="54"/>
  <c r="I249" i="54"/>
  <c r="H249" i="54"/>
  <c r="G249" i="54"/>
  <c r="F249" i="54"/>
  <c r="E249" i="54"/>
  <c r="D249" i="54"/>
  <c r="C249" i="54"/>
  <c r="M248" i="54"/>
  <c r="L248" i="54"/>
  <c r="K248" i="54"/>
  <c r="J248" i="54"/>
  <c r="I248" i="54"/>
  <c r="H248" i="54"/>
  <c r="G248" i="54"/>
  <c r="F248" i="54"/>
  <c r="E248" i="54"/>
  <c r="D248" i="54"/>
  <c r="C248" i="54"/>
  <c r="M237" i="54"/>
  <c r="L237" i="54"/>
  <c r="K237" i="54"/>
  <c r="J237" i="54"/>
  <c r="I237" i="54"/>
  <c r="H237" i="54"/>
  <c r="G237" i="54"/>
  <c r="F237" i="54"/>
  <c r="E237" i="54"/>
  <c r="D237" i="54"/>
  <c r="C237" i="54"/>
  <c r="M236" i="54"/>
  <c r="L236" i="54"/>
  <c r="K236" i="54"/>
  <c r="J236" i="54"/>
  <c r="I236" i="54"/>
  <c r="H236" i="54"/>
  <c r="G236" i="54"/>
  <c r="F236" i="54"/>
  <c r="E236" i="54"/>
  <c r="D236" i="54"/>
  <c r="C236" i="54"/>
  <c r="M235" i="54"/>
  <c r="L235" i="54"/>
  <c r="K235" i="54"/>
  <c r="J235" i="54"/>
  <c r="I235" i="54"/>
  <c r="H235" i="54"/>
  <c r="G235" i="54"/>
  <c r="F235" i="54"/>
  <c r="E235" i="54"/>
  <c r="D235" i="54"/>
  <c r="C235" i="54"/>
  <c r="M234" i="54"/>
  <c r="L234" i="54"/>
  <c r="K234" i="54"/>
  <c r="J234" i="54"/>
  <c r="I234" i="54"/>
  <c r="H234" i="54"/>
  <c r="G234" i="54"/>
  <c r="F234" i="54"/>
  <c r="E234" i="54"/>
  <c r="D234" i="54"/>
  <c r="C234" i="54"/>
  <c r="M233" i="54"/>
  <c r="L233" i="54"/>
  <c r="K233" i="54"/>
  <c r="J233" i="54"/>
  <c r="I233" i="54"/>
  <c r="H233" i="54"/>
  <c r="G233" i="54"/>
  <c r="F233" i="54"/>
  <c r="E233" i="54"/>
  <c r="D233" i="54"/>
  <c r="C233" i="54"/>
  <c r="M232" i="54"/>
  <c r="L232" i="54"/>
  <c r="K232" i="54"/>
  <c r="J232" i="54"/>
  <c r="I232" i="54"/>
  <c r="H232" i="54"/>
  <c r="G232" i="54"/>
  <c r="F232" i="54"/>
  <c r="E232" i="54"/>
  <c r="D232" i="54"/>
  <c r="C232" i="54"/>
  <c r="M231" i="54"/>
  <c r="L231" i="54"/>
  <c r="K231" i="54"/>
  <c r="J231" i="54"/>
  <c r="I231" i="54"/>
  <c r="H231" i="54"/>
  <c r="G231" i="54"/>
  <c r="F231" i="54"/>
  <c r="E231" i="54"/>
  <c r="D231" i="54"/>
  <c r="C231" i="54"/>
  <c r="M230" i="54"/>
  <c r="L230" i="54"/>
  <c r="K230" i="54"/>
  <c r="J230" i="54"/>
  <c r="I230" i="54"/>
  <c r="H230" i="54"/>
  <c r="G230" i="54"/>
  <c r="F230" i="54"/>
  <c r="E230" i="54"/>
  <c r="D230" i="54"/>
  <c r="C230" i="54"/>
  <c r="M229" i="54"/>
  <c r="L229" i="54"/>
  <c r="K229" i="54"/>
  <c r="J229" i="54"/>
  <c r="I229" i="54"/>
  <c r="H229" i="54"/>
  <c r="G229" i="54"/>
  <c r="F229" i="54"/>
  <c r="E229" i="54"/>
  <c r="D229" i="54"/>
  <c r="C229" i="54"/>
  <c r="M228" i="54"/>
  <c r="L228" i="54"/>
  <c r="K228" i="54"/>
  <c r="J228" i="54"/>
  <c r="I228" i="54"/>
  <c r="H228" i="54"/>
  <c r="G228" i="54"/>
  <c r="F228" i="54"/>
  <c r="E228" i="54"/>
  <c r="D228" i="54"/>
  <c r="C228" i="54"/>
  <c r="M227" i="54"/>
  <c r="L227" i="54"/>
  <c r="K227" i="54"/>
  <c r="J227" i="54"/>
  <c r="I227" i="54"/>
  <c r="H227" i="54"/>
  <c r="G227" i="54"/>
  <c r="F227" i="54"/>
  <c r="E227" i="54"/>
  <c r="D227" i="54"/>
  <c r="C227" i="54"/>
  <c r="M226" i="54"/>
  <c r="L226" i="54"/>
  <c r="K226" i="54"/>
  <c r="J226" i="54"/>
  <c r="I226" i="54"/>
  <c r="H226" i="54"/>
  <c r="G226" i="54"/>
  <c r="F226" i="54"/>
  <c r="E226" i="54"/>
  <c r="D226" i="54"/>
  <c r="C226" i="54"/>
  <c r="M225" i="54"/>
  <c r="L225" i="54"/>
  <c r="K225" i="54"/>
  <c r="J225" i="54"/>
  <c r="I225" i="54"/>
  <c r="H225" i="54"/>
  <c r="G225" i="54"/>
  <c r="F225" i="54"/>
  <c r="E225" i="54"/>
  <c r="D225" i="54"/>
  <c r="C225" i="54"/>
  <c r="M224" i="54"/>
  <c r="L224" i="54"/>
  <c r="K224" i="54"/>
  <c r="J224" i="54"/>
  <c r="I224" i="54"/>
  <c r="H224" i="54"/>
  <c r="G224" i="54"/>
  <c r="F224" i="54"/>
  <c r="E224" i="54"/>
  <c r="D224" i="54"/>
  <c r="C224" i="54"/>
  <c r="M223" i="54"/>
  <c r="L223" i="54"/>
  <c r="K223" i="54"/>
  <c r="J223" i="54"/>
  <c r="I223" i="54"/>
  <c r="H223" i="54"/>
  <c r="G223" i="54"/>
  <c r="F223" i="54"/>
  <c r="E223" i="54"/>
  <c r="D223" i="54"/>
  <c r="C223" i="54"/>
  <c r="M222" i="54"/>
  <c r="L222" i="54"/>
  <c r="K222" i="54"/>
  <c r="J222" i="54"/>
  <c r="I222" i="54"/>
  <c r="H222" i="54"/>
  <c r="G222" i="54"/>
  <c r="F222" i="54"/>
  <c r="E222" i="54"/>
  <c r="D222" i="54"/>
  <c r="C222" i="54"/>
  <c r="M221" i="54"/>
  <c r="L221" i="54"/>
  <c r="K221" i="54"/>
  <c r="J221" i="54"/>
  <c r="I221" i="54"/>
  <c r="H221" i="54"/>
  <c r="G221" i="54"/>
  <c r="F221" i="54"/>
  <c r="E221" i="54"/>
  <c r="D221" i="54"/>
  <c r="C221" i="54"/>
  <c r="M220" i="54"/>
  <c r="L220" i="54"/>
  <c r="K220" i="54"/>
  <c r="J220" i="54"/>
  <c r="I220" i="54"/>
  <c r="H220" i="54"/>
  <c r="G220" i="54"/>
  <c r="F220" i="54"/>
  <c r="E220" i="54"/>
  <c r="D220" i="54"/>
  <c r="C220" i="54"/>
  <c r="M219" i="54"/>
  <c r="L219" i="54"/>
  <c r="K219" i="54"/>
  <c r="J219" i="54"/>
  <c r="I219" i="54"/>
  <c r="H219" i="54"/>
  <c r="G219" i="54"/>
  <c r="F219" i="54"/>
  <c r="E219" i="54"/>
  <c r="D219" i="54"/>
  <c r="C219" i="54"/>
  <c r="M218" i="54"/>
  <c r="L218" i="54"/>
  <c r="K218" i="54"/>
  <c r="J218" i="54"/>
  <c r="I218" i="54"/>
  <c r="H218" i="54"/>
  <c r="G218" i="54"/>
  <c r="F218" i="54"/>
  <c r="E218" i="54"/>
  <c r="D218" i="54"/>
  <c r="C218" i="54"/>
  <c r="M207" i="54"/>
  <c r="L207" i="54"/>
  <c r="K207" i="54"/>
  <c r="J207" i="54"/>
  <c r="I207" i="54"/>
  <c r="H207" i="54"/>
  <c r="G207" i="54"/>
  <c r="F207" i="54"/>
  <c r="E207" i="54"/>
  <c r="D207" i="54"/>
  <c r="C207" i="54"/>
  <c r="M206" i="54"/>
  <c r="L206" i="54"/>
  <c r="K206" i="54"/>
  <c r="J206" i="54"/>
  <c r="I206" i="54"/>
  <c r="H206" i="54"/>
  <c r="G206" i="54"/>
  <c r="F206" i="54"/>
  <c r="E206" i="54"/>
  <c r="D206" i="54"/>
  <c r="C206" i="54"/>
  <c r="M205" i="54"/>
  <c r="L205" i="54"/>
  <c r="K205" i="54"/>
  <c r="J205" i="54"/>
  <c r="I205" i="54"/>
  <c r="H205" i="54"/>
  <c r="G205" i="54"/>
  <c r="F205" i="54"/>
  <c r="E205" i="54"/>
  <c r="D205" i="54"/>
  <c r="C205" i="54"/>
  <c r="M204" i="54"/>
  <c r="L204" i="54"/>
  <c r="K204" i="54"/>
  <c r="J204" i="54"/>
  <c r="I204" i="54"/>
  <c r="H204" i="54"/>
  <c r="G204" i="54"/>
  <c r="F204" i="54"/>
  <c r="E204" i="54"/>
  <c r="D204" i="54"/>
  <c r="C204" i="54"/>
  <c r="M203" i="54"/>
  <c r="L203" i="54"/>
  <c r="K203" i="54"/>
  <c r="J203" i="54"/>
  <c r="I203" i="54"/>
  <c r="H203" i="54"/>
  <c r="G203" i="54"/>
  <c r="F203" i="54"/>
  <c r="E203" i="54"/>
  <c r="D203" i="54"/>
  <c r="C203" i="54"/>
  <c r="M202" i="54"/>
  <c r="L202" i="54"/>
  <c r="K202" i="54"/>
  <c r="J202" i="54"/>
  <c r="I202" i="54"/>
  <c r="H202" i="54"/>
  <c r="G202" i="54"/>
  <c r="F202" i="54"/>
  <c r="E202" i="54"/>
  <c r="D202" i="54"/>
  <c r="C202" i="54"/>
  <c r="M201" i="54"/>
  <c r="L201" i="54"/>
  <c r="K201" i="54"/>
  <c r="J201" i="54"/>
  <c r="I201" i="54"/>
  <c r="H201" i="54"/>
  <c r="G201" i="54"/>
  <c r="F201" i="54"/>
  <c r="E201" i="54"/>
  <c r="D201" i="54"/>
  <c r="C201" i="54"/>
  <c r="M200" i="54"/>
  <c r="L200" i="54"/>
  <c r="K200" i="54"/>
  <c r="J200" i="54"/>
  <c r="I200" i="54"/>
  <c r="H200" i="54"/>
  <c r="G200" i="54"/>
  <c r="F200" i="54"/>
  <c r="E200" i="54"/>
  <c r="D200" i="54"/>
  <c r="C200" i="54"/>
  <c r="M199" i="54"/>
  <c r="L199" i="54"/>
  <c r="K199" i="54"/>
  <c r="J199" i="54"/>
  <c r="I199" i="54"/>
  <c r="H199" i="54"/>
  <c r="G199" i="54"/>
  <c r="F199" i="54"/>
  <c r="E199" i="54"/>
  <c r="D199" i="54"/>
  <c r="C199" i="54"/>
  <c r="M198" i="54"/>
  <c r="L198" i="54"/>
  <c r="K198" i="54"/>
  <c r="J198" i="54"/>
  <c r="I198" i="54"/>
  <c r="H198" i="54"/>
  <c r="G198" i="54"/>
  <c r="F198" i="54"/>
  <c r="E198" i="54"/>
  <c r="D198" i="54"/>
  <c r="C198" i="54"/>
  <c r="M197" i="54"/>
  <c r="L197" i="54"/>
  <c r="K197" i="54"/>
  <c r="J197" i="54"/>
  <c r="I197" i="54"/>
  <c r="H197" i="54"/>
  <c r="G197" i="54"/>
  <c r="F197" i="54"/>
  <c r="E197" i="54"/>
  <c r="D197" i="54"/>
  <c r="C197" i="54"/>
  <c r="M196" i="54"/>
  <c r="L196" i="54"/>
  <c r="K196" i="54"/>
  <c r="J196" i="54"/>
  <c r="I196" i="54"/>
  <c r="H196" i="54"/>
  <c r="G196" i="54"/>
  <c r="F196" i="54"/>
  <c r="E196" i="54"/>
  <c r="D196" i="54"/>
  <c r="C196" i="54"/>
  <c r="M195" i="54"/>
  <c r="L195" i="54"/>
  <c r="K195" i="54"/>
  <c r="J195" i="54"/>
  <c r="I195" i="54"/>
  <c r="H195" i="54"/>
  <c r="G195" i="54"/>
  <c r="F195" i="54"/>
  <c r="E195" i="54"/>
  <c r="D195" i="54"/>
  <c r="C195" i="54"/>
  <c r="M194" i="54"/>
  <c r="L194" i="54"/>
  <c r="K194" i="54"/>
  <c r="J194" i="54"/>
  <c r="I194" i="54"/>
  <c r="H194" i="54"/>
  <c r="G194" i="54"/>
  <c r="F194" i="54"/>
  <c r="E194" i="54"/>
  <c r="D194" i="54"/>
  <c r="C194" i="54"/>
  <c r="M193" i="54"/>
  <c r="L193" i="54"/>
  <c r="K193" i="54"/>
  <c r="J193" i="54"/>
  <c r="I193" i="54"/>
  <c r="H193" i="54"/>
  <c r="G193" i="54"/>
  <c r="F193" i="54"/>
  <c r="E193" i="54"/>
  <c r="D193" i="54"/>
  <c r="C193" i="54"/>
  <c r="M192" i="54"/>
  <c r="L192" i="54"/>
  <c r="K192" i="54"/>
  <c r="J192" i="54"/>
  <c r="I192" i="54"/>
  <c r="H192" i="54"/>
  <c r="G192" i="54"/>
  <c r="F192" i="54"/>
  <c r="E192" i="54"/>
  <c r="D192" i="54"/>
  <c r="C192" i="54"/>
  <c r="M191" i="54"/>
  <c r="L191" i="54"/>
  <c r="K191" i="54"/>
  <c r="J191" i="54"/>
  <c r="I191" i="54"/>
  <c r="H191" i="54"/>
  <c r="G191" i="54"/>
  <c r="F191" i="54"/>
  <c r="E191" i="54"/>
  <c r="D191" i="54"/>
  <c r="C191" i="54"/>
  <c r="M190" i="54"/>
  <c r="L190" i="54"/>
  <c r="K190" i="54"/>
  <c r="J190" i="54"/>
  <c r="I190" i="54"/>
  <c r="H190" i="54"/>
  <c r="G190" i="54"/>
  <c r="F190" i="54"/>
  <c r="E190" i="54"/>
  <c r="D190" i="54"/>
  <c r="C190" i="54"/>
  <c r="M189" i="54"/>
  <c r="L189" i="54"/>
  <c r="K189" i="54"/>
  <c r="J189" i="54"/>
  <c r="I189" i="54"/>
  <c r="H189" i="54"/>
  <c r="G189" i="54"/>
  <c r="F189" i="54"/>
  <c r="E189" i="54"/>
  <c r="D189" i="54"/>
  <c r="C189" i="54"/>
  <c r="M188" i="54"/>
  <c r="L188" i="54"/>
  <c r="K188" i="54"/>
  <c r="J188" i="54"/>
  <c r="I188" i="54"/>
  <c r="H188" i="54"/>
  <c r="G188" i="54"/>
  <c r="F188" i="54"/>
  <c r="E188" i="54"/>
  <c r="D188" i="54"/>
  <c r="C188" i="54"/>
  <c r="M177" i="54"/>
  <c r="L177" i="54"/>
  <c r="K177" i="54"/>
  <c r="J177" i="54"/>
  <c r="I177" i="54"/>
  <c r="H177" i="54"/>
  <c r="G177" i="54"/>
  <c r="F177" i="54"/>
  <c r="E177" i="54"/>
  <c r="D177" i="54"/>
  <c r="C177" i="54"/>
  <c r="M176" i="54"/>
  <c r="L176" i="54"/>
  <c r="K176" i="54"/>
  <c r="J176" i="54"/>
  <c r="I176" i="54"/>
  <c r="H176" i="54"/>
  <c r="G176" i="54"/>
  <c r="F176" i="54"/>
  <c r="E176" i="54"/>
  <c r="D176" i="54"/>
  <c r="C176" i="54"/>
  <c r="M175" i="54"/>
  <c r="L175" i="54"/>
  <c r="K175" i="54"/>
  <c r="J175" i="54"/>
  <c r="I175" i="54"/>
  <c r="H175" i="54"/>
  <c r="G175" i="54"/>
  <c r="F175" i="54"/>
  <c r="E175" i="54"/>
  <c r="D175" i="54"/>
  <c r="C175" i="54"/>
  <c r="M174" i="54"/>
  <c r="L174" i="54"/>
  <c r="K174" i="54"/>
  <c r="J174" i="54"/>
  <c r="I174" i="54"/>
  <c r="H174" i="54"/>
  <c r="G174" i="54"/>
  <c r="F174" i="54"/>
  <c r="E174" i="54"/>
  <c r="D174" i="54"/>
  <c r="C174" i="54"/>
  <c r="M173" i="54"/>
  <c r="L173" i="54"/>
  <c r="K173" i="54"/>
  <c r="J173" i="54"/>
  <c r="I173" i="54"/>
  <c r="H173" i="54"/>
  <c r="G173" i="54"/>
  <c r="F173" i="54"/>
  <c r="E173" i="54"/>
  <c r="D173" i="54"/>
  <c r="C173" i="54"/>
  <c r="M172" i="54"/>
  <c r="L172" i="54"/>
  <c r="K172" i="54"/>
  <c r="J172" i="54"/>
  <c r="I172" i="54"/>
  <c r="H172" i="54"/>
  <c r="G172" i="54"/>
  <c r="F172" i="54"/>
  <c r="E172" i="54"/>
  <c r="D172" i="54"/>
  <c r="C172" i="54"/>
  <c r="M171" i="54"/>
  <c r="L171" i="54"/>
  <c r="K171" i="54"/>
  <c r="J171" i="54"/>
  <c r="I171" i="54"/>
  <c r="H171" i="54"/>
  <c r="G171" i="54"/>
  <c r="F171" i="54"/>
  <c r="E171" i="54"/>
  <c r="D171" i="54"/>
  <c r="C171" i="54"/>
  <c r="M170" i="54"/>
  <c r="L170" i="54"/>
  <c r="K170" i="54"/>
  <c r="J170" i="54"/>
  <c r="I170" i="54"/>
  <c r="H170" i="54"/>
  <c r="G170" i="54"/>
  <c r="F170" i="54"/>
  <c r="E170" i="54"/>
  <c r="D170" i="54"/>
  <c r="C170" i="54"/>
  <c r="M169" i="54"/>
  <c r="L169" i="54"/>
  <c r="K169" i="54"/>
  <c r="J169" i="54"/>
  <c r="I169" i="54"/>
  <c r="H169" i="54"/>
  <c r="G169" i="54"/>
  <c r="F169" i="54"/>
  <c r="E169" i="54"/>
  <c r="D169" i="54"/>
  <c r="C169" i="54"/>
  <c r="M168" i="54"/>
  <c r="L168" i="54"/>
  <c r="K168" i="54"/>
  <c r="J168" i="54"/>
  <c r="I168" i="54"/>
  <c r="H168" i="54"/>
  <c r="G168" i="54"/>
  <c r="F168" i="54"/>
  <c r="E168" i="54"/>
  <c r="D168" i="54"/>
  <c r="C168" i="54"/>
  <c r="M167" i="54"/>
  <c r="L167" i="54"/>
  <c r="K167" i="54"/>
  <c r="J167" i="54"/>
  <c r="I167" i="54"/>
  <c r="H167" i="54"/>
  <c r="G167" i="54"/>
  <c r="F167" i="54"/>
  <c r="E167" i="54"/>
  <c r="D167" i="54"/>
  <c r="C167" i="54"/>
  <c r="M166" i="54"/>
  <c r="L166" i="54"/>
  <c r="K166" i="54"/>
  <c r="J166" i="54"/>
  <c r="I166" i="54"/>
  <c r="H166" i="54"/>
  <c r="G166" i="54"/>
  <c r="F166" i="54"/>
  <c r="E166" i="54"/>
  <c r="D166" i="54"/>
  <c r="C166" i="54"/>
  <c r="M165" i="54"/>
  <c r="L165" i="54"/>
  <c r="K165" i="54"/>
  <c r="J165" i="54"/>
  <c r="I165" i="54"/>
  <c r="H165" i="54"/>
  <c r="G165" i="54"/>
  <c r="F165" i="54"/>
  <c r="E165" i="54"/>
  <c r="D165" i="54"/>
  <c r="C165" i="54"/>
  <c r="M164" i="54"/>
  <c r="L164" i="54"/>
  <c r="K164" i="54"/>
  <c r="J164" i="54"/>
  <c r="I164" i="54"/>
  <c r="H164" i="54"/>
  <c r="G164" i="54"/>
  <c r="F164" i="54"/>
  <c r="E164" i="54"/>
  <c r="D164" i="54"/>
  <c r="C164" i="54"/>
  <c r="M163" i="54"/>
  <c r="L163" i="54"/>
  <c r="K163" i="54"/>
  <c r="J163" i="54"/>
  <c r="I163" i="54"/>
  <c r="H163" i="54"/>
  <c r="G163" i="54"/>
  <c r="F163" i="54"/>
  <c r="E163" i="54"/>
  <c r="D163" i="54"/>
  <c r="C163" i="54"/>
  <c r="M162" i="54"/>
  <c r="L162" i="54"/>
  <c r="K162" i="54"/>
  <c r="J162" i="54"/>
  <c r="I162" i="54"/>
  <c r="H162" i="54"/>
  <c r="G162" i="54"/>
  <c r="F162" i="54"/>
  <c r="E162" i="54"/>
  <c r="D162" i="54"/>
  <c r="C162" i="54"/>
  <c r="M161" i="54"/>
  <c r="L161" i="54"/>
  <c r="K161" i="54"/>
  <c r="J161" i="54"/>
  <c r="I161" i="54"/>
  <c r="H161" i="54"/>
  <c r="G161" i="54"/>
  <c r="F161" i="54"/>
  <c r="E161" i="54"/>
  <c r="D161" i="54"/>
  <c r="C161" i="54"/>
  <c r="M160" i="54"/>
  <c r="L160" i="54"/>
  <c r="K160" i="54"/>
  <c r="J160" i="54"/>
  <c r="I160" i="54"/>
  <c r="H160" i="54"/>
  <c r="G160" i="54"/>
  <c r="F160" i="54"/>
  <c r="E160" i="54"/>
  <c r="D160" i="54"/>
  <c r="C160" i="54"/>
  <c r="M159" i="54"/>
  <c r="L159" i="54"/>
  <c r="K159" i="54"/>
  <c r="J159" i="54"/>
  <c r="I159" i="54"/>
  <c r="H159" i="54"/>
  <c r="G159" i="54"/>
  <c r="F159" i="54"/>
  <c r="E159" i="54"/>
  <c r="D159" i="54"/>
  <c r="C159" i="54"/>
  <c r="M158" i="54"/>
  <c r="L158" i="54"/>
  <c r="K158" i="54"/>
  <c r="J158" i="54"/>
  <c r="I158" i="54"/>
  <c r="H158" i="54"/>
  <c r="G158" i="54"/>
  <c r="F158" i="54"/>
  <c r="E158" i="54"/>
  <c r="D158" i="54"/>
  <c r="C158" i="54"/>
  <c r="M147" i="54"/>
  <c r="L147" i="54"/>
  <c r="K147" i="54"/>
  <c r="J147" i="54"/>
  <c r="I147" i="54"/>
  <c r="H147" i="54"/>
  <c r="G147" i="54"/>
  <c r="F147" i="54"/>
  <c r="E147" i="54"/>
  <c r="D147" i="54"/>
  <c r="C147" i="54"/>
  <c r="M146" i="54"/>
  <c r="L146" i="54"/>
  <c r="K146" i="54"/>
  <c r="J146" i="54"/>
  <c r="I146" i="54"/>
  <c r="H146" i="54"/>
  <c r="G146" i="54"/>
  <c r="F146" i="54"/>
  <c r="D146" i="54"/>
  <c r="C146" i="54"/>
  <c r="M145" i="54"/>
  <c r="L145" i="54"/>
  <c r="K145" i="54"/>
  <c r="J145" i="54"/>
  <c r="I145" i="54"/>
  <c r="H145" i="54"/>
  <c r="G145" i="54"/>
  <c r="F145" i="54"/>
  <c r="D145" i="54"/>
  <c r="C145" i="54"/>
  <c r="M144" i="54"/>
  <c r="L144" i="54"/>
  <c r="K144" i="54"/>
  <c r="J144" i="54"/>
  <c r="I144" i="54"/>
  <c r="H144" i="54"/>
  <c r="G144" i="54"/>
  <c r="F144" i="54"/>
  <c r="E144" i="54"/>
  <c r="D144" i="54"/>
  <c r="C144" i="54"/>
  <c r="M143" i="54"/>
  <c r="L143" i="54"/>
  <c r="K143" i="54"/>
  <c r="J143" i="54"/>
  <c r="I143" i="54"/>
  <c r="H143" i="54"/>
  <c r="G143" i="54"/>
  <c r="F143" i="54"/>
  <c r="E143" i="54"/>
  <c r="D143" i="54"/>
  <c r="C143" i="54"/>
  <c r="M142" i="54"/>
  <c r="L142" i="54"/>
  <c r="K142" i="54"/>
  <c r="J142" i="54"/>
  <c r="I142" i="54"/>
  <c r="H142" i="54"/>
  <c r="G142" i="54"/>
  <c r="F142" i="54"/>
  <c r="E142" i="54"/>
  <c r="D142" i="54"/>
  <c r="C142" i="54"/>
  <c r="M141" i="54"/>
  <c r="L141" i="54"/>
  <c r="K141" i="54"/>
  <c r="J141" i="54"/>
  <c r="I141" i="54"/>
  <c r="H141" i="54"/>
  <c r="G141" i="54"/>
  <c r="F141" i="54"/>
  <c r="E141" i="54"/>
  <c r="D141" i="54"/>
  <c r="C141" i="54"/>
  <c r="M140" i="54"/>
  <c r="L140" i="54"/>
  <c r="K140" i="54"/>
  <c r="J140" i="54"/>
  <c r="I140" i="54"/>
  <c r="H140" i="54"/>
  <c r="G140" i="54"/>
  <c r="F140" i="54"/>
  <c r="E140" i="54"/>
  <c r="D140" i="54"/>
  <c r="C140" i="54"/>
  <c r="M139" i="54"/>
  <c r="L139" i="54"/>
  <c r="K139" i="54"/>
  <c r="J139" i="54"/>
  <c r="I139" i="54"/>
  <c r="H139" i="54"/>
  <c r="G139" i="54"/>
  <c r="F139" i="54"/>
  <c r="E139" i="54"/>
  <c r="D139" i="54"/>
  <c r="C139" i="54"/>
  <c r="M138" i="54"/>
  <c r="L138" i="54"/>
  <c r="K138" i="54"/>
  <c r="J138" i="54"/>
  <c r="I138" i="54"/>
  <c r="H138" i="54"/>
  <c r="G138" i="54"/>
  <c r="F138" i="54"/>
  <c r="E138" i="54"/>
  <c r="D138" i="54"/>
  <c r="C138" i="54"/>
  <c r="M137" i="54"/>
  <c r="L137" i="54"/>
  <c r="K137" i="54"/>
  <c r="J137" i="54"/>
  <c r="I137" i="54"/>
  <c r="H137" i="54"/>
  <c r="G137" i="54"/>
  <c r="F137" i="54"/>
  <c r="E137" i="54"/>
  <c r="D137" i="54"/>
  <c r="C137" i="54"/>
  <c r="M136" i="54"/>
  <c r="L136" i="54"/>
  <c r="K136" i="54"/>
  <c r="J136" i="54"/>
  <c r="I136" i="54"/>
  <c r="H136" i="54"/>
  <c r="G136" i="54"/>
  <c r="F136" i="54"/>
  <c r="E136" i="54"/>
  <c r="D136" i="54"/>
  <c r="C136" i="54"/>
  <c r="M135" i="54"/>
  <c r="L135" i="54"/>
  <c r="K135" i="54"/>
  <c r="J135" i="54"/>
  <c r="I135" i="54"/>
  <c r="H135" i="54"/>
  <c r="G135" i="54"/>
  <c r="F135" i="54"/>
  <c r="E135" i="54"/>
  <c r="D135" i="54"/>
  <c r="C135" i="54"/>
  <c r="M134" i="54"/>
  <c r="L134" i="54"/>
  <c r="K134" i="54"/>
  <c r="J134" i="54"/>
  <c r="I134" i="54"/>
  <c r="H134" i="54"/>
  <c r="G134" i="54"/>
  <c r="F134" i="54"/>
  <c r="E134" i="54"/>
  <c r="D134" i="54"/>
  <c r="C134" i="54"/>
  <c r="M133" i="54"/>
  <c r="L133" i="54"/>
  <c r="K133" i="54"/>
  <c r="J133" i="54"/>
  <c r="I133" i="54"/>
  <c r="H133" i="54"/>
  <c r="G133" i="54"/>
  <c r="F133" i="54"/>
  <c r="E133" i="54"/>
  <c r="D133" i="54"/>
  <c r="C133" i="54"/>
  <c r="M132" i="54"/>
  <c r="L132" i="54"/>
  <c r="K132" i="54"/>
  <c r="J132" i="54"/>
  <c r="I132" i="54"/>
  <c r="H132" i="54"/>
  <c r="G132" i="54"/>
  <c r="F132" i="54"/>
  <c r="E132" i="54"/>
  <c r="D132" i="54"/>
  <c r="C132" i="54"/>
  <c r="M131" i="54"/>
  <c r="L131" i="54"/>
  <c r="K131" i="54"/>
  <c r="J131" i="54"/>
  <c r="I131" i="54"/>
  <c r="H131" i="54"/>
  <c r="G131" i="54"/>
  <c r="F131" i="54"/>
  <c r="E131" i="54"/>
  <c r="D131" i="54"/>
  <c r="C131" i="54"/>
  <c r="M130" i="54"/>
  <c r="L130" i="54"/>
  <c r="K130" i="54"/>
  <c r="J130" i="54"/>
  <c r="I130" i="54"/>
  <c r="H130" i="54"/>
  <c r="G130" i="54"/>
  <c r="F130" i="54"/>
  <c r="E130" i="54"/>
  <c r="D130" i="54"/>
  <c r="C130" i="54"/>
  <c r="M129" i="54"/>
  <c r="L129" i="54"/>
  <c r="K129" i="54"/>
  <c r="J129" i="54"/>
  <c r="I129" i="54"/>
  <c r="H129" i="54"/>
  <c r="G129" i="54"/>
  <c r="F129" i="54"/>
  <c r="E129" i="54"/>
  <c r="D129" i="54"/>
  <c r="C129" i="54"/>
  <c r="M128" i="54"/>
  <c r="L128" i="54"/>
  <c r="K128" i="54"/>
  <c r="J128" i="54"/>
  <c r="I128" i="54"/>
  <c r="H128" i="54"/>
  <c r="G128" i="54"/>
  <c r="F128" i="54"/>
  <c r="E128" i="54"/>
  <c r="D128" i="54"/>
  <c r="C128" i="54"/>
  <c r="M117" i="54"/>
  <c r="L117" i="54"/>
  <c r="K117" i="54"/>
  <c r="J117" i="54"/>
  <c r="I117" i="54"/>
  <c r="H117" i="54"/>
  <c r="G117" i="54"/>
  <c r="F117" i="54"/>
  <c r="E117" i="54"/>
  <c r="D117" i="54"/>
  <c r="C117" i="54"/>
  <c r="M116" i="54"/>
  <c r="L116" i="54"/>
  <c r="K116" i="54"/>
  <c r="J116" i="54"/>
  <c r="I116" i="54"/>
  <c r="H116" i="54"/>
  <c r="G116" i="54"/>
  <c r="F116" i="54"/>
  <c r="E116" i="54"/>
  <c r="D116" i="54"/>
  <c r="C116" i="54"/>
  <c r="M115" i="54"/>
  <c r="L115" i="54"/>
  <c r="K115" i="54"/>
  <c r="J115" i="54"/>
  <c r="I115" i="54"/>
  <c r="H115" i="54"/>
  <c r="G115" i="54"/>
  <c r="F115" i="54"/>
  <c r="E115" i="54"/>
  <c r="D115" i="54"/>
  <c r="C115" i="54"/>
  <c r="M114" i="54"/>
  <c r="L114" i="54"/>
  <c r="K114" i="54"/>
  <c r="J114" i="54"/>
  <c r="I114" i="54"/>
  <c r="H114" i="54"/>
  <c r="G114" i="54"/>
  <c r="F114" i="54"/>
  <c r="E114" i="54"/>
  <c r="D114" i="54"/>
  <c r="C114" i="54"/>
  <c r="M113" i="54"/>
  <c r="L113" i="54"/>
  <c r="K113" i="54"/>
  <c r="J113" i="54"/>
  <c r="I113" i="54"/>
  <c r="H113" i="54"/>
  <c r="G113" i="54"/>
  <c r="F113" i="54"/>
  <c r="E113" i="54"/>
  <c r="D113" i="54"/>
  <c r="C113" i="54"/>
  <c r="M112" i="54"/>
  <c r="L112" i="54"/>
  <c r="K112" i="54"/>
  <c r="J112" i="54"/>
  <c r="I112" i="54"/>
  <c r="H112" i="54"/>
  <c r="G112" i="54"/>
  <c r="F112" i="54"/>
  <c r="E112" i="54"/>
  <c r="D112" i="54"/>
  <c r="C112" i="54"/>
  <c r="M111" i="54"/>
  <c r="L111" i="54"/>
  <c r="K111" i="54"/>
  <c r="J111" i="54"/>
  <c r="I111" i="54"/>
  <c r="H111" i="54"/>
  <c r="G111" i="54"/>
  <c r="F111" i="54"/>
  <c r="E111" i="54"/>
  <c r="D111" i="54"/>
  <c r="C111" i="54"/>
  <c r="M110" i="54"/>
  <c r="L110" i="54"/>
  <c r="K110" i="54"/>
  <c r="J110" i="54"/>
  <c r="I110" i="54"/>
  <c r="H110" i="54"/>
  <c r="G110" i="54"/>
  <c r="F110" i="54"/>
  <c r="E110" i="54"/>
  <c r="D110" i="54"/>
  <c r="C110" i="54"/>
  <c r="M109" i="54"/>
  <c r="L109" i="54"/>
  <c r="K109" i="54"/>
  <c r="J109" i="54"/>
  <c r="I109" i="54"/>
  <c r="H109" i="54"/>
  <c r="G109" i="54"/>
  <c r="F109" i="54"/>
  <c r="E109" i="54"/>
  <c r="D109" i="54"/>
  <c r="C109" i="54"/>
  <c r="M108" i="54"/>
  <c r="L108" i="54"/>
  <c r="K108" i="54"/>
  <c r="J108" i="54"/>
  <c r="I108" i="54"/>
  <c r="H108" i="54"/>
  <c r="G108" i="54"/>
  <c r="F108" i="54"/>
  <c r="E108" i="54"/>
  <c r="D108" i="54"/>
  <c r="C108" i="54"/>
  <c r="M107" i="54"/>
  <c r="L107" i="54"/>
  <c r="K107" i="54"/>
  <c r="J107" i="54"/>
  <c r="I107" i="54"/>
  <c r="H107" i="54"/>
  <c r="G107" i="54"/>
  <c r="F107" i="54"/>
  <c r="E107" i="54"/>
  <c r="D107" i="54"/>
  <c r="C107" i="54"/>
  <c r="M106" i="54"/>
  <c r="L106" i="54"/>
  <c r="K106" i="54"/>
  <c r="J106" i="54"/>
  <c r="I106" i="54"/>
  <c r="H106" i="54"/>
  <c r="G106" i="54"/>
  <c r="F106" i="54"/>
  <c r="E106" i="54"/>
  <c r="D106" i="54"/>
  <c r="C106" i="54"/>
  <c r="M105" i="54"/>
  <c r="L105" i="54"/>
  <c r="K105" i="54"/>
  <c r="J105" i="54"/>
  <c r="I105" i="54"/>
  <c r="H105" i="54"/>
  <c r="G105" i="54"/>
  <c r="F105" i="54"/>
  <c r="E105" i="54"/>
  <c r="D105" i="54"/>
  <c r="C105" i="54"/>
  <c r="M104" i="54"/>
  <c r="L104" i="54"/>
  <c r="K104" i="54"/>
  <c r="J104" i="54"/>
  <c r="I104" i="54"/>
  <c r="H104" i="54"/>
  <c r="G104" i="54"/>
  <c r="F104" i="54"/>
  <c r="E104" i="54"/>
  <c r="D104" i="54"/>
  <c r="C104" i="54"/>
  <c r="M103" i="54"/>
  <c r="L103" i="54"/>
  <c r="K103" i="54"/>
  <c r="J103" i="54"/>
  <c r="I103" i="54"/>
  <c r="H103" i="54"/>
  <c r="G103" i="54"/>
  <c r="F103" i="54"/>
  <c r="E103" i="54"/>
  <c r="D103" i="54"/>
  <c r="C103" i="54"/>
  <c r="M102" i="54"/>
  <c r="L102" i="54"/>
  <c r="K102" i="54"/>
  <c r="J102" i="54"/>
  <c r="I102" i="54"/>
  <c r="H102" i="54"/>
  <c r="G102" i="54"/>
  <c r="F102" i="54"/>
  <c r="E102" i="54"/>
  <c r="D102" i="54"/>
  <c r="C102" i="54"/>
  <c r="M101" i="54"/>
  <c r="L101" i="54"/>
  <c r="K101" i="54"/>
  <c r="J101" i="54"/>
  <c r="I101" i="54"/>
  <c r="H101" i="54"/>
  <c r="G101" i="54"/>
  <c r="F101" i="54"/>
  <c r="E101" i="54"/>
  <c r="D101" i="54"/>
  <c r="C101" i="54"/>
  <c r="M100" i="54"/>
  <c r="L100" i="54"/>
  <c r="K100" i="54"/>
  <c r="J100" i="54"/>
  <c r="I100" i="54"/>
  <c r="H100" i="54"/>
  <c r="G100" i="54"/>
  <c r="F100" i="54"/>
  <c r="E100" i="54"/>
  <c r="D100" i="54"/>
  <c r="C100" i="54"/>
  <c r="M99" i="54"/>
  <c r="L99" i="54"/>
  <c r="K99" i="54"/>
  <c r="J99" i="54"/>
  <c r="I99" i="54"/>
  <c r="H99" i="54"/>
  <c r="G99" i="54"/>
  <c r="F99" i="54"/>
  <c r="E99" i="54"/>
  <c r="D99" i="54"/>
  <c r="C99" i="54"/>
  <c r="M98" i="54"/>
  <c r="L98" i="54"/>
  <c r="K98" i="54"/>
  <c r="J98" i="54"/>
  <c r="I98" i="54"/>
  <c r="H98" i="54"/>
  <c r="G98" i="54"/>
  <c r="F98" i="54"/>
  <c r="E98" i="54"/>
  <c r="D98" i="54"/>
  <c r="C98" i="54"/>
  <c r="M87" i="54"/>
  <c r="L87" i="54"/>
  <c r="K87" i="54"/>
  <c r="J87" i="54"/>
  <c r="I87" i="54"/>
  <c r="H87" i="54"/>
  <c r="G87" i="54"/>
  <c r="F87" i="54"/>
  <c r="E87" i="54"/>
  <c r="D87" i="54"/>
  <c r="C87" i="54"/>
  <c r="M86" i="54"/>
  <c r="L86" i="54"/>
  <c r="K86" i="54"/>
  <c r="J86" i="54"/>
  <c r="I86" i="54"/>
  <c r="H86" i="54"/>
  <c r="G86" i="54"/>
  <c r="F86" i="54"/>
  <c r="E86" i="54"/>
  <c r="D86" i="54"/>
  <c r="C86" i="54"/>
  <c r="M85" i="54"/>
  <c r="L85" i="54"/>
  <c r="K85" i="54"/>
  <c r="J85" i="54"/>
  <c r="I85" i="54"/>
  <c r="H85" i="54"/>
  <c r="G85" i="54"/>
  <c r="F85" i="54"/>
  <c r="E85" i="54"/>
  <c r="D85" i="54"/>
  <c r="M84" i="54"/>
  <c r="L84" i="54"/>
  <c r="K84" i="54"/>
  <c r="J84" i="54"/>
  <c r="I84" i="54"/>
  <c r="H84" i="54"/>
  <c r="G84" i="54"/>
  <c r="F84" i="54"/>
  <c r="E84" i="54"/>
  <c r="D84" i="54"/>
  <c r="C84" i="54"/>
  <c r="M83" i="54"/>
  <c r="L83" i="54"/>
  <c r="K83" i="54"/>
  <c r="J83" i="54"/>
  <c r="I83" i="54"/>
  <c r="H83" i="54"/>
  <c r="G83" i="54"/>
  <c r="F83" i="54"/>
  <c r="E83" i="54"/>
  <c r="D83" i="54"/>
  <c r="C83" i="54"/>
  <c r="M82" i="54"/>
  <c r="L82" i="54"/>
  <c r="K82" i="54"/>
  <c r="J82" i="54"/>
  <c r="I82" i="54"/>
  <c r="H82" i="54"/>
  <c r="G82" i="54"/>
  <c r="F82" i="54"/>
  <c r="E82" i="54"/>
  <c r="D82" i="54"/>
  <c r="C82" i="54"/>
  <c r="M81" i="54"/>
  <c r="L81" i="54"/>
  <c r="K81" i="54"/>
  <c r="J81" i="54"/>
  <c r="I81" i="54"/>
  <c r="H81" i="54"/>
  <c r="G81" i="54"/>
  <c r="F81" i="54"/>
  <c r="E81" i="54"/>
  <c r="D81" i="54"/>
  <c r="C81" i="54"/>
  <c r="M80" i="54"/>
  <c r="L80" i="54"/>
  <c r="K80" i="54"/>
  <c r="J80" i="54"/>
  <c r="I80" i="54"/>
  <c r="H80" i="54"/>
  <c r="G80" i="54"/>
  <c r="F80" i="54"/>
  <c r="E80" i="54"/>
  <c r="D80" i="54"/>
  <c r="C80" i="54"/>
  <c r="M79" i="54"/>
  <c r="L79" i="54"/>
  <c r="K79" i="54"/>
  <c r="J79" i="54"/>
  <c r="I79" i="54"/>
  <c r="H79" i="54"/>
  <c r="G79" i="54"/>
  <c r="F79" i="54"/>
  <c r="E79" i="54"/>
  <c r="D79" i="54"/>
  <c r="C79" i="54"/>
  <c r="M78" i="54"/>
  <c r="L78" i="54"/>
  <c r="K78" i="54"/>
  <c r="J78" i="54"/>
  <c r="I78" i="54"/>
  <c r="H78" i="54"/>
  <c r="G78" i="54"/>
  <c r="F78" i="54"/>
  <c r="E78" i="54"/>
  <c r="D78" i="54"/>
  <c r="C78" i="54"/>
  <c r="M77" i="54"/>
  <c r="L77" i="54"/>
  <c r="K77" i="54"/>
  <c r="J77" i="54"/>
  <c r="I77" i="54"/>
  <c r="H77" i="54"/>
  <c r="G77" i="54"/>
  <c r="F77" i="54"/>
  <c r="E77" i="54"/>
  <c r="D77" i="54"/>
  <c r="C77" i="54"/>
  <c r="M76" i="54"/>
  <c r="L76" i="54"/>
  <c r="K76" i="54"/>
  <c r="J76" i="54"/>
  <c r="I76" i="54"/>
  <c r="H76" i="54"/>
  <c r="G76" i="54"/>
  <c r="F76" i="54"/>
  <c r="E76" i="54"/>
  <c r="D76" i="54"/>
  <c r="C76" i="54"/>
  <c r="M75" i="54"/>
  <c r="L75" i="54"/>
  <c r="K75" i="54"/>
  <c r="J75" i="54"/>
  <c r="I75" i="54"/>
  <c r="H75" i="54"/>
  <c r="G75" i="54"/>
  <c r="F75" i="54"/>
  <c r="E75" i="54"/>
  <c r="D75" i="54"/>
  <c r="C75" i="54"/>
  <c r="M74" i="54"/>
  <c r="L74" i="54"/>
  <c r="K74" i="54"/>
  <c r="J74" i="54"/>
  <c r="I74" i="54"/>
  <c r="H74" i="54"/>
  <c r="G74" i="54"/>
  <c r="F74" i="54"/>
  <c r="E74" i="54"/>
  <c r="D74" i="54"/>
  <c r="C74" i="54"/>
  <c r="M73" i="54"/>
  <c r="L73" i="54"/>
  <c r="K73" i="54"/>
  <c r="J73" i="54"/>
  <c r="I73" i="54"/>
  <c r="H73" i="54"/>
  <c r="G73" i="54"/>
  <c r="F73" i="54"/>
  <c r="E73" i="54"/>
  <c r="D73" i="54"/>
  <c r="C73" i="54"/>
  <c r="M72" i="54"/>
  <c r="L72" i="54"/>
  <c r="K72" i="54"/>
  <c r="J72" i="54"/>
  <c r="I72" i="54"/>
  <c r="H72" i="54"/>
  <c r="G72" i="54"/>
  <c r="F72" i="54"/>
  <c r="E72" i="54"/>
  <c r="D72" i="54"/>
  <c r="C72" i="54"/>
  <c r="M71" i="54"/>
  <c r="L71" i="54"/>
  <c r="K71" i="54"/>
  <c r="J71" i="54"/>
  <c r="I71" i="54"/>
  <c r="H71" i="54"/>
  <c r="G71" i="54"/>
  <c r="F71" i="54"/>
  <c r="E71" i="54"/>
  <c r="D71" i="54"/>
  <c r="C71" i="54"/>
  <c r="M70" i="54"/>
  <c r="L70" i="54"/>
  <c r="K70" i="54"/>
  <c r="J70" i="54"/>
  <c r="I70" i="54"/>
  <c r="H70" i="54"/>
  <c r="G70" i="54"/>
  <c r="F70" i="54"/>
  <c r="E70" i="54"/>
  <c r="D70" i="54"/>
  <c r="C70" i="54"/>
  <c r="M69" i="54"/>
  <c r="L69" i="54"/>
  <c r="K69" i="54"/>
  <c r="J69" i="54"/>
  <c r="I69" i="54"/>
  <c r="H69" i="54"/>
  <c r="G69" i="54"/>
  <c r="F69" i="54"/>
  <c r="E69" i="54"/>
  <c r="D69" i="54"/>
  <c r="C69" i="54"/>
  <c r="M68" i="54"/>
  <c r="L68" i="54"/>
  <c r="K68" i="54"/>
  <c r="J68" i="54"/>
  <c r="I68" i="54"/>
  <c r="H68" i="54"/>
  <c r="G68" i="54"/>
  <c r="F68" i="54"/>
  <c r="E68" i="54"/>
  <c r="D68" i="54"/>
  <c r="C68" i="54"/>
  <c r="M57" i="54"/>
  <c r="L57" i="54"/>
  <c r="K57" i="54"/>
  <c r="J57" i="54"/>
  <c r="I57" i="54"/>
  <c r="H57" i="54"/>
  <c r="G57" i="54"/>
  <c r="F57" i="54"/>
  <c r="E57" i="54"/>
  <c r="D57" i="54"/>
  <c r="C57" i="54"/>
  <c r="M56" i="54"/>
  <c r="L56" i="54"/>
  <c r="K56" i="54"/>
  <c r="J56" i="54"/>
  <c r="I56" i="54"/>
  <c r="H56" i="54"/>
  <c r="G56" i="54"/>
  <c r="F56" i="54"/>
  <c r="E56" i="54"/>
  <c r="D56" i="54"/>
  <c r="C56" i="54"/>
  <c r="M55" i="54"/>
  <c r="L55" i="54"/>
  <c r="K55" i="54"/>
  <c r="J55" i="54"/>
  <c r="I55" i="54"/>
  <c r="H55" i="54"/>
  <c r="G55" i="54"/>
  <c r="F55" i="54"/>
  <c r="E55" i="54"/>
  <c r="D55" i="54"/>
  <c r="C55" i="54"/>
  <c r="M54" i="54"/>
  <c r="L54" i="54"/>
  <c r="K54" i="54"/>
  <c r="J54" i="54"/>
  <c r="I54" i="54"/>
  <c r="H54" i="54"/>
  <c r="G54" i="54"/>
  <c r="F54" i="54"/>
  <c r="E54" i="54"/>
  <c r="D54" i="54"/>
  <c r="C54" i="54"/>
  <c r="M53" i="54"/>
  <c r="L53" i="54"/>
  <c r="K53" i="54"/>
  <c r="J53" i="54"/>
  <c r="I53" i="54"/>
  <c r="H53" i="54"/>
  <c r="G53" i="54"/>
  <c r="F53" i="54"/>
  <c r="E53" i="54"/>
  <c r="D53" i="54"/>
  <c r="C53" i="54"/>
  <c r="M52" i="54"/>
  <c r="L52" i="54"/>
  <c r="K52" i="54"/>
  <c r="J52" i="54"/>
  <c r="I52" i="54"/>
  <c r="H52" i="54"/>
  <c r="G52" i="54"/>
  <c r="F52" i="54"/>
  <c r="E52" i="54"/>
  <c r="D52" i="54"/>
  <c r="C52" i="54"/>
  <c r="M51" i="54"/>
  <c r="L51" i="54"/>
  <c r="K51" i="54"/>
  <c r="J51" i="54"/>
  <c r="I51" i="54"/>
  <c r="H51" i="54"/>
  <c r="G51" i="54"/>
  <c r="F51" i="54"/>
  <c r="E51" i="54"/>
  <c r="D51" i="54"/>
  <c r="C51" i="54"/>
  <c r="M50" i="54"/>
  <c r="L50" i="54"/>
  <c r="K50" i="54"/>
  <c r="J50" i="54"/>
  <c r="I50" i="54"/>
  <c r="H50" i="54"/>
  <c r="G50" i="54"/>
  <c r="F50" i="54"/>
  <c r="E50" i="54"/>
  <c r="D50" i="54"/>
  <c r="C50" i="54"/>
  <c r="M49" i="54"/>
  <c r="L49" i="54"/>
  <c r="K49" i="54"/>
  <c r="J49" i="54"/>
  <c r="I49" i="54"/>
  <c r="H49" i="54"/>
  <c r="G49" i="54"/>
  <c r="F49" i="54"/>
  <c r="E49" i="54"/>
  <c r="D49" i="54"/>
  <c r="C49" i="54"/>
  <c r="M48" i="54"/>
  <c r="L48" i="54"/>
  <c r="K48" i="54"/>
  <c r="J48" i="54"/>
  <c r="I48" i="54"/>
  <c r="H48" i="54"/>
  <c r="G48" i="54"/>
  <c r="F48" i="54"/>
  <c r="E48" i="54"/>
  <c r="D48" i="54"/>
  <c r="C48" i="54"/>
  <c r="M47" i="54"/>
  <c r="L47" i="54"/>
  <c r="K47" i="54"/>
  <c r="J47" i="54"/>
  <c r="I47" i="54"/>
  <c r="H47" i="54"/>
  <c r="G47" i="54"/>
  <c r="F47" i="54"/>
  <c r="E47" i="54"/>
  <c r="D47" i="54"/>
  <c r="C47" i="54"/>
  <c r="M46" i="54"/>
  <c r="L46" i="54"/>
  <c r="K46" i="54"/>
  <c r="J46" i="54"/>
  <c r="I46" i="54"/>
  <c r="H46" i="54"/>
  <c r="G46" i="54"/>
  <c r="F46" i="54"/>
  <c r="E46" i="54"/>
  <c r="D46" i="54"/>
  <c r="C46" i="54"/>
  <c r="M45" i="54"/>
  <c r="L45" i="54"/>
  <c r="K45" i="54"/>
  <c r="J45" i="54"/>
  <c r="I45" i="54"/>
  <c r="H45" i="54"/>
  <c r="G45" i="54"/>
  <c r="F45" i="54"/>
  <c r="E45" i="54"/>
  <c r="D45" i="54"/>
  <c r="C45" i="54"/>
  <c r="M44" i="54"/>
  <c r="L44" i="54"/>
  <c r="K44" i="54"/>
  <c r="J44" i="54"/>
  <c r="I44" i="54"/>
  <c r="H44" i="54"/>
  <c r="G44" i="54"/>
  <c r="F44" i="54"/>
  <c r="E44" i="54"/>
  <c r="D44" i="54"/>
  <c r="C44" i="54"/>
  <c r="M43" i="54"/>
  <c r="L43" i="54"/>
  <c r="K43" i="54"/>
  <c r="J43" i="54"/>
  <c r="I43" i="54"/>
  <c r="H43" i="54"/>
  <c r="G43" i="54"/>
  <c r="F43" i="54"/>
  <c r="E43" i="54"/>
  <c r="D43" i="54"/>
  <c r="C43" i="54"/>
  <c r="M42" i="54"/>
  <c r="L42" i="54"/>
  <c r="K42" i="54"/>
  <c r="J42" i="54"/>
  <c r="I42" i="54"/>
  <c r="H42" i="54"/>
  <c r="G42" i="54"/>
  <c r="F42" i="54"/>
  <c r="E42" i="54"/>
  <c r="D42" i="54"/>
  <c r="C42" i="54"/>
  <c r="M41" i="54"/>
  <c r="L41" i="54"/>
  <c r="K41" i="54"/>
  <c r="J41" i="54"/>
  <c r="I41" i="54"/>
  <c r="H41" i="54"/>
  <c r="G41" i="54"/>
  <c r="F41" i="54"/>
  <c r="E41" i="54"/>
  <c r="D41" i="54"/>
  <c r="C41" i="54"/>
  <c r="M40" i="54"/>
  <c r="L40" i="54"/>
  <c r="K40" i="54"/>
  <c r="J40" i="54"/>
  <c r="I40" i="54"/>
  <c r="H40" i="54"/>
  <c r="G40" i="54"/>
  <c r="F40" i="54"/>
  <c r="E40" i="54"/>
  <c r="D40" i="54"/>
  <c r="C40" i="54"/>
  <c r="M39" i="54"/>
  <c r="L39" i="54"/>
  <c r="K39" i="54"/>
  <c r="J39" i="54"/>
  <c r="I39" i="54"/>
  <c r="H39" i="54"/>
  <c r="G39" i="54"/>
  <c r="F39" i="54"/>
  <c r="E39" i="54"/>
  <c r="D39" i="54"/>
  <c r="C39" i="54"/>
  <c r="M38" i="54"/>
  <c r="L38" i="54"/>
  <c r="K38" i="54"/>
  <c r="J38" i="54"/>
  <c r="I38" i="54"/>
  <c r="H38" i="54"/>
  <c r="G38" i="54"/>
  <c r="F38" i="54"/>
  <c r="E38" i="54"/>
  <c r="D38" i="54"/>
  <c r="C38" i="54"/>
  <c r="C9" i="54"/>
  <c r="D9" i="54"/>
  <c r="E9" i="54"/>
  <c r="F9" i="54"/>
  <c r="G9" i="54"/>
  <c r="H9" i="54"/>
  <c r="I9" i="54"/>
  <c r="J9" i="54"/>
  <c r="K9" i="54"/>
  <c r="L9" i="54"/>
  <c r="M9" i="54"/>
  <c r="C10" i="54"/>
  <c r="D10" i="54"/>
  <c r="E10" i="54"/>
  <c r="F10" i="54"/>
  <c r="G10" i="54"/>
  <c r="H10" i="54"/>
  <c r="I10" i="54"/>
  <c r="J10" i="54"/>
  <c r="K10" i="54"/>
  <c r="L10" i="54"/>
  <c r="M10" i="54"/>
  <c r="C11" i="54"/>
  <c r="D11" i="54"/>
  <c r="F11" i="54"/>
  <c r="G11" i="54"/>
  <c r="H11" i="54"/>
  <c r="I11" i="54"/>
  <c r="J11" i="54"/>
  <c r="K11" i="54"/>
  <c r="L11" i="54"/>
  <c r="M11" i="54"/>
  <c r="C12" i="54"/>
  <c r="D12" i="54"/>
  <c r="E12" i="54"/>
  <c r="F12" i="54"/>
  <c r="G12" i="54"/>
  <c r="H12" i="54"/>
  <c r="I12" i="54"/>
  <c r="J12" i="54"/>
  <c r="K12" i="54"/>
  <c r="L12" i="54"/>
  <c r="M12" i="54"/>
  <c r="X272" i="2"/>
  <c r="W272" i="2"/>
  <c r="V272" i="2"/>
  <c r="U272" i="2"/>
  <c r="T272" i="2"/>
  <c r="S272" i="2"/>
  <c r="R272" i="2"/>
  <c r="Q272" i="2"/>
  <c r="P272" i="2"/>
  <c r="O272" i="2"/>
  <c r="N272" i="2"/>
  <c r="X194" i="2"/>
  <c r="W194" i="2"/>
  <c r="V194" i="2"/>
  <c r="U194" i="2"/>
  <c r="T194" i="2"/>
  <c r="S194" i="2"/>
  <c r="R194" i="2"/>
  <c r="Q194" i="2"/>
  <c r="P194" i="2"/>
  <c r="O194" i="2"/>
  <c r="N194" i="2"/>
  <c r="X152" i="2"/>
  <c r="W152" i="2"/>
  <c r="V152" i="2"/>
  <c r="U152" i="2"/>
  <c r="T152" i="2"/>
  <c r="S152" i="2"/>
  <c r="R152" i="2"/>
  <c r="Q152" i="2"/>
  <c r="P152" i="2"/>
  <c r="O152" i="2"/>
  <c r="N152" i="2"/>
  <c r="X106" i="2"/>
  <c r="W106" i="2"/>
  <c r="V106" i="2"/>
  <c r="U106" i="2"/>
  <c r="T106" i="2"/>
  <c r="S106" i="2"/>
  <c r="R106" i="2"/>
  <c r="Q106" i="2"/>
  <c r="P106" i="2"/>
  <c r="O106" i="2"/>
  <c r="N106" i="2"/>
  <c r="X91" i="2"/>
  <c r="W91" i="2"/>
  <c r="V91" i="2"/>
  <c r="U91" i="2"/>
  <c r="T91" i="2"/>
  <c r="S91" i="2"/>
  <c r="R91" i="2"/>
  <c r="Q91" i="2"/>
  <c r="P91" i="2"/>
  <c r="O91" i="2"/>
  <c r="N91" i="2"/>
  <c r="X90" i="2"/>
  <c r="W90" i="2"/>
  <c r="V90" i="2"/>
  <c r="U90" i="2"/>
  <c r="T90" i="2"/>
  <c r="S90" i="2"/>
  <c r="R90" i="2"/>
  <c r="Q90" i="2"/>
  <c r="P90" i="2"/>
  <c r="O90" i="2"/>
  <c r="N90" i="2"/>
  <c r="X295" i="2"/>
  <c r="W295" i="2"/>
  <c r="V295" i="2"/>
  <c r="U295" i="2"/>
  <c r="T295" i="2"/>
  <c r="S295" i="2"/>
  <c r="R295" i="2"/>
  <c r="Q295" i="2"/>
  <c r="P295" i="2"/>
  <c r="O295" i="2"/>
  <c r="N295" i="2"/>
  <c r="X294" i="2"/>
  <c r="W294" i="2"/>
  <c r="V294" i="2"/>
  <c r="U294" i="2"/>
  <c r="T294" i="2"/>
  <c r="S294" i="2"/>
  <c r="R294" i="2"/>
  <c r="Q294" i="2"/>
  <c r="P294" i="2"/>
  <c r="O294" i="2"/>
  <c r="N294" i="2"/>
  <c r="X242" i="2"/>
  <c r="W242" i="2"/>
  <c r="V242" i="2"/>
  <c r="U242" i="2"/>
  <c r="T242" i="2"/>
  <c r="S242" i="2"/>
  <c r="R242" i="2"/>
  <c r="Q242" i="2"/>
  <c r="P242" i="2"/>
  <c r="O242" i="2"/>
  <c r="N242" i="2"/>
  <c r="X188" i="2"/>
  <c r="W188" i="2"/>
  <c r="V188" i="2"/>
  <c r="U188" i="2"/>
  <c r="T188" i="2"/>
  <c r="S188" i="2"/>
  <c r="R188" i="2"/>
  <c r="Q188" i="2"/>
  <c r="P188" i="2"/>
  <c r="O188" i="2"/>
  <c r="N188" i="2"/>
  <c r="X159" i="2"/>
  <c r="W159" i="2"/>
  <c r="V159" i="2"/>
  <c r="U159" i="2"/>
  <c r="T159" i="2"/>
  <c r="S159" i="2"/>
  <c r="R159" i="2"/>
  <c r="Q159" i="2"/>
  <c r="P159" i="2"/>
  <c r="O159" i="2"/>
  <c r="N159" i="2"/>
  <c r="X132" i="2"/>
  <c r="W132" i="2"/>
  <c r="V132" i="2"/>
  <c r="U132" i="2"/>
  <c r="T132" i="2"/>
  <c r="S132" i="2"/>
  <c r="R132" i="2"/>
  <c r="Q132" i="2"/>
  <c r="P132" i="2"/>
  <c r="O132" i="2"/>
  <c r="N132" i="2"/>
  <c r="X131" i="2"/>
  <c r="W131" i="2"/>
  <c r="V131" i="2"/>
  <c r="U131" i="2"/>
  <c r="T131" i="2"/>
  <c r="S131" i="2"/>
  <c r="R131" i="2"/>
  <c r="Q131" i="2"/>
  <c r="P131" i="2"/>
  <c r="O131" i="2"/>
  <c r="N131" i="2"/>
  <c r="X130" i="2"/>
  <c r="W130" i="2"/>
  <c r="V130" i="2"/>
  <c r="U130" i="2"/>
  <c r="T130" i="2"/>
  <c r="S130" i="2"/>
  <c r="R130" i="2"/>
  <c r="Q130" i="2"/>
  <c r="P130" i="2"/>
  <c r="O130" i="2"/>
  <c r="N130" i="2"/>
  <c r="X129" i="2"/>
  <c r="W129" i="2"/>
  <c r="V129" i="2"/>
  <c r="U129" i="2"/>
  <c r="T129" i="2"/>
  <c r="S129" i="2"/>
  <c r="R129" i="2"/>
  <c r="Q129" i="2"/>
  <c r="P129" i="2"/>
  <c r="O129" i="2"/>
  <c r="N129" i="2"/>
  <c r="X118" i="2"/>
  <c r="W118" i="2"/>
  <c r="V118" i="2"/>
  <c r="U118" i="2"/>
  <c r="T118" i="2"/>
  <c r="S118" i="2"/>
  <c r="R118" i="2"/>
  <c r="Q118" i="2"/>
  <c r="P118" i="2"/>
  <c r="O118" i="2"/>
  <c r="N118" i="2"/>
  <c r="X117" i="2"/>
  <c r="W117" i="2"/>
  <c r="V117" i="2"/>
  <c r="U117" i="2"/>
  <c r="T117" i="2"/>
  <c r="S117" i="2"/>
  <c r="R117" i="2"/>
  <c r="Q117" i="2"/>
  <c r="P117" i="2"/>
  <c r="O117" i="2"/>
  <c r="N117" i="2"/>
  <c r="X29" i="2"/>
  <c r="W29" i="2"/>
  <c r="V29" i="2"/>
  <c r="U29" i="2"/>
  <c r="T29" i="2"/>
  <c r="S29" i="2"/>
  <c r="R29" i="2"/>
  <c r="Q29" i="2"/>
  <c r="P29" i="2"/>
  <c r="O29" i="2"/>
  <c r="N29" i="2"/>
  <c r="X115" i="2"/>
  <c r="W115" i="2"/>
  <c r="V115" i="2"/>
  <c r="U115" i="2"/>
  <c r="T115" i="2"/>
  <c r="S115" i="2"/>
  <c r="R115" i="2"/>
  <c r="Q115" i="2"/>
  <c r="P115" i="2"/>
  <c r="O115" i="2"/>
  <c r="N115" i="2"/>
  <c r="X199" i="2"/>
  <c r="W199" i="2"/>
  <c r="V199" i="2"/>
  <c r="U199" i="2"/>
  <c r="T199" i="2"/>
  <c r="S199" i="2"/>
  <c r="R199" i="2"/>
  <c r="Q199" i="2"/>
  <c r="P199" i="2"/>
  <c r="O199" i="2"/>
  <c r="N199" i="2"/>
  <c r="X183" i="2"/>
  <c r="W183" i="2"/>
  <c r="V183" i="2"/>
  <c r="U183" i="2"/>
  <c r="T183" i="2"/>
  <c r="S183" i="2"/>
  <c r="R183" i="2"/>
  <c r="Q183" i="2"/>
  <c r="P183" i="2"/>
  <c r="O183" i="2"/>
  <c r="N183" i="2"/>
  <c r="X41" i="2"/>
  <c r="W41" i="2"/>
  <c r="V41" i="2"/>
  <c r="U41" i="2"/>
  <c r="T41" i="2"/>
  <c r="S41" i="2"/>
  <c r="R41" i="2"/>
  <c r="Q41" i="2"/>
  <c r="P41" i="2"/>
  <c r="O41" i="2"/>
  <c r="N41" i="2"/>
  <c r="X40" i="2"/>
  <c r="W40" i="2"/>
  <c r="V40" i="2"/>
  <c r="U40" i="2"/>
  <c r="T40" i="2"/>
  <c r="S40" i="2"/>
  <c r="R40" i="2"/>
  <c r="Q40" i="2"/>
  <c r="P40" i="2"/>
  <c r="O40" i="2"/>
  <c r="N40" i="2"/>
  <c r="X292" i="2"/>
  <c r="W292" i="2"/>
  <c r="V292" i="2"/>
  <c r="U292" i="2"/>
  <c r="T292" i="2"/>
  <c r="S292" i="2"/>
  <c r="R292" i="2"/>
  <c r="Q292" i="2"/>
  <c r="P292" i="2"/>
  <c r="O292" i="2"/>
  <c r="N292" i="2"/>
  <c r="X287" i="2"/>
  <c r="W287" i="2"/>
  <c r="V287" i="2"/>
  <c r="U287" i="2"/>
  <c r="T287" i="2"/>
  <c r="S287" i="2"/>
  <c r="R287" i="2"/>
  <c r="Q287" i="2"/>
  <c r="P287" i="2"/>
  <c r="O287" i="2"/>
  <c r="N287" i="2"/>
  <c r="X286" i="2"/>
  <c r="W286" i="2"/>
  <c r="V286" i="2"/>
  <c r="U286" i="2"/>
  <c r="T286" i="2"/>
  <c r="S286" i="2"/>
  <c r="R286" i="2"/>
  <c r="Q286" i="2"/>
  <c r="P286" i="2"/>
  <c r="O286" i="2"/>
  <c r="N286" i="2"/>
  <c r="X151" i="2"/>
  <c r="W151" i="2"/>
  <c r="V151" i="2"/>
  <c r="U151" i="2"/>
  <c r="T151" i="2"/>
  <c r="S151" i="2"/>
  <c r="R151" i="2"/>
  <c r="Q151" i="2"/>
  <c r="P151" i="2"/>
  <c r="O151" i="2"/>
  <c r="N151" i="2"/>
  <c r="X134" i="2"/>
  <c r="W134" i="2"/>
  <c r="V134" i="2"/>
  <c r="U134" i="2"/>
  <c r="T134" i="2"/>
  <c r="S134" i="2"/>
  <c r="R134" i="2"/>
  <c r="Q134" i="2"/>
  <c r="P134" i="2"/>
  <c r="O134" i="2"/>
  <c r="N134" i="2"/>
  <c r="X133" i="2"/>
  <c r="W133" i="2"/>
  <c r="V133" i="2"/>
  <c r="U133" i="2"/>
  <c r="T133" i="2"/>
  <c r="S133" i="2"/>
  <c r="R133" i="2"/>
  <c r="Q133" i="2"/>
  <c r="P133" i="2"/>
  <c r="O133" i="2"/>
  <c r="N133" i="2"/>
  <c r="X281" i="2"/>
  <c r="W281" i="2"/>
  <c r="V281" i="2"/>
  <c r="U281" i="2"/>
  <c r="T281" i="2"/>
  <c r="S281" i="2"/>
  <c r="R281" i="2"/>
  <c r="Q281" i="2"/>
  <c r="P281" i="2"/>
  <c r="O281" i="2"/>
  <c r="N281" i="2"/>
  <c r="X219" i="2"/>
  <c r="W219" i="2"/>
  <c r="V219" i="2"/>
  <c r="U219" i="2"/>
  <c r="T219" i="2"/>
  <c r="S219" i="2"/>
  <c r="R219" i="2"/>
  <c r="Q219" i="2"/>
  <c r="P219" i="2"/>
  <c r="O219" i="2"/>
  <c r="N219" i="2"/>
  <c r="X218" i="2"/>
  <c r="W218" i="2"/>
  <c r="V218" i="2"/>
  <c r="U218" i="2"/>
  <c r="T218" i="2"/>
  <c r="S218" i="2"/>
  <c r="R218" i="2"/>
  <c r="Q218" i="2"/>
  <c r="P218" i="2"/>
  <c r="O218" i="2"/>
  <c r="N218" i="2"/>
  <c r="X216" i="2"/>
  <c r="W216" i="2"/>
  <c r="V216" i="2"/>
  <c r="U216" i="2"/>
  <c r="T216" i="2"/>
  <c r="S216" i="2"/>
  <c r="R216" i="2"/>
  <c r="Q216" i="2"/>
  <c r="P216" i="2"/>
  <c r="O216" i="2"/>
  <c r="N216" i="2"/>
  <c r="X215" i="2"/>
  <c r="W215" i="2"/>
  <c r="V215" i="2"/>
  <c r="U215" i="2"/>
  <c r="T215" i="2"/>
  <c r="S215" i="2"/>
  <c r="R215" i="2"/>
  <c r="Q215" i="2"/>
  <c r="P215" i="2"/>
  <c r="O215" i="2"/>
  <c r="N215" i="2"/>
  <c r="X153" i="2"/>
  <c r="W153" i="2"/>
  <c r="V153" i="2"/>
  <c r="U153" i="2"/>
  <c r="T153" i="2"/>
  <c r="S153" i="2"/>
  <c r="R153" i="2"/>
  <c r="Q153" i="2"/>
  <c r="P153" i="2"/>
  <c r="O153" i="2"/>
  <c r="N153" i="2"/>
  <c r="X116" i="2"/>
  <c r="W116" i="2"/>
  <c r="V116" i="2"/>
  <c r="U116" i="2"/>
  <c r="T116" i="2"/>
  <c r="S116" i="2"/>
  <c r="R116" i="2"/>
  <c r="Q116" i="2"/>
  <c r="P116" i="2"/>
  <c r="O116" i="2"/>
  <c r="N116" i="2"/>
  <c r="X104" i="2"/>
  <c r="W104" i="2"/>
  <c r="V104" i="2"/>
  <c r="U104" i="2"/>
  <c r="T104" i="2"/>
  <c r="S104" i="2"/>
  <c r="R104" i="2"/>
  <c r="Q104" i="2"/>
  <c r="P104" i="2"/>
  <c r="O104" i="2"/>
  <c r="N104" i="2"/>
  <c r="X20" i="2"/>
  <c r="W20" i="2"/>
  <c r="V20" i="2"/>
  <c r="U20" i="2"/>
  <c r="T20" i="2"/>
  <c r="S20" i="2"/>
  <c r="R20" i="2"/>
  <c r="Q20" i="2"/>
  <c r="P20" i="2"/>
  <c r="O20" i="2"/>
  <c r="N20" i="2"/>
  <c r="X19" i="2"/>
  <c r="W19" i="2"/>
  <c r="V19" i="2"/>
  <c r="U19" i="2"/>
  <c r="T19" i="2"/>
  <c r="S19" i="2"/>
  <c r="R19" i="2"/>
  <c r="Q19" i="2"/>
  <c r="P19" i="2"/>
  <c r="O19" i="2"/>
  <c r="N19" i="2"/>
  <c r="X18" i="2"/>
  <c r="W18" i="2"/>
  <c r="V18" i="2"/>
  <c r="U18" i="2"/>
  <c r="T18" i="2"/>
  <c r="S18" i="2"/>
  <c r="R18" i="2"/>
  <c r="Q18" i="2"/>
  <c r="P18" i="2"/>
  <c r="O18" i="2"/>
  <c r="N18" i="2"/>
  <c r="X17" i="2"/>
  <c r="W17" i="2"/>
  <c r="V17" i="2"/>
  <c r="U17" i="2"/>
  <c r="T17" i="2"/>
  <c r="S17" i="2"/>
  <c r="R17" i="2"/>
  <c r="Q17" i="2"/>
  <c r="P17" i="2"/>
  <c r="O17" i="2"/>
  <c r="N17" i="2"/>
  <c r="X241" i="2"/>
  <c r="W241" i="2"/>
  <c r="V241" i="2"/>
  <c r="U241" i="2"/>
  <c r="T241" i="2"/>
  <c r="S241" i="2"/>
  <c r="R241" i="2"/>
  <c r="Q241" i="2"/>
  <c r="P241" i="2"/>
  <c r="O241" i="2"/>
  <c r="N241" i="2"/>
  <c r="X240" i="2"/>
  <c r="W240" i="2"/>
  <c r="V240" i="2"/>
  <c r="U240" i="2"/>
  <c r="T240" i="2"/>
  <c r="S240" i="2"/>
  <c r="R240" i="2"/>
  <c r="Q240" i="2"/>
  <c r="P240" i="2"/>
  <c r="O240" i="2"/>
  <c r="N240" i="2"/>
  <c r="X105" i="2"/>
  <c r="W105" i="2"/>
  <c r="V105" i="2"/>
  <c r="U105" i="2"/>
  <c r="T105" i="2"/>
  <c r="S105" i="2"/>
  <c r="R105" i="2"/>
  <c r="Q105" i="2"/>
  <c r="P105" i="2"/>
  <c r="O105" i="2"/>
  <c r="N105" i="2"/>
  <c r="X99" i="2"/>
  <c r="W99" i="2"/>
  <c r="V99" i="2"/>
  <c r="U99" i="2"/>
  <c r="T99" i="2"/>
  <c r="S99" i="2"/>
  <c r="R99" i="2"/>
  <c r="Q99" i="2"/>
  <c r="P99" i="2"/>
  <c r="O99" i="2"/>
  <c r="N99" i="2"/>
  <c r="X69" i="2"/>
  <c r="W69" i="2"/>
  <c r="V69" i="2"/>
  <c r="U69" i="2"/>
  <c r="T69" i="2"/>
  <c r="S69" i="2"/>
  <c r="R69" i="2"/>
  <c r="Q69" i="2"/>
  <c r="P69" i="2"/>
  <c r="O69" i="2"/>
  <c r="N69" i="2"/>
  <c r="X278" i="2"/>
  <c r="W278" i="2"/>
  <c r="V278" i="2"/>
  <c r="U278" i="2"/>
  <c r="T278" i="2"/>
  <c r="S278" i="2"/>
  <c r="R278" i="2"/>
  <c r="Q278" i="2"/>
  <c r="P278" i="2"/>
  <c r="O278" i="2"/>
  <c r="N278" i="2"/>
  <c r="X277" i="2"/>
  <c r="W277" i="2"/>
  <c r="V277" i="2"/>
  <c r="U277" i="2"/>
  <c r="T277" i="2"/>
  <c r="S277" i="2"/>
  <c r="R277" i="2"/>
  <c r="Q277" i="2"/>
  <c r="P277" i="2"/>
  <c r="O277" i="2"/>
  <c r="N277" i="2"/>
  <c r="X276" i="2"/>
  <c r="W276" i="2"/>
  <c r="V276" i="2"/>
  <c r="U276" i="2"/>
  <c r="T276" i="2"/>
  <c r="S276" i="2"/>
  <c r="R276" i="2"/>
  <c r="Q276" i="2"/>
  <c r="P276" i="2"/>
  <c r="O276" i="2"/>
  <c r="N276" i="2"/>
  <c r="X274" i="2"/>
  <c r="W274" i="2"/>
  <c r="V274" i="2"/>
  <c r="U274" i="2"/>
  <c r="T274" i="2"/>
  <c r="S274" i="2"/>
  <c r="R274" i="2"/>
  <c r="Q274" i="2"/>
  <c r="P274" i="2"/>
  <c r="O274" i="2"/>
  <c r="N274" i="2"/>
  <c r="X273" i="2"/>
  <c r="W273" i="2"/>
  <c r="V273" i="2"/>
  <c r="U273" i="2"/>
  <c r="T273" i="2"/>
  <c r="S273" i="2"/>
  <c r="R273" i="2"/>
  <c r="Q273" i="2"/>
  <c r="P273" i="2"/>
  <c r="O273" i="2"/>
  <c r="N273" i="2"/>
  <c r="X187" i="2"/>
  <c r="W187" i="2"/>
  <c r="V187" i="2"/>
  <c r="U187" i="2"/>
  <c r="T187" i="2"/>
  <c r="S187" i="2"/>
  <c r="R187" i="2"/>
  <c r="Q187" i="2"/>
  <c r="P187" i="2"/>
  <c r="O187" i="2"/>
  <c r="N187" i="2"/>
  <c r="X186" i="2"/>
  <c r="W186" i="2"/>
  <c r="V186" i="2"/>
  <c r="U186" i="2"/>
  <c r="T186" i="2"/>
  <c r="S186" i="2"/>
  <c r="R186" i="2"/>
  <c r="Q186" i="2"/>
  <c r="P186" i="2"/>
  <c r="O186" i="2"/>
  <c r="N186" i="2"/>
  <c r="X185" i="2"/>
  <c r="W185" i="2"/>
  <c r="V185" i="2"/>
  <c r="U185" i="2"/>
  <c r="T185" i="2"/>
  <c r="S185" i="2"/>
  <c r="R185" i="2"/>
  <c r="Q185" i="2"/>
  <c r="P185" i="2"/>
  <c r="O185" i="2"/>
  <c r="N185" i="2"/>
  <c r="X182" i="2"/>
  <c r="W182" i="2"/>
  <c r="V182" i="2"/>
  <c r="U182" i="2"/>
  <c r="T182" i="2"/>
  <c r="S182" i="2"/>
  <c r="R182" i="2"/>
  <c r="Q182" i="2"/>
  <c r="P182" i="2"/>
  <c r="O182" i="2"/>
  <c r="N182" i="2"/>
  <c r="X181" i="2"/>
  <c r="W181" i="2"/>
  <c r="V181" i="2"/>
  <c r="U181" i="2"/>
  <c r="T181" i="2"/>
  <c r="S181" i="2"/>
  <c r="R181" i="2"/>
  <c r="Q181" i="2"/>
  <c r="P181" i="2"/>
  <c r="O181" i="2"/>
  <c r="N181" i="2"/>
  <c r="X168" i="2"/>
  <c r="W168" i="2"/>
  <c r="V168" i="2"/>
  <c r="U168" i="2"/>
  <c r="T168" i="2"/>
  <c r="S168" i="2"/>
  <c r="R168" i="2"/>
  <c r="Q168" i="2"/>
  <c r="P168" i="2"/>
  <c r="O168" i="2"/>
  <c r="N168" i="2"/>
  <c r="X167" i="2"/>
  <c r="W167" i="2"/>
  <c r="V167" i="2"/>
  <c r="U167" i="2"/>
  <c r="T167" i="2"/>
  <c r="S167" i="2"/>
  <c r="R167" i="2"/>
  <c r="Q167" i="2"/>
  <c r="P167" i="2"/>
  <c r="O167" i="2"/>
  <c r="N167" i="2"/>
  <c r="X166" i="2"/>
  <c r="W166" i="2"/>
  <c r="V166" i="2"/>
  <c r="U166" i="2"/>
  <c r="T166" i="2"/>
  <c r="S166" i="2"/>
  <c r="R166" i="2"/>
  <c r="Q166" i="2"/>
  <c r="P166" i="2"/>
  <c r="O166" i="2"/>
  <c r="N166" i="2"/>
  <c r="X164" i="2"/>
  <c r="W164" i="2"/>
  <c r="V164" i="2"/>
  <c r="U164" i="2"/>
  <c r="T164" i="2"/>
  <c r="S164" i="2"/>
  <c r="R164" i="2"/>
  <c r="Q164" i="2"/>
  <c r="P164" i="2"/>
  <c r="O164" i="2"/>
  <c r="N164" i="2"/>
  <c r="X112" i="2"/>
  <c r="W112" i="2"/>
  <c r="V112" i="2"/>
  <c r="U112" i="2"/>
  <c r="T112" i="2"/>
  <c r="S112" i="2"/>
  <c r="R112" i="2"/>
  <c r="Q112" i="2"/>
  <c r="P112" i="2"/>
  <c r="O112" i="2"/>
  <c r="N112" i="2"/>
  <c r="X52" i="2"/>
  <c r="W52" i="2"/>
  <c r="V52" i="2"/>
  <c r="U52" i="2"/>
  <c r="T52" i="2"/>
  <c r="S52" i="2"/>
  <c r="R52" i="2"/>
  <c r="Q52" i="2"/>
  <c r="P52" i="2"/>
  <c r="O52" i="2"/>
  <c r="N52" i="2"/>
  <c r="X270" i="2"/>
  <c r="W270" i="2"/>
  <c r="V270" i="2"/>
  <c r="U270" i="2"/>
  <c r="T270" i="2"/>
  <c r="S270" i="2"/>
  <c r="R270" i="2"/>
  <c r="Q270" i="2"/>
  <c r="P270" i="2"/>
  <c r="O270" i="2"/>
  <c r="N270" i="2"/>
  <c r="X269" i="2"/>
  <c r="W269" i="2"/>
  <c r="V269" i="2"/>
  <c r="U269" i="2"/>
  <c r="T269" i="2"/>
  <c r="S269" i="2"/>
  <c r="R269" i="2"/>
  <c r="Q269" i="2"/>
  <c r="P269" i="2"/>
  <c r="O269" i="2"/>
  <c r="N269" i="2"/>
  <c r="X268" i="2"/>
  <c r="W268" i="2"/>
  <c r="V268" i="2"/>
  <c r="U268" i="2"/>
  <c r="T268" i="2"/>
  <c r="S268" i="2"/>
  <c r="R268" i="2"/>
  <c r="Q268" i="2"/>
  <c r="P268" i="2"/>
  <c r="O268" i="2"/>
  <c r="N268" i="2"/>
  <c r="X267" i="2"/>
  <c r="W267" i="2"/>
  <c r="V267" i="2"/>
  <c r="U267" i="2"/>
  <c r="T267" i="2"/>
  <c r="S267" i="2"/>
  <c r="R267" i="2"/>
  <c r="Q267" i="2"/>
  <c r="P267" i="2"/>
  <c r="O267" i="2"/>
  <c r="N267" i="2"/>
  <c r="X266" i="2"/>
  <c r="W266" i="2"/>
  <c r="V266" i="2"/>
  <c r="U266" i="2"/>
  <c r="T266" i="2"/>
  <c r="S266" i="2"/>
  <c r="R266" i="2"/>
  <c r="Q266" i="2"/>
  <c r="P266" i="2"/>
  <c r="O266" i="2"/>
  <c r="N266" i="2"/>
  <c r="X229" i="2"/>
  <c r="W229" i="2"/>
  <c r="V229" i="2"/>
  <c r="U229" i="2"/>
  <c r="T229" i="2"/>
  <c r="S229" i="2"/>
  <c r="R229" i="2"/>
  <c r="Q229" i="2"/>
  <c r="P229" i="2"/>
  <c r="O229" i="2"/>
  <c r="N229" i="2"/>
  <c r="X193" i="2"/>
  <c r="W193" i="2"/>
  <c r="V193" i="2"/>
  <c r="U193" i="2"/>
  <c r="T193" i="2"/>
  <c r="S193" i="2"/>
  <c r="R193" i="2"/>
  <c r="Q193" i="2"/>
  <c r="P193" i="2"/>
  <c r="O193" i="2"/>
  <c r="N193" i="2"/>
  <c r="X192" i="2"/>
  <c r="W192" i="2"/>
  <c r="V192" i="2"/>
  <c r="U192" i="2"/>
  <c r="T192" i="2"/>
  <c r="S192" i="2"/>
  <c r="R192" i="2"/>
  <c r="Q192" i="2"/>
  <c r="P192" i="2"/>
  <c r="O192" i="2"/>
  <c r="N192" i="2"/>
  <c r="X162" i="2"/>
  <c r="W162" i="2"/>
  <c r="V162" i="2"/>
  <c r="U162" i="2"/>
  <c r="T162" i="2"/>
  <c r="S162" i="2"/>
  <c r="R162" i="2"/>
  <c r="Q162" i="2"/>
  <c r="P162" i="2"/>
  <c r="O162" i="2"/>
  <c r="N162" i="2"/>
  <c r="X149" i="2"/>
  <c r="W149" i="2"/>
  <c r="V149" i="2"/>
  <c r="U149" i="2"/>
  <c r="T149" i="2"/>
  <c r="S149" i="2"/>
  <c r="R149" i="2"/>
  <c r="Q149" i="2"/>
  <c r="P149" i="2"/>
  <c r="O149" i="2"/>
  <c r="N149" i="2"/>
  <c r="X148" i="2"/>
  <c r="W148" i="2"/>
  <c r="V148" i="2"/>
  <c r="U148" i="2"/>
  <c r="T148" i="2"/>
  <c r="S148" i="2"/>
  <c r="R148" i="2"/>
  <c r="Q148" i="2"/>
  <c r="P148" i="2"/>
  <c r="O148" i="2"/>
  <c r="N148" i="2"/>
  <c r="X147" i="2"/>
  <c r="W147" i="2"/>
  <c r="V147" i="2"/>
  <c r="U147" i="2"/>
  <c r="T147" i="2"/>
  <c r="S147" i="2"/>
  <c r="R147" i="2"/>
  <c r="Q147" i="2"/>
  <c r="P147" i="2"/>
  <c r="O147" i="2"/>
  <c r="N147" i="2"/>
  <c r="X146" i="2"/>
  <c r="W146" i="2"/>
  <c r="V146" i="2"/>
  <c r="U146" i="2"/>
  <c r="T146" i="2"/>
  <c r="S146" i="2"/>
  <c r="R146" i="2"/>
  <c r="Q146" i="2"/>
  <c r="P146" i="2"/>
  <c r="O146" i="2"/>
  <c r="N146" i="2"/>
  <c r="X145" i="2"/>
  <c r="W145" i="2"/>
  <c r="V145" i="2"/>
  <c r="U145" i="2"/>
  <c r="T145" i="2"/>
  <c r="S145" i="2"/>
  <c r="R145" i="2"/>
  <c r="Q145" i="2"/>
  <c r="P145" i="2"/>
  <c r="O145" i="2"/>
  <c r="N145" i="2"/>
  <c r="X142" i="2"/>
  <c r="W142" i="2"/>
  <c r="V142" i="2"/>
  <c r="U142" i="2"/>
  <c r="T142" i="2"/>
  <c r="S142" i="2"/>
  <c r="R142" i="2"/>
  <c r="Q142" i="2"/>
  <c r="P142" i="2"/>
  <c r="O142" i="2"/>
  <c r="N142" i="2"/>
  <c r="X141" i="2"/>
  <c r="W141" i="2"/>
  <c r="V141" i="2"/>
  <c r="U141" i="2"/>
  <c r="T141" i="2"/>
  <c r="S141" i="2"/>
  <c r="R141" i="2"/>
  <c r="Q141" i="2"/>
  <c r="P141" i="2"/>
  <c r="O141" i="2"/>
  <c r="N141" i="2"/>
  <c r="X140" i="2"/>
  <c r="W140" i="2"/>
  <c r="V140" i="2"/>
  <c r="U140" i="2"/>
  <c r="T140" i="2"/>
  <c r="S140" i="2"/>
  <c r="R140" i="2"/>
  <c r="Q140" i="2"/>
  <c r="P140" i="2"/>
  <c r="O140" i="2"/>
  <c r="N140" i="2"/>
  <c r="X139" i="2"/>
  <c r="W139" i="2"/>
  <c r="V139" i="2"/>
  <c r="U139" i="2"/>
  <c r="T139" i="2"/>
  <c r="S139" i="2"/>
  <c r="R139" i="2"/>
  <c r="Q139" i="2"/>
  <c r="P139" i="2"/>
  <c r="O139" i="2"/>
  <c r="N139" i="2"/>
  <c r="X138" i="2"/>
  <c r="W138" i="2"/>
  <c r="V138" i="2"/>
  <c r="U138" i="2"/>
  <c r="T138" i="2"/>
  <c r="S138" i="2"/>
  <c r="R138" i="2"/>
  <c r="Q138" i="2"/>
  <c r="P138" i="2"/>
  <c r="O138" i="2"/>
  <c r="N138" i="2"/>
  <c r="X89" i="2"/>
  <c r="W89" i="2"/>
  <c r="V89" i="2"/>
  <c r="U89" i="2"/>
  <c r="T89" i="2"/>
  <c r="S89" i="2"/>
  <c r="R89" i="2"/>
  <c r="Q89" i="2"/>
  <c r="P89" i="2"/>
  <c r="O89" i="2"/>
  <c r="N89" i="2"/>
  <c r="X88" i="2"/>
  <c r="W88" i="2"/>
  <c r="V88" i="2"/>
  <c r="U88" i="2"/>
  <c r="T88" i="2"/>
  <c r="S88" i="2"/>
  <c r="R88" i="2"/>
  <c r="Q88" i="2"/>
  <c r="P88" i="2"/>
  <c r="O88" i="2"/>
  <c r="N88" i="2"/>
  <c r="X87" i="2"/>
  <c r="W87" i="2"/>
  <c r="V87" i="2"/>
  <c r="U87" i="2"/>
  <c r="T87" i="2"/>
  <c r="S87" i="2"/>
  <c r="R87" i="2"/>
  <c r="Q87" i="2"/>
  <c r="P87" i="2"/>
  <c r="O87" i="2"/>
  <c r="N87" i="2"/>
  <c r="X86" i="2"/>
  <c r="W86" i="2"/>
  <c r="V86" i="2"/>
  <c r="U86" i="2"/>
  <c r="T86" i="2"/>
  <c r="S86" i="2"/>
  <c r="R86" i="2"/>
  <c r="Q86" i="2"/>
  <c r="P86" i="2"/>
  <c r="O86" i="2"/>
  <c r="N86" i="2"/>
  <c r="X85" i="2"/>
  <c r="W85" i="2"/>
  <c r="V85" i="2"/>
  <c r="U85" i="2"/>
  <c r="T85" i="2"/>
  <c r="S85" i="2"/>
  <c r="R85" i="2"/>
  <c r="Q85" i="2"/>
  <c r="P85" i="2"/>
  <c r="O85" i="2"/>
  <c r="N85" i="2"/>
  <c r="X84" i="2"/>
  <c r="W84" i="2"/>
  <c r="V84" i="2"/>
  <c r="U84" i="2"/>
  <c r="T84" i="2"/>
  <c r="S84" i="2"/>
  <c r="R84" i="2"/>
  <c r="Q84" i="2"/>
  <c r="P84" i="2"/>
  <c r="O84" i="2"/>
  <c r="N84" i="2"/>
  <c r="X83" i="2"/>
  <c r="W83" i="2"/>
  <c r="V83" i="2"/>
  <c r="U83" i="2"/>
  <c r="T83" i="2"/>
  <c r="S83" i="2"/>
  <c r="R83" i="2"/>
  <c r="Q83" i="2"/>
  <c r="P83" i="2"/>
  <c r="O83" i="2"/>
  <c r="N83" i="2"/>
  <c r="X82" i="2"/>
  <c r="W82" i="2"/>
  <c r="V82" i="2"/>
  <c r="U82" i="2"/>
  <c r="T82" i="2"/>
  <c r="S82" i="2"/>
  <c r="R82" i="2"/>
  <c r="Q82" i="2"/>
  <c r="P82" i="2"/>
  <c r="O82" i="2"/>
  <c r="N82" i="2"/>
  <c r="X81" i="2"/>
  <c r="W81" i="2"/>
  <c r="V81" i="2"/>
  <c r="U81" i="2"/>
  <c r="T81" i="2"/>
  <c r="S81" i="2"/>
  <c r="R81" i="2"/>
  <c r="Q81" i="2"/>
  <c r="P81" i="2"/>
  <c r="O81" i="2"/>
  <c r="N81" i="2"/>
  <c r="X80" i="2"/>
  <c r="W80" i="2"/>
  <c r="V80" i="2"/>
  <c r="U80" i="2"/>
  <c r="T80" i="2"/>
  <c r="S80" i="2"/>
  <c r="R80" i="2"/>
  <c r="Q80" i="2"/>
  <c r="P80" i="2"/>
  <c r="O80" i="2"/>
  <c r="N80" i="2"/>
  <c r="X79" i="2"/>
  <c r="W79" i="2"/>
  <c r="V79" i="2"/>
  <c r="U79" i="2"/>
  <c r="T79" i="2"/>
  <c r="S79" i="2"/>
  <c r="R79" i="2"/>
  <c r="Q79" i="2"/>
  <c r="P79" i="2"/>
  <c r="O79" i="2"/>
  <c r="N79" i="2"/>
  <c r="X78" i="2"/>
  <c r="W78" i="2"/>
  <c r="V78" i="2"/>
  <c r="U78" i="2"/>
  <c r="T78" i="2"/>
  <c r="S78" i="2"/>
  <c r="R78" i="2"/>
  <c r="Q78" i="2"/>
  <c r="P78" i="2"/>
  <c r="O78" i="2"/>
  <c r="N78" i="2"/>
  <c r="X77" i="2"/>
  <c r="W77" i="2"/>
  <c r="V77" i="2"/>
  <c r="U77" i="2"/>
  <c r="T77" i="2"/>
  <c r="S77" i="2"/>
  <c r="R77" i="2"/>
  <c r="Q77" i="2"/>
  <c r="P77" i="2"/>
  <c r="O77" i="2"/>
  <c r="N77" i="2"/>
  <c r="X76" i="2"/>
  <c r="W76" i="2"/>
  <c r="V76" i="2"/>
  <c r="U76" i="2"/>
  <c r="T76" i="2"/>
  <c r="S76" i="2"/>
  <c r="R76" i="2"/>
  <c r="Q76" i="2"/>
  <c r="P76" i="2"/>
  <c r="O76" i="2"/>
  <c r="N76" i="2"/>
  <c r="X75" i="2"/>
  <c r="W75" i="2"/>
  <c r="V75" i="2"/>
  <c r="U75" i="2"/>
  <c r="T75" i="2"/>
  <c r="S75" i="2"/>
  <c r="R75" i="2"/>
  <c r="Q75" i="2"/>
  <c r="P75" i="2"/>
  <c r="O75" i="2"/>
  <c r="N75" i="2"/>
  <c r="X30" i="2"/>
  <c r="W30" i="2"/>
  <c r="V30" i="2"/>
  <c r="U30" i="2"/>
  <c r="T30" i="2"/>
  <c r="S30" i="2"/>
  <c r="R30" i="2"/>
  <c r="Q30" i="2"/>
  <c r="P30" i="2"/>
  <c r="O30" i="2"/>
  <c r="N30" i="2"/>
  <c r="X290" i="2"/>
  <c r="W290" i="2"/>
  <c r="V290" i="2"/>
  <c r="U290" i="2"/>
  <c r="T290" i="2"/>
  <c r="S290" i="2"/>
  <c r="R290" i="2"/>
  <c r="Q290" i="2"/>
  <c r="P290" i="2"/>
  <c r="O290" i="2"/>
  <c r="N290" i="2"/>
  <c r="N31" i="2"/>
  <c r="O31" i="2"/>
  <c r="P31" i="2"/>
  <c r="Q31" i="2"/>
  <c r="R31" i="2"/>
  <c r="S31" i="2"/>
  <c r="T31" i="2"/>
  <c r="U31" i="2"/>
  <c r="V31" i="2"/>
  <c r="W31" i="2"/>
  <c r="X31" i="2"/>
  <c r="N32" i="2"/>
  <c r="O32" i="2"/>
  <c r="P32" i="2"/>
  <c r="Q32" i="2"/>
  <c r="R32" i="2"/>
  <c r="S32" i="2"/>
  <c r="T32" i="2"/>
  <c r="U32" i="2"/>
  <c r="V32" i="2"/>
  <c r="W32" i="2"/>
  <c r="X32" i="2"/>
  <c r="N33" i="2"/>
  <c r="O33" i="2"/>
  <c r="P33" i="2"/>
  <c r="Q33" i="2"/>
  <c r="R33" i="2"/>
  <c r="S33" i="2"/>
  <c r="T33" i="2"/>
  <c r="U33" i="2"/>
  <c r="V33" i="2"/>
  <c r="W33" i="2"/>
  <c r="X33" i="2"/>
  <c r="N37" i="2"/>
  <c r="O37" i="2"/>
  <c r="P37" i="2"/>
  <c r="Q37" i="2"/>
  <c r="R37" i="2"/>
  <c r="S37" i="2"/>
  <c r="T37" i="2"/>
  <c r="U37" i="2"/>
  <c r="V37" i="2"/>
  <c r="W37" i="2"/>
  <c r="X37" i="2"/>
  <c r="N55" i="2"/>
  <c r="O55" i="2"/>
  <c r="P55" i="2"/>
  <c r="Q55" i="2"/>
  <c r="R55" i="2"/>
  <c r="S55" i="2"/>
  <c r="T55" i="2"/>
  <c r="U55" i="2"/>
  <c r="V55" i="2"/>
  <c r="W55" i="2"/>
  <c r="X55" i="2"/>
  <c r="N57" i="2"/>
  <c r="O57" i="2"/>
  <c r="P57" i="2"/>
  <c r="Q57" i="2"/>
  <c r="R57" i="2"/>
  <c r="S57" i="2"/>
  <c r="T57" i="2"/>
  <c r="U57" i="2"/>
  <c r="V57" i="2"/>
  <c r="W57" i="2"/>
  <c r="X57" i="2"/>
  <c r="N95" i="2"/>
  <c r="O95" i="2"/>
  <c r="P95" i="2"/>
  <c r="Q95" i="2"/>
  <c r="R95" i="2"/>
  <c r="S95" i="2"/>
  <c r="T95" i="2"/>
  <c r="U95" i="2"/>
  <c r="V95" i="2"/>
  <c r="W95" i="2"/>
  <c r="X95" i="2"/>
  <c r="N96" i="2"/>
  <c r="O96" i="2"/>
  <c r="P96" i="2"/>
  <c r="Q96" i="2"/>
  <c r="R96" i="2"/>
  <c r="S96" i="2"/>
  <c r="T96" i="2"/>
  <c r="U96" i="2"/>
  <c r="V96" i="2"/>
  <c r="W96" i="2"/>
  <c r="X96" i="2"/>
  <c r="N97" i="2"/>
  <c r="O97" i="2"/>
  <c r="P97" i="2"/>
  <c r="Q97" i="2"/>
  <c r="R97" i="2"/>
  <c r="S97" i="2"/>
  <c r="T97" i="2"/>
  <c r="U97" i="2"/>
  <c r="V97" i="2"/>
  <c r="W97" i="2"/>
  <c r="X97" i="2"/>
  <c r="N98" i="2"/>
  <c r="O98" i="2"/>
  <c r="P98" i="2"/>
  <c r="Q98" i="2"/>
  <c r="R98" i="2"/>
  <c r="S98" i="2"/>
  <c r="T98" i="2"/>
  <c r="U98" i="2"/>
  <c r="V98" i="2"/>
  <c r="W98" i="2"/>
  <c r="X98" i="2"/>
  <c r="N111" i="2"/>
  <c r="O111" i="2"/>
  <c r="P111" i="2"/>
  <c r="Q111" i="2"/>
  <c r="R111" i="2"/>
  <c r="S111" i="2"/>
  <c r="T111" i="2"/>
  <c r="U111" i="2"/>
  <c r="V111" i="2"/>
  <c r="W111" i="2"/>
  <c r="X111" i="2"/>
  <c r="N120" i="2"/>
  <c r="O120" i="2"/>
  <c r="P120" i="2"/>
  <c r="Q120" i="2"/>
  <c r="R120" i="2"/>
  <c r="S120" i="2"/>
  <c r="T120" i="2"/>
  <c r="U120" i="2"/>
  <c r="V120" i="2"/>
  <c r="W120" i="2"/>
  <c r="X120" i="2"/>
  <c r="N121" i="2"/>
  <c r="O121" i="2"/>
  <c r="P121" i="2"/>
  <c r="Q121" i="2"/>
  <c r="R121" i="2"/>
  <c r="S121" i="2"/>
  <c r="T121" i="2"/>
  <c r="U121" i="2"/>
  <c r="V121" i="2"/>
  <c r="W121" i="2"/>
  <c r="X121" i="2"/>
  <c r="N123" i="2"/>
  <c r="O123" i="2"/>
  <c r="P123" i="2"/>
  <c r="Q123" i="2"/>
  <c r="R123" i="2"/>
  <c r="S123" i="2"/>
  <c r="T123" i="2"/>
  <c r="U123" i="2"/>
  <c r="V123" i="2"/>
  <c r="W123" i="2"/>
  <c r="X123" i="2"/>
  <c r="N125" i="2"/>
  <c r="O125" i="2"/>
  <c r="P125" i="2"/>
  <c r="Q125" i="2"/>
  <c r="R125" i="2"/>
  <c r="S125" i="2"/>
  <c r="T125" i="2"/>
  <c r="U125" i="2"/>
  <c r="V125" i="2"/>
  <c r="W125" i="2"/>
  <c r="X125" i="2"/>
  <c r="N126" i="2"/>
  <c r="O126" i="2"/>
  <c r="P126" i="2"/>
  <c r="Q126" i="2"/>
  <c r="R126" i="2"/>
  <c r="S126" i="2"/>
  <c r="T126" i="2"/>
  <c r="U126" i="2"/>
  <c r="V126" i="2"/>
  <c r="W126" i="2"/>
  <c r="X126" i="2"/>
  <c r="N127" i="2"/>
  <c r="O127" i="2"/>
  <c r="P127" i="2"/>
  <c r="Q127" i="2"/>
  <c r="R127" i="2"/>
  <c r="S127" i="2"/>
  <c r="T127" i="2"/>
  <c r="U127" i="2"/>
  <c r="V127" i="2"/>
  <c r="W127" i="2"/>
  <c r="X127" i="2"/>
  <c r="N197" i="2"/>
  <c r="O197" i="2"/>
  <c r="P197" i="2"/>
  <c r="Q197" i="2"/>
  <c r="R197" i="2"/>
  <c r="S197" i="2"/>
  <c r="T197" i="2"/>
  <c r="U197" i="2"/>
  <c r="V197" i="2"/>
  <c r="W197" i="2"/>
  <c r="X197" i="2"/>
  <c r="N198" i="2"/>
  <c r="O198" i="2"/>
  <c r="P198" i="2"/>
  <c r="Q198" i="2"/>
  <c r="R198" i="2"/>
  <c r="S198" i="2"/>
  <c r="T198" i="2"/>
  <c r="U198" i="2"/>
  <c r="V198" i="2"/>
  <c r="W198" i="2"/>
  <c r="X198" i="2"/>
  <c r="N224" i="2"/>
  <c r="O224" i="2"/>
  <c r="P224" i="2"/>
  <c r="Q224" i="2"/>
  <c r="R224" i="2"/>
  <c r="S224" i="2"/>
  <c r="T224" i="2"/>
  <c r="U224" i="2"/>
  <c r="V224" i="2"/>
  <c r="W224" i="2"/>
  <c r="X224" i="2"/>
  <c r="N225" i="2"/>
  <c r="O225" i="2"/>
  <c r="P225" i="2"/>
  <c r="Q225" i="2"/>
  <c r="R225" i="2"/>
  <c r="S225" i="2"/>
  <c r="T225" i="2"/>
  <c r="U225" i="2"/>
  <c r="V225" i="2"/>
  <c r="W225" i="2"/>
  <c r="X225" i="2"/>
  <c r="N226" i="2"/>
  <c r="O226" i="2"/>
  <c r="P226" i="2"/>
  <c r="Q226" i="2"/>
  <c r="R226" i="2"/>
  <c r="S226" i="2"/>
  <c r="T226" i="2"/>
  <c r="U226" i="2"/>
  <c r="V226" i="2"/>
  <c r="W226" i="2"/>
  <c r="X226" i="2"/>
  <c r="N227" i="2"/>
  <c r="O227" i="2"/>
  <c r="P227" i="2"/>
  <c r="Q227" i="2"/>
  <c r="R227" i="2"/>
  <c r="S227" i="2"/>
  <c r="T227" i="2"/>
  <c r="U227" i="2"/>
  <c r="V227" i="2"/>
  <c r="W227" i="2"/>
  <c r="X227" i="2"/>
  <c r="N248" i="2"/>
  <c r="O248" i="2"/>
  <c r="P248" i="2"/>
  <c r="Q248" i="2"/>
  <c r="R248" i="2"/>
  <c r="S248" i="2"/>
  <c r="T248" i="2"/>
  <c r="U248" i="2"/>
  <c r="V248" i="2"/>
  <c r="W248" i="2"/>
  <c r="X248" i="2"/>
  <c r="N250" i="2"/>
  <c r="O250" i="2"/>
  <c r="P250" i="2"/>
  <c r="Q250" i="2"/>
  <c r="R250" i="2"/>
  <c r="S250" i="2"/>
  <c r="T250" i="2"/>
  <c r="U250" i="2"/>
  <c r="V250" i="2"/>
  <c r="W250" i="2"/>
  <c r="X250" i="2"/>
  <c r="N251" i="2"/>
  <c r="O251" i="2"/>
  <c r="P251" i="2"/>
  <c r="Q251" i="2"/>
  <c r="R251" i="2"/>
  <c r="S251" i="2"/>
  <c r="T251" i="2"/>
  <c r="U251" i="2"/>
  <c r="V251" i="2"/>
  <c r="W251" i="2"/>
  <c r="X251" i="2"/>
  <c r="N252" i="2"/>
  <c r="O252" i="2"/>
  <c r="P252" i="2"/>
  <c r="Q252" i="2"/>
  <c r="R252" i="2"/>
  <c r="S252" i="2"/>
  <c r="T252" i="2"/>
  <c r="U252" i="2"/>
  <c r="V252" i="2"/>
  <c r="W252" i="2"/>
  <c r="X252" i="2"/>
  <c r="N253" i="2"/>
  <c r="O253" i="2"/>
  <c r="P253" i="2"/>
  <c r="Q253" i="2"/>
  <c r="R253" i="2"/>
  <c r="S253" i="2"/>
  <c r="T253" i="2"/>
  <c r="U253" i="2"/>
  <c r="V253" i="2"/>
  <c r="W253" i="2"/>
  <c r="X253" i="2"/>
  <c r="N254" i="2"/>
  <c r="O254" i="2"/>
  <c r="P254" i="2"/>
  <c r="Q254" i="2"/>
  <c r="R254" i="2"/>
  <c r="S254" i="2"/>
  <c r="T254" i="2"/>
  <c r="U254" i="2"/>
  <c r="V254" i="2"/>
  <c r="W254" i="2"/>
  <c r="X254" i="2"/>
  <c r="N6" i="2"/>
  <c r="O6" i="2"/>
  <c r="P6" i="2"/>
  <c r="Q6" i="2"/>
  <c r="R6" i="2"/>
  <c r="S6" i="2"/>
  <c r="T6" i="2"/>
  <c r="U6" i="2"/>
  <c r="V6" i="2"/>
  <c r="W6" i="2"/>
  <c r="X6" i="2"/>
  <c r="N7" i="2"/>
  <c r="O7" i="2"/>
  <c r="P7" i="2"/>
  <c r="Q7" i="2"/>
  <c r="R7" i="2"/>
  <c r="S7" i="2"/>
  <c r="T7" i="2"/>
  <c r="U7" i="2"/>
  <c r="V7" i="2"/>
  <c r="W7" i="2"/>
  <c r="X7" i="2"/>
  <c r="N8" i="2"/>
  <c r="O8" i="2"/>
  <c r="P8" i="2"/>
  <c r="Q8" i="2"/>
  <c r="R8" i="2"/>
  <c r="S8" i="2"/>
  <c r="T8" i="2"/>
  <c r="U8" i="2"/>
  <c r="V8" i="2"/>
  <c r="W8" i="2"/>
  <c r="X8" i="2"/>
  <c r="N9" i="2"/>
  <c r="O9" i="2"/>
  <c r="P9" i="2"/>
  <c r="Q9" i="2"/>
  <c r="R9" i="2"/>
  <c r="S9" i="2"/>
  <c r="T9" i="2"/>
  <c r="U9" i="2"/>
  <c r="V9" i="2"/>
  <c r="W9" i="2"/>
  <c r="X9" i="2"/>
  <c r="N10" i="2"/>
  <c r="O10" i="2"/>
  <c r="P10" i="2"/>
  <c r="Q10" i="2"/>
  <c r="R10" i="2"/>
  <c r="S10" i="2"/>
  <c r="T10" i="2"/>
  <c r="U10" i="2"/>
  <c r="V10" i="2"/>
  <c r="W10" i="2"/>
  <c r="X10" i="2"/>
  <c r="N11" i="2"/>
  <c r="O11" i="2"/>
  <c r="P11" i="2"/>
  <c r="Q11" i="2"/>
  <c r="R11" i="2"/>
  <c r="S11" i="2"/>
  <c r="T11" i="2"/>
  <c r="U11" i="2"/>
  <c r="V11" i="2"/>
  <c r="W11" i="2"/>
  <c r="X11" i="2"/>
  <c r="N14" i="2"/>
  <c r="O14" i="2"/>
  <c r="P14" i="2"/>
  <c r="Q14" i="2"/>
  <c r="R14" i="2"/>
  <c r="S14" i="2"/>
  <c r="T14" i="2"/>
  <c r="U14" i="2"/>
  <c r="V14" i="2"/>
  <c r="W14" i="2"/>
  <c r="X14" i="2"/>
  <c r="N21" i="2"/>
  <c r="O21" i="2"/>
  <c r="P21" i="2"/>
  <c r="Q21" i="2"/>
  <c r="R21" i="2"/>
  <c r="S21" i="2"/>
  <c r="T21" i="2"/>
  <c r="U21" i="2"/>
  <c r="V21" i="2"/>
  <c r="W21" i="2"/>
  <c r="X21" i="2"/>
  <c r="N22" i="2"/>
  <c r="O22" i="2"/>
  <c r="P22" i="2"/>
  <c r="Q22" i="2"/>
  <c r="R22" i="2"/>
  <c r="S22" i="2"/>
  <c r="T22" i="2"/>
  <c r="U22" i="2"/>
  <c r="V22" i="2"/>
  <c r="W22" i="2"/>
  <c r="X22" i="2"/>
  <c r="N23" i="2"/>
  <c r="O23" i="2"/>
  <c r="P23" i="2"/>
  <c r="Q23" i="2"/>
  <c r="R23" i="2"/>
  <c r="S23" i="2"/>
  <c r="T23" i="2"/>
  <c r="U23" i="2"/>
  <c r="V23" i="2"/>
  <c r="W23" i="2"/>
  <c r="X23" i="2"/>
  <c r="N24" i="2"/>
  <c r="O24" i="2"/>
  <c r="P24" i="2"/>
  <c r="Q24" i="2"/>
  <c r="R24" i="2"/>
  <c r="S24" i="2"/>
  <c r="T24" i="2"/>
  <c r="U24" i="2"/>
  <c r="V24" i="2"/>
  <c r="W24" i="2"/>
  <c r="X24" i="2"/>
  <c r="N25" i="2"/>
  <c r="O25" i="2"/>
  <c r="P25" i="2"/>
  <c r="Q25" i="2"/>
  <c r="R25" i="2"/>
  <c r="S25" i="2"/>
  <c r="T25" i="2"/>
  <c r="U25" i="2"/>
  <c r="V25" i="2"/>
  <c r="W25" i="2"/>
  <c r="X25" i="2"/>
  <c r="N26" i="2"/>
  <c r="O26" i="2"/>
  <c r="P26" i="2"/>
  <c r="Q26" i="2"/>
  <c r="R26" i="2"/>
  <c r="S26" i="2"/>
  <c r="T26" i="2"/>
  <c r="U26" i="2"/>
  <c r="V26" i="2"/>
  <c r="W26" i="2"/>
  <c r="X26" i="2"/>
  <c r="N48" i="2"/>
  <c r="O48" i="2"/>
  <c r="P48" i="2"/>
  <c r="Q48" i="2"/>
  <c r="R48" i="2"/>
  <c r="S48" i="2"/>
  <c r="T48" i="2"/>
  <c r="U48" i="2"/>
  <c r="V48" i="2"/>
  <c r="W48" i="2"/>
  <c r="X48" i="2"/>
  <c r="N49" i="2"/>
  <c r="O49" i="2"/>
  <c r="P49" i="2"/>
  <c r="Q49" i="2"/>
  <c r="R49" i="2"/>
  <c r="S49" i="2"/>
  <c r="T49" i="2"/>
  <c r="U49" i="2"/>
  <c r="V49" i="2"/>
  <c r="W49" i="2"/>
  <c r="X49" i="2"/>
  <c r="N50" i="2"/>
  <c r="O50" i="2"/>
  <c r="P50" i="2"/>
  <c r="Q50" i="2"/>
  <c r="R50" i="2"/>
  <c r="S50" i="2"/>
  <c r="T50" i="2"/>
  <c r="U50" i="2"/>
  <c r="V50" i="2"/>
  <c r="W50" i="2"/>
  <c r="X50" i="2"/>
  <c r="N53" i="2"/>
  <c r="O53" i="2"/>
  <c r="P53" i="2"/>
  <c r="Q53" i="2"/>
  <c r="R53" i="2"/>
  <c r="S53" i="2"/>
  <c r="T53" i="2"/>
  <c r="U53" i="2"/>
  <c r="V53" i="2"/>
  <c r="W53" i="2"/>
  <c r="X53" i="2"/>
  <c r="N54" i="2"/>
  <c r="O54" i="2"/>
  <c r="P54" i="2"/>
  <c r="Q54" i="2"/>
  <c r="R54" i="2"/>
  <c r="S54" i="2"/>
  <c r="T54" i="2"/>
  <c r="U54" i="2"/>
  <c r="V54" i="2"/>
  <c r="W54" i="2"/>
  <c r="X54" i="2"/>
  <c r="N56" i="2"/>
  <c r="O56" i="2"/>
  <c r="P56" i="2"/>
  <c r="Q56" i="2"/>
  <c r="R56" i="2"/>
  <c r="S56" i="2"/>
  <c r="T56" i="2"/>
  <c r="U56" i="2"/>
  <c r="V56" i="2"/>
  <c r="W56" i="2"/>
  <c r="X56" i="2"/>
  <c r="N71" i="2"/>
  <c r="O71" i="2"/>
  <c r="P71" i="2"/>
  <c r="Q71" i="2"/>
  <c r="R71" i="2"/>
  <c r="S71" i="2"/>
  <c r="T71" i="2"/>
  <c r="U71" i="2"/>
  <c r="V71" i="2"/>
  <c r="W71" i="2"/>
  <c r="X71" i="2"/>
  <c r="N92" i="2"/>
  <c r="O92" i="2"/>
  <c r="P92" i="2"/>
  <c r="Q92" i="2"/>
  <c r="R92" i="2"/>
  <c r="S92" i="2"/>
  <c r="T92" i="2"/>
  <c r="U92" i="2"/>
  <c r="V92" i="2"/>
  <c r="W92" i="2"/>
  <c r="X92" i="2"/>
  <c r="N93" i="2"/>
  <c r="O93" i="2"/>
  <c r="P93" i="2"/>
  <c r="Q93" i="2"/>
  <c r="R93" i="2"/>
  <c r="S93" i="2"/>
  <c r="T93" i="2"/>
  <c r="U93" i="2"/>
  <c r="V93" i="2"/>
  <c r="W93" i="2"/>
  <c r="X93" i="2"/>
  <c r="N94" i="2"/>
  <c r="O94" i="2"/>
  <c r="P94" i="2"/>
  <c r="Q94" i="2"/>
  <c r="R94" i="2"/>
  <c r="S94" i="2"/>
  <c r="T94" i="2"/>
  <c r="U94" i="2"/>
  <c r="V94" i="2"/>
  <c r="W94" i="2"/>
  <c r="X94" i="2"/>
  <c r="N101" i="2"/>
  <c r="O101" i="2"/>
  <c r="P101" i="2"/>
  <c r="Q101" i="2"/>
  <c r="R101" i="2"/>
  <c r="S101" i="2"/>
  <c r="T101" i="2"/>
  <c r="U101" i="2"/>
  <c r="V101" i="2"/>
  <c r="W101" i="2"/>
  <c r="X101" i="2"/>
  <c r="N102" i="2"/>
  <c r="O102" i="2"/>
  <c r="P102" i="2"/>
  <c r="Q102" i="2"/>
  <c r="R102" i="2"/>
  <c r="S102" i="2"/>
  <c r="T102" i="2"/>
  <c r="U102" i="2"/>
  <c r="V102" i="2"/>
  <c r="W102" i="2"/>
  <c r="X102" i="2"/>
  <c r="N107" i="2"/>
  <c r="O107" i="2"/>
  <c r="P107" i="2"/>
  <c r="Q107" i="2"/>
  <c r="R107" i="2"/>
  <c r="S107" i="2"/>
  <c r="T107" i="2"/>
  <c r="U107" i="2"/>
  <c r="V107" i="2"/>
  <c r="W107" i="2"/>
  <c r="X107" i="2"/>
  <c r="N109" i="2"/>
  <c r="O109" i="2"/>
  <c r="P109" i="2"/>
  <c r="Q109" i="2"/>
  <c r="R109" i="2"/>
  <c r="S109" i="2"/>
  <c r="T109" i="2"/>
  <c r="U109" i="2"/>
  <c r="V109" i="2"/>
  <c r="W109" i="2"/>
  <c r="X109" i="2"/>
  <c r="N110" i="2"/>
  <c r="O110" i="2"/>
  <c r="P110" i="2"/>
  <c r="Q110" i="2"/>
  <c r="R110" i="2"/>
  <c r="S110" i="2"/>
  <c r="T110" i="2"/>
  <c r="U110" i="2"/>
  <c r="V110" i="2"/>
  <c r="W110" i="2"/>
  <c r="X110" i="2"/>
  <c r="N119" i="2"/>
  <c r="O119" i="2"/>
  <c r="P119" i="2"/>
  <c r="Q119" i="2"/>
  <c r="R119" i="2"/>
  <c r="S119" i="2"/>
  <c r="T119" i="2"/>
  <c r="U119" i="2"/>
  <c r="V119" i="2"/>
  <c r="W119" i="2"/>
  <c r="X119" i="2"/>
  <c r="N122" i="2"/>
  <c r="O122" i="2"/>
  <c r="P122" i="2"/>
  <c r="Q122" i="2"/>
  <c r="R122" i="2"/>
  <c r="S122" i="2"/>
  <c r="T122" i="2"/>
  <c r="U122" i="2"/>
  <c r="V122" i="2"/>
  <c r="W122" i="2"/>
  <c r="X122" i="2"/>
  <c r="N124" i="2"/>
  <c r="O124" i="2"/>
  <c r="P124" i="2"/>
  <c r="Q124" i="2"/>
  <c r="R124" i="2"/>
  <c r="S124" i="2"/>
  <c r="T124" i="2"/>
  <c r="U124" i="2"/>
  <c r="V124" i="2"/>
  <c r="W124" i="2"/>
  <c r="X124" i="2"/>
  <c r="N128" i="2"/>
  <c r="O128" i="2"/>
  <c r="P128" i="2"/>
  <c r="Q128" i="2"/>
  <c r="R128" i="2"/>
  <c r="S128" i="2"/>
  <c r="T128" i="2"/>
  <c r="U128" i="2"/>
  <c r="V128" i="2"/>
  <c r="W128" i="2"/>
  <c r="X128" i="2"/>
  <c r="N163" i="2"/>
  <c r="O163" i="2"/>
  <c r="P163" i="2"/>
  <c r="Q163" i="2"/>
  <c r="R163" i="2"/>
  <c r="S163" i="2"/>
  <c r="T163" i="2"/>
  <c r="U163" i="2"/>
  <c r="V163" i="2"/>
  <c r="W163" i="2"/>
  <c r="X163" i="2"/>
  <c r="N173" i="2"/>
  <c r="O173" i="2"/>
  <c r="P173" i="2"/>
  <c r="Q173" i="2"/>
  <c r="R173" i="2"/>
  <c r="S173" i="2"/>
  <c r="T173" i="2"/>
  <c r="U173" i="2"/>
  <c r="V173" i="2"/>
  <c r="W173" i="2"/>
  <c r="X173" i="2"/>
  <c r="N174" i="2"/>
  <c r="O174" i="2"/>
  <c r="P174" i="2"/>
  <c r="Q174" i="2"/>
  <c r="R174" i="2"/>
  <c r="S174" i="2"/>
  <c r="T174" i="2"/>
  <c r="U174" i="2"/>
  <c r="V174" i="2"/>
  <c r="W174" i="2"/>
  <c r="X174" i="2"/>
  <c r="N202" i="2"/>
  <c r="O202" i="2"/>
  <c r="P202" i="2"/>
  <c r="Q202" i="2"/>
  <c r="R202" i="2"/>
  <c r="S202" i="2"/>
  <c r="T202" i="2"/>
  <c r="U202" i="2"/>
  <c r="V202" i="2"/>
  <c r="W202" i="2"/>
  <c r="X202" i="2"/>
  <c r="N207" i="2"/>
  <c r="O207" i="2"/>
  <c r="P207" i="2"/>
  <c r="Q207" i="2"/>
  <c r="R207" i="2"/>
  <c r="S207" i="2"/>
  <c r="T207" i="2"/>
  <c r="U207" i="2"/>
  <c r="V207" i="2"/>
  <c r="W207" i="2"/>
  <c r="X207" i="2"/>
  <c r="N217" i="2"/>
  <c r="O217" i="2"/>
  <c r="P217" i="2"/>
  <c r="Q217" i="2"/>
  <c r="R217" i="2"/>
  <c r="S217" i="2"/>
  <c r="T217" i="2"/>
  <c r="U217" i="2"/>
  <c r="V217" i="2"/>
  <c r="W217" i="2"/>
  <c r="X217" i="2"/>
  <c r="N230" i="2"/>
  <c r="O230" i="2"/>
  <c r="P230" i="2"/>
  <c r="Q230" i="2"/>
  <c r="R230" i="2"/>
  <c r="S230" i="2"/>
  <c r="T230" i="2"/>
  <c r="U230" i="2"/>
  <c r="V230" i="2"/>
  <c r="W230" i="2"/>
  <c r="X230" i="2"/>
  <c r="N231" i="2"/>
  <c r="O231" i="2"/>
  <c r="P231" i="2"/>
  <c r="Q231" i="2"/>
  <c r="R231" i="2"/>
  <c r="S231" i="2"/>
  <c r="T231" i="2"/>
  <c r="U231" i="2"/>
  <c r="V231" i="2"/>
  <c r="W231" i="2"/>
  <c r="X231" i="2"/>
  <c r="N243" i="2"/>
  <c r="O243" i="2"/>
  <c r="P243" i="2"/>
  <c r="Q243" i="2"/>
  <c r="R243" i="2"/>
  <c r="S243" i="2"/>
  <c r="T243" i="2"/>
  <c r="U243" i="2"/>
  <c r="V243" i="2"/>
  <c r="W243" i="2"/>
  <c r="X243" i="2"/>
  <c r="N244" i="2"/>
  <c r="O244" i="2"/>
  <c r="P244" i="2"/>
  <c r="Q244" i="2"/>
  <c r="R244" i="2"/>
  <c r="S244" i="2"/>
  <c r="T244" i="2"/>
  <c r="U244" i="2"/>
  <c r="V244" i="2"/>
  <c r="W244" i="2"/>
  <c r="X244" i="2"/>
  <c r="N249" i="2"/>
  <c r="O249" i="2"/>
  <c r="P249" i="2"/>
  <c r="Q249" i="2"/>
  <c r="R249" i="2"/>
  <c r="S249" i="2"/>
  <c r="T249" i="2"/>
  <c r="U249" i="2"/>
  <c r="V249" i="2"/>
  <c r="W249" i="2"/>
  <c r="X249" i="2"/>
  <c r="N255" i="2"/>
  <c r="O255" i="2"/>
  <c r="P255" i="2"/>
  <c r="Q255" i="2"/>
  <c r="R255" i="2"/>
  <c r="S255" i="2"/>
  <c r="T255" i="2"/>
  <c r="U255" i="2"/>
  <c r="V255" i="2"/>
  <c r="W255" i="2"/>
  <c r="X255" i="2"/>
  <c r="N262" i="2"/>
  <c r="O262" i="2"/>
  <c r="P262" i="2"/>
  <c r="Q262" i="2"/>
  <c r="R262" i="2"/>
  <c r="S262" i="2"/>
  <c r="T262" i="2"/>
  <c r="U262" i="2"/>
  <c r="V262" i="2"/>
  <c r="W262" i="2"/>
  <c r="X262" i="2"/>
  <c r="N263" i="2"/>
  <c r="O263" i="2"/>
  <c r="P263" i="2"/>
  <c r="Q263" i="2"/>
  <c r="R263" i="2"/>
  <c r="S263" i="2"/>
  <c r="T263" i="2"/>
  <c r="U263" i="2"/>
  <c r="V263" i="2"/>
  <c r="W263" i="2"/>
  <c r="X263" i="2"/>
  <c r="N264" i="2"/>
  <c r="O264" i="2"/>
  <c r="P264" i="2"/>
  <c r="Q264" i="2"/>
  <c r="R264" i="2"/>
  <c r="S264" i="2"/>
  <c r="T264" i="2"/>
  <c r="U264" i="2"/>
  <c r="V264" i="2"/>
  <c r="W264" i="2"/>
  <c r="X264" i="2"/>
  <c r="N265" i="2"/>
  <c r="O265" i="2"/>
  <c r="P265" i="2"/>
  <c r="Q265" i="2"/>
  <c r="R265" i="2"/>
  <c r="S265" i="2"/>
  <c r="T265" i="2"/>
  <c r="U265" i="2"/>
  <c r="V265" i="2"/>
  <c r="W265" i="2"/>
  <c r="X265" i="2"/>
  <c r="N279" i="2"/>
  <c r="O279" i="2"/>
  <c r="P279" i="2"/>
  <c r="Q279" i="2"/>
  <c r="R279" i="2"/>
  <c r="S279" i="2"/>
  <c r="T279" i="2"/>
  <c r="U279" i="2"/>
  <c r="V279" i="2"/>
  <c r="W279" i="2"/>
  <c r="X279" i="2"/>
  <c r="N280" i="2"/>
  <c r="O280" i="2"/>
  <c r="P280" i="2"/>
  <c r="Q280" i="2"/>
  <c r="R280" i="2"/>
  <c r="S280" i="2"/>
  <c r="T280" i="2"/>
  <c r="U280" i="2"/>
  <c r="V280" i="2"/>
  <c r="W280" i="2"/>
  <c r="X280" i="2"/>
  <c r="N282" i="2"/>
  <c r="O282" i="2"/>
  <c r="P282" i="2"/>
  <c r="Q282" i="2"/>
  <c r="R282" i="2"/>
  <c r="S282" i="2"/>
  <c r="T282" i="2"/>
  <c r="U282" i="2"/>
  <c r="V282" i="2"/>
  <c r="W282" i="2"/>
  <c r="X282" i="2"/>
  <c r="N283" i="2"/>
  <c r="O283" i="2"/>
  <c r="P283" i="2"/>
  <c r="Q283" i="2"/>
  <c r="R283" i="2"/>
  <c r="S283" i="2"/>
  <c r="T283" i="2"/>
  <c r="U283" i="2"/>
  <c r="V283" i="2"/>
  <c r="W283" i="2"/>
  <c r="X283" i="2"/>
  <c r="N284" i="2"/>
  <c r="O284" i="2"/>
  <c r="P284" i="2"/>
  <c r="Q284" i="2"/>
  <c r="R284" i="2"/>
  <c r="S284" i="2"/>
  <c r="T284" i="2"/>
  <c r="U284" i="2"/>
  <c r="V284" i="2"/>
  <c r="W284" i="2"/>
  <c r="X284" i="2"/>
  <c r="N288" i="2"/>
  <c r="O288" i="2"/>
  <c r="P288" i="2"/>
  <c r="Q288" i="2"/>
  <c r="R288" i="2"/>
  <c r="S288" i="2"/>
  <c r="T288" i="2"/>
  <c r="U288" i="2"/>
  <c r="V288" i="2"/>
  <c r="W288" i="2"/>
  <c r="X288" i="2"/>
  <c r="N291" i="2"/>
  <c r="O291" i="2"/>
  <c r="P291" i="2"/>
  <c r="Q291" i="2"/>
  <c r="R291" i="2"/>
  <c r="S291" i="2"/>
  <c r="T291" i="2"/>
  <c r="U291" i="2"/>
  <c r="V291" i="2"/>
  <c r="W291" i="2"/>
  <c r="X291" i="2"/>
  <c r="N299" i="2"/>
  <c r="O299" i="2"/>
  <c r="P299" i="2"/>
  <c r="Q299" i="2"/>
  <c r="R299" i="2"/>
  <c r="S299" i="2"/>
  <c r="T299" i="2"/>
  <c r="U299" i="2"/>
  <c r="V299" i="2"/>
  <c r="W299" i="2"/>
  <c r="X299" i="2"/>
  <c r="N300" i="2"/>
  <c r="O300" i="2"/>
  <c r="P300" i="2"/>
  <c r="Q300" i="2"/>
  <c r="R300" i="2"/>
  <c r="S300" i="2"/>
  <c r="T300" i="2"/>
  <c r="U300" i="2"/>
  <c r="V300" i="2"/>
  <c r="W300" i="2"/>
  <c r="X300" i="2"/>
  <c r="N301" i="2"/>
  <c r="O301" i="2"/>
  <c r="P301" i="2"/>
  <c r="Q301" i="2"/>
  <c r="R301" i="2"/>
  <c r="S301" i="2"/>
  <c r="T301" i="2"/>
  <c r="U301" i="2"/>
  <c r="V301" i="2"/>
  <c r="W301" i="2"/>
  <c r="X301" i="2"/>
  <c r="N308" i="2"/>
  <c r="O308" i="2"/>
  <c r="P308" i="2"/>
  <c r="Q308" i="2"/>
  <c r="R308" i="2"/>
  <c r="S308" i="2"/>
  <c r="T308" i="2"/>
  <c r="U308" i="2"/>
  <c r="V308" i="2"/>
  <c r="W308" i="2"/>
  <c r="X308" i="2"/>
  <c r="N3" i="2"/>
  <c r="O3" i="2"/>
  <c r="P3" i="2"/>
  <c r="Q3" i="2"/>
  <c r="R3" i="2"/>
  <c r="S3" i="2"/>
  <c r="T3" i="2"/>
  <c r="U3" i="2"/>
  <c r="V3" i="2"/>
  <c r="W3" i="2"/>
  <c r="X3" i="2"/>
  <c r="M8" i="54" s="1"/>
  <c r="N4" i="2"/>
  <c r="C1432" i="54" s="1"/>
  <c r="C1449" i="54" s="1"/>
  <c r="O4" i="2"/>
  <c r="D1432" i="54" s="1"/>
  <c r="D1449" i="54" s="1"/>
  <c r="P4" i="2"/>
  <c r="E1432" i="54" s="1"/>
  <c r="E1449" i="54" s="1"/>
  <c r="Q4" i="2"/>
  <c r="F1432" i="54" s="1"/>
  <c r="F1449" i="54" s="1"/>
  <c r="R4" i="2"/>
  <c r="G1432" i="54" s="1"/>
  <c r="G1449" i="54" s="1"/>
  <c r="S4" i="2"/>
  <c r="H1432" i="54" s="1"/>
  <c r="H1449" i="54" s="1"/>
  <c r="T4" i="2"/>
  <c r="I1432" i="54" s="1"/>
  <c r="I1449" i="54" s="1"/>
  <c r="U4" i="2"/>
  <c r="J1432" i="54" s="1"/>
  <c r="J1449" i="54" s="1"/>
  <c r="V4" i="2"/>
  <c r="K1432" i="54" s="1"/>
  <c r="K1449" i="54" s="1"/>
  <c r="W4" i="2"/>
  <c r="L1432" i="54" s="1"/>
  <c r="L1449" i="54" s="1"/>
  <c r="X4" i="2"/>
  <c r="M1432" i="54" s="1"/>
  <c r="M1449" i="54" s="1"/>
  <c r="N5" i="2"/>
  <c r="O5" i="2"/>
  <c r="P5" i="2"/>
  <c r="Q5" i="2"/>
  <c r="R5" i="2"/>
  <c r="S5" i="2"/>
  <c r="T5" i="2"/>
  <c r="U5" i="2"/>
  <c r="V5" i="2"/>
  <c r="W5" i="2"/>
  <c r="X5" i="2"/>
  <c r="N13" i="2"/>
  <c r="O13" i="2"/>
  <c r="P13" i="2"/>
  <c r="Q13" i="2"/>
  <c r="R13" i="2"/>
  <c r="S13" i="2"/>
  <c r="T13" i="2"/>
  <c r="U13" i="2"/>
  <c r="V13" i="2"/>
  <c r="W13" i="2"/>
  <c r="X13" i="2"/>
  <c r="N15" i="2"/>
  <c r="O15" i="2"/>
  <c r="P15" i="2"/>
  <c r="Q15" i="2"/>
  <c r="R15" i="2"/>
  <c r="S15" i="2"/>
  <c r="T15" i="2"/>
  <c r="U15" i="2"/>
  <c r="V15" i="2"/>
  <c r="W15" i="2"/>
  <c r="X15" i="2"/>
  <c r="N16" i="2"/>
  <c r="O16" i="2"/>
  <c r="P16" i="2"/>
  <c r="Q16" i="2"/>
  <c r="R16" i="2"/>
  <c r="S16" i="2"/>
  <c r="T16" i="2"/>
  <c r="U16" i="2"/>
  <c r="V16" i="2"/>
  <c r="W16" i="2"/>
  <c r="X16" i="2"/>
  <c r="N27" i="2"/>
  <c r="O27" i="2"/>
  <c r="P27" i="2"/>
  <c r="Q27" i="2"/>
  <c r="R27" i="2"/>
  <c r="S27" i="2"/>
  <c r="T27" i="2"/>
  <c r="U27" i="2"/>
  <c r="V27" i="2"/>
  <c r="W27" i="2"/>
  <c r="X27" i="2"/>
  <c r="N28" i="2"/>
  <c r="O28" i="2"/>
  <c r="P28" i="2"/>
  <c r="Q28" i="2"/>
  <c r="R28" i="2"/>
  <c r="S28" i="2"/>
  <c r="T28" i="2"/>
  <c r="U28" i="2"/>
  <c r="V28" i="2"/>
  <c r="W28" i="2"/>
  <c r="X28" i="2"/>
  <c r="N34" i="2"/>
  <c r="O34" i="2"/>
  <c r="P34" i="2"/>
  <c r="Q34" i="2"/>
  <c r="R34" i="2"/>
  <c r="S34" i="2"/>
  <c r="T34" i="2"/>
  <c r="U34" i="2"/>
  <c r="V34" i="2"/>
  <c r="W34" i="2"/>
  <c r="X34" i="2"/>
  <c r="N43" i="2"/>
  <c r="O43" i="2"/>
  <c r="P43" i="2"/>
  <c r="Q43" i="2"/>
  <c r="R43" i="2"/>
  <c r="S43" i="2"/>
  <c r="T43" i="2"/>
  <c r="U43" i="2"/>
  <c r="V43" i="2"/>
  <c r="W43" i="2"/>
  <c r="X43" i="2"/>
  <c r="N44" i="2"/>
  <c r="O44" i="2"/>
  <c r="P44" i="2"/>
  <c r="Q44" i="2"/>
  <c r="R44" i="2"/>
  <c r="S44" i="2"/>
  <c r="T44" i="2"/>
  <c r="U44" i="2"/>
  <c r="V44" i="2"/>
  <c r="W44" i="2"/>
  <c r="X44" i="2"/>
  <c r="N45" i="2"/>
  <c r="O45" i="2"/>
  <c r="P45" i="2"/>
  <c r="Q45" i="2"/>
  <c r="R45" i="2"/>
  <c r="S45" i="2"/>
  <c r="T45" i="2"/>
  <c r="U45" i="2"/>
  <c r="V45" i="2"/>
  <c r="W45" i="2"/>
  <c r="X45" i="2"/>
  <c r="N46" i="2"/>
  <c r="O46" i="2"/>
  <c r="P46" i="2"/>
  <c r="Q46" i="2"/>
  <c r="R46" i="2"/>
  <c r="S46" i="2"/>
  <c r="T46" i="2"/>
  <c r="U46" i="2"/>
  <c r="V46" i="2"/>
  <c r="W46" i="2"/>
  <c r="X46" i="2"/>
  <c r="N47" i="2"/>
  <c r="O47" i="2"/>
  <c r="P47" i="2"/>
  <c r="Q47" i="2"/>
  <c r="R47" i="2"/>
  <c r="S47" i="2"/>
  <c r="T47" i="2"/>
  <c r="U47" i="2"/>
  <c r="V47" i="2"/>
  <c r="W47" i="2"/>
  <c r="X47" i="2"/>
  <c r="N65" i="2"/>
  <c r="O65" i="2"/>
  <c r="P65" i="2"/>
  <c r="Q65" i="2"/>
  <c r="R65" i="2"/>
  <c r="S65" i="2"/>
  <c r="T65" i="2"/>
  <c r="U65" i="2"/>
  <c r="V65" i="2"/>
  <c r="W65" i="2"/>
  <c r="X65" i="2"/>
  <c r="N66" i="2"/>
  <c r="O66" i="2"/>
  <c r="P66" i="2"/>
  <c r="Q66" i="2"/>
  <c r="R66" i="2"/>
  <c r="S66" i="2"/>
  <c r="T66" i="2"/>
  <c r="U66" i="2"/>
  <c r="V66" i="2"/>
  <c r="W66" i="2"/>
  <c r="X66" i="2"/>
  <c r="N67" i="2"/>
  <c r="O67" i="2"/>
  <c r="P67" i="2"/>
  <c r="Q67" i="2"/>
  <c r="R67" i="2"/>
  <c r="S67" i="2"/>
  <c r="T67" i="2"/>
  <c r="U67" i="2"/>
  <c r="V67" i="2"/>
  <c r="W67" i="2"/>
  <c r="X67" i="2"/>
  <c r="N68" i="2"/>
  <c r="O68" i="2"/>
  <c r="P68" i="2"/>
  <c r="Q68" i="2"/>
  <c r="R68" i="2"/>
  <c r="S68" i="2"/>
  <c r="T68" i="2"/>
  <c r="U68" i="2"/>
  <c r="V68" i="2"/>
  <c r="W68" i="2"/>
  <c r="X68" i="2"/>
  <c r="N70" i="2"/>
  <c r="O70" i="2"/>
  <c r="P70" i="2"/>
  <c r="Q70" i="2"/>
  <c r="R70" i="2"/>
  <c r="S70" i="2"/>
  <c r="T70" i="2"/>
  <c r="U70" i="2"/>
  <c r="V70" i="2"/>
  <c r="W70" i="2"/>
  <c r="X70" i="2"/>
  <c r="N72" i="2"/>
  <c r="O72" i="2"/>
  <c r="P72" i="2"/>
  <c r="Q72" i="2"/>
  <c r="R72" i="2"/>
  <c r="S72" i="2"/>
  <c r="T72" i="2"/>
  <c r="U72" i="2"/>
  <c r="V72" i="2"/>
  <c r="W72" i="2"/>
  <c r="X72" i="2"/>
  <c r="N103" i="2"/>
  <c r="O103" i="2"/>
  <c r="P103" i="2"/>
  <c r="Q103" i="2"/>
  <c r="R103" i="2"/>
  <c r="S103" i="2"/>
  <c r="T103" i="2"/>
  <c r="U103" i="2"/>
  <c r="V103" i="2"/>
  <c r="W103" i="2"/>
  <c r="X103" i="2"/>
  <c r="N113" i="2"/>
  <c r="O113" i="2"/>
  <c r="P113" i="2"/>
  <c r="Q113" i="2"/>
  <c r="R113" i="2"/>
  <c r="S113" i="2"/>
  <c r="T113" i="2"/>
  <c r="U113" i="2"/>
  <c r="V113" i="2"/>
  <c r="W113" i="2"/>
  <c r="X113" i="2"/>
  <c r="N114" i="2"/>
  <c r="O114" i="2"/>
  <c r="P114" i="2"/>
  <c r="Q114" i="2"/>
  <c r="R114" i="2"/>
  <c r="S114" i="2"/>
  <c r="T114" i="2"/>
  <c r="U114" i="2"/>
  <c r="V114" i="2"/>
  <c r="W114" i="2"/>
  <c r="X114" i="2"/>
  <c r="N135" i="2"/>
  <c r="O135" i="2"/>
  <c r="P135" i="2"/>
  <c r="Q135" i="2"/>
  <c r="R135" i="2"/>
  <c r="S135" i="2"/>
  <c r="T135" i="2"/>
  <c r="U135" i="2"/>
  <c r="V135" i="2"/>
  <c r="W135" i="2"/>
  <c r="X135" i="2"/>
  <c r="N150" i="2"/>
  <c r="O150" i="2"/>
  <c r="P150" i="2"/>
  <c r="Q150" i="2"/>
  <c r="R150" i="2"/>
  <c r="S150" i="2"/>
  <c r="T150" i="2"/>
  <c r="U150" i="2"/>
  <c r="V150" i="2"/>
  <c r="W150" i="2"/>
  <c r="X150" i="2"/>
  <c r="N154" i="2"/>
  <c r="O154" i="2"/>
  <c r="P154" i="2"/>
  <c r="Q154" i="2"/>
  <c r="R154" i="2"/>
  <c r="S154" i="2"/>
  <c r="T154" i="2"/>
  <c r="U154" i="2"/>
  <c r="V154" i="2"/>
  <c r="W154" i="2"/>
  <c r="X154" i="2"/>
  <c r="N155" i="2"/>
  <c r="O155" i="2"/>
  <c r="P155" i="2"/>
  <c r="Q155" i="2"/>
  <c r="R155" i="2"/>
  <c r="S155" i="2"/>
  <c r="T155" i="2"/>
  <c r="U155" i="2"/>
  <c r="V155" i="2"/>
  <c r="W155" i="2"/>
  <c r="X155" i="2"/>
  <c r="N156" i="2"/>
  <c r="O156" i="2"/>
  <c r="P156" i="2"/>
  <c r="Q156" i="2"/>
  <c r="R156" i="2"/>
  <c r="S156" i="2"/>
  <c r="T156" i="2"/>
  <c r="U156" i="2"/>
  <c r="V156" i="2"/>
  <c r="W156" i="2"/>
  <c r="X156" i="2"/>
  <c r="N157" i="2"/>
  <c r="O157" i="2"/>
  <c r="P157" i="2"/>
  <c r="Q157" i="2"/>
  <c r="R157" i="2"/>
  <c r="S157" i="2"/>
  <c r="T157" i="2"/>
  <c r="U157" i="2"/>
  <c r="V157" i="2"/>
  <c r="W157" i="2"/>
  <c r="X157" i="2"/>
  <c r="N160" i="2"/>
  <c r="O160" i="2"/>
  <c r="P160" i="2"/>
  <c r="Q160" i="2"/>
  <c r="R160" i="2"/>
  <c r="S160" i="2"/>
  <c r="T160" i="2"/>
  <c r="U160" i="2"/>
  <c r="V160" i="2"/>
  <c r="W160" i="2"/>
  <c r="X160" i="2"/>
  <c r="N161" i="2"/>
  <c r="O161" i="2"/>
  <c r="P161" i="2"/>
  <c r="Q161" i="2"/>
  <c r="R161" i="2"/>
  <c r="S161" i="2"/>
  <c r="T161" i="2"/>
  <c r="U161" i="2"/>
  <c r="V161" i="2"/>
  <c r="W161" i="2"/>
  <c r="X161" i="2"/>
  <c r="N169" i="2"/>
  <c r="O169" i="2"/>
  <c r="P169" i="2"/>
  <c r="Q169" i="2"/>
  <c r="R169" i="2"/>
  <c r="S169" i="2"/>
  <c r="T169" i="2"/>
  <c r="U169" i="2"/>
  <c r="V169" i="2"/>
  <c r="W169" i="2"/>
  <c r="X169" i="2"/>
  <c r="N170" i="2"/>
  <c r="O170" i="2"/>
  <c r="P170" i="2"/>
  <c r="Q170" i="2"/>
  <c r="R170" i="2"/>
  <c r="S170" i="2"/>
  <c r="T170" i="2"/>
  <c r="U170" i="2"/>
  <c r="V170" i="2"/>
  <c r="W170" i="2"/>
  <c r="X170" i="2"/>
  <c r="N171" i="2"/>
  <c r="O171" i="2"/>
  <c r="P171" i="2"/>
  <c r="Q171" i="2"/>
  <c r="R171" i="2"/>
  <c r="S171" i="2"/>
  <c r="T171" i="2"/>
  <c r="U171" i="2"/>
  <c r="V171" i="2"/>
  <c r="W171" i="2"/>
  <c r="X171" i="2"/>
  <c r="N172" i="2"/>
  <c r="O172" i="2"/>
  <c r="P172" i="2"/>
  <c r="Q172" i="2"/>
  <c r="R172" i="2"/>
  <c r="S172" i="2"/>
  <c r="T172" i="2"/>
  <c r="U172" i="2"/>
  <c r="V172" i="2"/>
  <c r="W172" i="2"/>
  <c r="X172" i="2"/>
  <c r="N175" i="2"/>
  <c r="O175" i="2"/>
  <c r="P175" i="2"/>
  <c r="Q175" i="2"/>
  <c r="R175" i="2"/>
  <c r="S175" i="2"/>
  <c r="T175" i="2"/>
  <c r="U175" i="2"/>
  <c r="V175" i="2"/>
  <c r="W175" i="2"/>
  <c r="X175" i="2"/>
  <c r="N176" i="2"/>
  <c r="O176" i="2"/>
  <c r="P176" i="2"/>
  <c r="Q176" i="2"/>
  <c r="R176" i="2"/>
  <c r="S176" i="2"/>
  <c r="T176" i="2"/>
  <c r="U176" i="2"/>
  <c r="V176" i="2"/>
  <c r="W176" i="2"/>
  <c r="X176" i="2"/>
  <c r="N177" i="2"/>
  <c r="O177" i="2"/>
  <c r="P177" i="2"/>
  <c r="Q177" i="2"/>
  <c r="R177" i="2"/>
  <c r="S177" i="2"/>
  <c r="T177" i="2"/>
  <c r="U177" i="2"/>
  <c r="V177" i="2"/>
  <c r="W177" i="2"/>
  <c r="X177" i="2"/>
  <c r="N178" i="2"/>
  <c r="O178" i="2"/>
  <c r="P178" i="2"/>
  <c r="Q178" i="2"/>
  <c r="R178" i="2"/>
  <c r="S178" i="2"/>
  <c r="T178" i="2"/>
  <c r="U178" i="2"/>
  <c r="V178" i="2"/>
  <c r="W178" i="2"/>
  <c r="X178" i="2"/>
  <c r="N179" i="2"/>
  <c r="O179" i="2"/>
  <c r="P179" i="2"/>
  <c r="Q179" i="2"/>
  <c r="R179" i="2"/>
  <c r="S179" i="2"/>
  <c r="T179" i="2"/>
  <c r="U179" i="2"/>
  <c r="V179" i="2"/>
  <c r="W179" i="2"/>
  <c r="X179" i="2"/>
  <c r="N180" i="2"/>
  <c r="O180" i="2"/>
  <c r="P180" i="2"/>
  <c r="Q180" i="2"/>
  <c r="R180" i="2"/>
  <c r="S180" i="2"/>
  <c r="T180" i="2"/>
  <c r="U180" i="2"/>
  <c r="V180" i="2"/>
  <c r="W180" i="2"/>
  <c r="X180" i="2"/>
  <c r="N189" i="2"/>
  <c r="O189" i="2"/>
  <c r="P189" i="2"/>
  <c r="Q189" i="2"/>
  <c r="R189" i="2"/>
  <c r="S189" i="2"/>
  <c r="T189" i="2"/>
  <c r="U189" i="2"/>
  <c r="V189" i="2"/>
  <c r="W189" i="2"/>
  <c r="X189" i="2"/>
  <c r="N190" i="2"/>
  <c r="O190" i="2"/>
  <c r="P190" i="2"/>
  <c r="Q190" i="2"/>
  <c r="R190" i="2"/>
  <c r="S190" i="2"/>
  <c r="T190" i="2"/>
  <c r="U190" i="2"/>
  <c r="V190" i="2"/>
  <c r="W190" i="2"/>
  <c r="X190" i="2"/>
  <c r="N195" i="2"/>
  <c r="O195" i="2"/>
  <c r="P195" i="2"/>
  <c r="Q195" i="2"/>
  <c r="R195" i="2"/>
  <c r="S195" i="2"/>
  <c r="T195" i="2"/>
  <c r="U195" i="2"/>
  <c r="V195" i="2"/>
  <c r="W195" i="2"/>
  <c r="X195" i="2"/>
  <c r="N196" i="2"/>
  <c r="O196" i="2"/>
  <c r="P196" i="2"/>
  <c r="Q196" i="2"/>
  <c r="R196" i="2"/>
  <c r="S196" i="2"/>
  <c r="T196" i="2"/>
  <c r="U196" i="2"/>
  <c r="V196" i="2"/>
  <c r="W196" i="2"/>
  <c r="X196" i="2"/>
  <c r="N200" i="2"/>
  <c r="O200" i="2"/>
  <c r="P200" i="2"/>
  <c r="Q200" i="2"/>
  <c r="R200" i="2"/>
  <c r="S200" i="2"/>
  <c r="T200" i="2"/>
  <c r="U200" i="2"/>
  <c r="V200" i="2"/>
  <c r="W200" i="2"/>
  <c r="X200" i="2"/>
  <c r="N201" i="2"/>
  <c r="O201" i="2"/>
  <c r="P201" i="2"/>
  <c r="Q201" i="2"/>
  <c r="R201" i="2"/>
  <c r="S201" i="2"/>
  <c r="T201" i="2"/>
  <c r="U201" i="2"/>
  <c r="V201" i="2"/>
  <c r="W201" i="2"/>
  <c r="X201" i="2"/>
  <c r="N203" i="2"/>
  <c r="O203" i="2"/>
  <c r="P203" i="2"/>
  <c r="Q203" i="2"/>
  <c r="R203" i="2"/>
  <c r="S203" i="2"/>
  <c r="T203" i="2"/>
  <c r="U203" i="2"/>
  <c r="V203" i="2"/>
  <c r="W203" i="2"/>
  <c r="X203" i="2"/>
  <c r="N204" i="2"/>
  <c r="O204" i="2"/>
  <c r="P204" i="2"/>
  <c r="Q204" i="2"/>
  <c r="R204" i="2"/>
  <c r="S204" i="2"/>
  <c r="T204" i="2"/>
  <c r="U204" i="2"/>
  <c r="V204" i="2"/>
  <c r="W204" i="2"/>
  <c r="X204" i="2"/>
  <c r="N205" i="2"/>
  <c r="O205" i="2"/>
  <c r="P205" i="2"/>
  <c r="Q205" i="2"/>
  <c r="R205" i="2"/>
  <c r="S205" i="2"/>
  <c r="T205" i="2"/>
  <c r="U205" i="2"/>
  <c r="V205" i="2"/>
  <c r="W205" i="2"/>
  <c r="X205" i="2"/>
  <c r="N206" i="2"/>
  <c r="O206" i="2"/>
  <c r="P206" i="2"/>
  <c r="Q206" i="2"/>
  <c r="R206" i="2"/>
  <c r="S206" i="2"/>
  <c r="T206" i="2"/>
  <c r="U206" i="2"/>
  <c r="V206" i="2"/>
  <c r="W206" i="2"/>
  <c r="X206" i="2"/>
  <c r="N210" i="2"/>
  <c r="O210" i="2"/>
  <c r="P210" i="2"/>
  <c r="Q210" i="2"/>
  <c r="R210" i="2"/>
  <c r="S210" i="2"/>
  <c r="T210" i="2"/>
  <c r="U210" i="2"/>
  <c r="V210" i="2"/>
  <c r="W210" i="2"/>
  <c r="X210" i="2"/>
  <c r="N211" i="2"/>
  <c r="O211" i="2"/>
  <c r="P211" i="2"/>
  <c r="Q211" i="2"/>
  <c r="R211" i="2"/>
  <c r="S211" i="2"/>
  <c r="T211" i="2"/>
  <c r="U211" i="2"/>
  <c r="V211" i="2"/>
  <c r="W211" i="2"/>
  <c r="X211" i="2"/>
  <c r="N212" i="2"/>
  <c r="O212" i="2"/>
  <c r="P212" i="2"/>
  <c r="Q212" i="2"/>
  <c r="R212" i="2"/>
  <c r="S212" i="2"/>
  <c r="T212" i="2"/>
  <c r="U212" i="2"/>
  <c r="V212" i="2"/>
  <c r="W212" i="2"/>
  <c r="X212" i="2"/>
  <c r="N220" i="2"/>
  <c r="O220" i="2"/>
  <c r="P220" i="2"/>
  <c r="Q220" i="2"/>
  <c r="R220" i="2"/>
  <c r="S220" i="2"/>
  <c r="T220" i="2"/>
  <c r="U220" i="2"/>
  <c r="V220" i="2"/>
  <c r="W220" i="2"/>
  <c r="X220" i="2"/>
  <c r="N221" i="2"/>
  <c r="O221" i="2"/>
  <c r="P221" i="2"/>
  <c r="Q221" i="2"/>
  <c r="R221" i="2"/>
  <c r="S221" i="2"/>
  <c r="T221" i="2"/>
  <c r="U221" i="2"/>
  <c r="V221" i="2"/>
  <c r="W221" i="2"/>
  <c r="X221" i="2"/>
  <c r="N222" i="2"/>
  <c r="O222" i="2"/>
  <c r="P222" i="2"/>
  <c r="Q222" i="2"/>
  <c r="R222" i="2"/>
  <c r="S222" i="2"/>
  <c r="T222" i="2"/>
  <c r="U222" i="2"/>
  <c r="V222" i="2"/>
  <c r="W222" i="2"/>
  <c r="X222" i="2"/>
  <c r="N228" i="2"/>
  <c r="O228" i="2"/>
  <c r="P228" i="2"/>
  <c r="Q228" i="2"/>
  <c r="R228" i="2"/>
  <c r="S228" i="2"/>
  <c r="T228" i="2"/>
  <c r="U228" i="2"/>
  <c r="V228" i="2"/>
  <c r="W228" i="2"/>
  <c r="X228" i="2"/>
  <c r="N232" i="2"/>
  <c r="O232" i="2"/>
  <c r="P232" i="2"/>
  <c r="Q232" i="2"/>
  <c r="R232" i="2"/>
  <c r="S232" i="2"/>
  <c r="T232" i="2"/>
  <c r="U232" i="2"/>
  <c r="V232" i="2"/>
  <c r="W232" i="2"/>
  <c r="X232" i="2"/>
  <c r="N256" i="2"/>
  <c r="O256" i="2"/>
  <c r="P256" i="2"/>
  <c r="Q256" i="2"/>
  <c r="R256" i="2"/>
  <c r="S256" i="2"/>
  <c r="T256" i="2"/>
  <c r="U256" i="2"/>
  <c r="V256" i="2"/>
  <c r="W256" i="2"/>
  <c r="X256" i="2"/>
  <c r="N257" i="2"/>
  <c r="O257" i="2"/>
  <c r="P257" i="2"/>
  <c r="Q257" i="2"/>
  <c r="R257" i="2"/>
  <c r="S257" i="2"/>
  <c r="T257" i="2"/>
  <c r="U257" i="2"/>
  <c r="V257" i="2"/>
  <c r="W257" i="2"/>
  <c r="X257" i="2"/>
  <c r="N260" i="2"/>
  <c r="O260" i="2"/>
  <c r="P260" i="2"/>
  <c r="Q260" i="2"/>
  <c r="R260" i="2"/>
  <c r="S260" i="2"/>
  <c r="T260" i="2"/>
  <c r="U260" i="2"/>
  <c r="V260" i="2"/>
  <c r="W260" i="2"/>
  <c r="X260" i="2"/>
  <c r="N261" i="2"/>
  <c r="O261" i="2"/>
  <c r="P261" i="2"/>
  <c r="Q261" i="2"/>
  <c r="R261" i="2"/>
  <c r="S261" i="2"/>
  <c r="T261" i="2"/>
  <c r="U261" i="2"/>
  <c r="V261" i="2"/>
  <c r="W261" i="2"/>
  <c r="X261" i="2"/>
  <c r="N296" i="2"/>
  <c r="O296" i="2"/>
  <c r="P296" i="2"/>
  <c r="Q296" i="2"/>
  <c r="R296" i="2"/>
  <c r="S296" i="2"/>
  <c r="T296" i="2"/>
  <c r="U296" i="2"/>
  <c r="V296" i="2"/>
  <c r="W296" i="2"/>
  <c r="X296" i="2"/>
  <c r="N298" i="2"/>
  <c r="O298" i="2"/>
  <c r="P298" i="2"/>
  <c r="Q298" i="2"/>
  <c r="R298" i="2"/>
  <c r="S298" i="2"/>
  <c r="T298" i="2"/>
  <c r="U298" i="2"/>
  <c r="V298" i="2"/>
  <c r="W298" i="2"/>
  <c r="X298" i="2"/>
  <c r="N303" i="2"/>
  <c r="O303" i="2"/>
  <c r="P303" i="2"/>
  <c r="Q303" i="2"/>
  <c r="R303" i="2"/>
  <c r="S303" i="2"/>
  <c r="T303" i="2"/>
  <c r="U303" i="2"/>
  <c r="V303" i="2"/>
  <c r="W303" i="2"/>
  <c r="X303" i="2"/>
  <c r="N304" i="2"/>
  <c r="O304" i="2"/>
  <c r="P304" i="2"/>
  <c r="Q304" i="2"/>
  <c r="R304" i="2"/>
  <c r="S304" i="2"/>
  <c r="T304" i="2"/>
  <c r="U304" i="2"/>
  <c r="V304" i="2"/>
  <c r="W304" i="2"/>
  <c r="X304" i="2"/>
  <c r="N305" i="2"/>
  <c r="O305" i="2"/>
  <c r="P305" i="2"/>
  <c r="Q305" i="2"/>
  <c r="R305" i="2"/>
  <c r="S305" i="2"/>
  <c r="T305" i="2"/>
  <c r="U305" i="2"/>
  <c r="V305" i="2"/>
  <c r="W305" i="2"/>
  <c r="X305" i="2"/>
  <c r="N306" i="2"/>
  <c r="O306" i="2"/>
  <c r="P306" i="2"/>
  <c r="Q306" i="2"/>
  <c r="R306" i="2"/>
  <c r="S306" i="2"/>
  <c r="T306" i="2"/>
  <c r="U306" i="2"/>
  <c r="V306" i="2"/>
  <c r="W306" i="2"/>
  <c r="X306" i="2"/>
  <c r="N307" i="2"/>
  <c r="O307" i="2"/>
  <c r="P307" i="2"/>
  <c r="Q307" i="2"/>
  <c r="R307" i="2"/>
  <c r="S307" i="2"/>
  <c r="T307" i="2"/>
  <c r="U307" i="2"/>
  <c r="V307" i="2"/>
  <c r="W307" i="2"/>
  <c r="X307" i="2"/>
  <c r="N38" i="2"/>
  <c r="O38" i="2"/>
  <c r="P38" i="2"/>
  <c r="Q38" i="2"/>
  <c r="R38" i="2"/>
  <c r="S38" i="2"/>
  <c r="T38" i="2"/>
  <c r="U38" i="2"/>
  <c r="V38" i="2"/>
  <c r="W38" i="2"/>
  <c r="X38" i="2"/>
  <c r="N39" i="2"/>
  <c r="O39" i="2"/>
  <c r="P39" i="2"/>
  <c r="Q39" i="2"/>
  <c r="R39" i="2"/>
  <c r="S39" i="2"/>
  <c r="T39" i="2"/>
  <c r="U39" i="2"/>
  <c r="V39" i="2"/>
  <c r="W39" i="2"/>
  <c r="X39" i="2"/>
  <c r="N208" i="2"/>
  <c r="O208" i="2"/>
  <c r="P208" i="2"/>
  <c r="Q208" i="2"/>
  <c r="R208" i="2"/>
  <c r="S208" i="2"/>
  <c r="T208" i="2"/>
  <c r="U208" i="2"/>
  <c r="V208" i="2"/>
  <c r="W208" i="2"/>
  <c r="X208" i="2"/>
  <c r="N209" i="2"/>
  <c r="O209" i="2"/>
  <c r="P209" i="2"/>
  <c r="Q209" i="2"/>
  <c r="R209" i="2"/>
  <c r="S209" i="2"/>
  <c r="T209" i="2"/>
  <c r="U209" i="2"/>
  <c r="V209" i="2"/>
  <c r="W209" i="2"/>
  <c r="X209" i="2"/>
  <c r="N213" i="2"/>
  <c r="O213" i="2"/>
  <c r="P213" i="2"/>
  <c r="Q213" i="2"/>
  <c r="R213" i="2"/>
  <c r="S213" i="2"/>
  <c r="T213" i="2"/>
  <c r="U213" i="2"/>
  <c r="V213" i="2"/>
  <c r="W213" i="2"/>
  <c r="X213" i="2"/>
  <c r="N214" i="2"/>
  <c r="O214" i="2"/>
  <c r="P214" i="2"/>
  <c r="Q214" i="2"/>
  <c r="R214" i="2"/>
  <c r="S214" i="2"/>
  <c r="T214" i="2"/>
  <c r="U214" i="2"/>
  <c r="V214" i="2"/>
  <c r="W214" i="2"/>
  <c r="X214" i="2"/>
  <c r="N233" i="2"/>
  <c r="O233" i="2"/>
  <c r="P233" i="2"/>
  <c r="Q233" i="2"/>
  <c r="R233" i="2"/>
  <c r="S233" i="2"/>
  <c r="T233" i="2"/>
  <c r="U233" i="2"/>
  <c r="V233" i="2"/>
  <c r="W233" i="2"/>
  <c r="X233" i="2"/>
  <c r="N234" i="2"/>
  <c r="O234" i="2"/>
  <c r="P234" i="2"/>
  <c r="Q234" i="2"/>
  <c r="R234" i="2"/>
  <c r="S234" i="2"/>
  <c r="T234" i="2"/>
  <c r="U234" i="2"/>
  <c r="V234" i="2"/>
  <c r="W234" i="2"/>
  <c r="X234" i="2"/>
  <c r="N235" i="2"/>
  <c r="O235" i="2"/>
  <c r="P235" i="2"/>
  <c r="Q235" i="2"/>
  <c r="R235" i="2"/>
  <c r="S235" i="2"/>
  <c r="T235" i="2"/>
  <c r="U235" i="2"/>
  <c r="V235" i="2"/>
  <c r="W235" i="2"/>
  <c r="X235" i="2"/>
  <c r="N236" i="2"/>
  <c r="O236" i="2"/>
  <c r="P236" i="2"/>
  <c r="Q236" i="2"/>
  <c r="R236" i="2"/>
  <c r="S236" i="2"/>
  <c r="T236" i="2"/>
  <c r="U236" i="2"/>
  <c r="V236" i="2"/>
  <c r="W236" i="2"/>
  <c r="X236" i="2"/>
  <c r="N237" i="2"/>
  <c r="O237" i="2"/>
  <c r="P237" i="2"/>
  <c r="Q237" i="2"/>
  <c r="R237" i="2"/>
  <c r="S237" i="2"/>
  <c r="T237" i="2"/>
  <c r="U237" i="2"/>
  <c r="V237" i="2"/>
  <c r="W237" i="2"/>
  <c r="X237" i="2"/>
  <c r="N238" i="2"/>
  <c r="O238" i="2"/>
  <c r="P238" i="2"/>
  <c r="Q238" i="2"/>
  <c r="R238" i="2"/>
  <c r="S238" i="2"/>
  <c r="T238" i="2"/>
  <c r="U238" i="2"/>
  <c r="V238" i="2"/>
  <c r="W238" i="2"/>
  <c r="X238" i="2"/>
  <c r="N35" i="2"/>
  <c r="O35" i="2"/>
  <c r="P35" i="2"/>
  <c r="Q35" i="2"/>
  <c r="R35" i="2"/>
  <c r="S35" i="2"/>
  <c r="T35" i="2"/>
  <c r="U35" i="2"/>
  <c r="V35" i="2"/>
  <c r="W35" i="2"/>
  <c r="X35" i="2"/>
  <c r="N36" i="2"/>
  <c r="O36" i="2"/>
  <c r="P36" i="2"/>
  <c r="Q36" i="2"/>
  <c r="R36" i="2"/>
  <c r="S36" i="2"/>
  <c r="T36" i="2"/>
  <c r="U36" i="2"/>
  <c r="V36" i="2"/>
  <c r="W36" i="2"/>
  <c r="X36" i="2"/>
  <c r="N258" i="2"/>
  <c r="O258" i="2"/>
  <c r="P258" i="2"/>
  <c r="Q258" i="2"/>
  <c r="R258" i="2"/>
  <c r="S258" i="2"/>
  <c r="T258" i="2"/>
  <c r="U258" i="2"/>
  <c r="V258" i="2"/>
  <c r="W258" i="2"/>
  <c r="X258" i="2"/>
  <c r="N259" i="2"/>
  <c r="O259" i="2"/>
  <c r="P259" i="2"/>
  <c r="Q259" i="2"/>
  <c r="R259" i="2"/>
  <c r="S259" i="2"/>
  <c r="T259" i="2"/>
  <c r="U259" i="2"/>
  <c r="V259" i="2"/>
  <c r="W259" i="2"/>
  <c r="X259" i="2"/>
  <c r="O7" i="60"/>
  <c r="O23" i="60"/>
  <c r="AD23" i="60" l="1"/>
  <c r="G101" i="59"/>
  <c r="G178" i="59"/>
  <c r="AD6" i="60"/>
  <c r="AD7" i="60"/>
  <c r="L8" i="54"/>
  <c r="H8" i="54"/>
  <c r="F8" i="54"/>
  <c r="F28" i="54" s="1"/>
  <c r="D8" i="54"/>
  <c r="K8" i="54"/>
  <c r="I8" i="54"/>
  <c r="G8" i="54"/>
  <c r="E8" i="54"/>
  <c r="C8" i="54"/>
  <c r="C28" i="54" s="1"/>
  <c r="F448" i="54"/>
  <c r="J448" i="54"/>
  <c r="F478" i="54"/>
  <c r="J478" i="54"/>
  <c r="F568" i="54"/>
  <c r="F208" i="54"/>
  <c r="J208" i="54"/>
  <c r="F238" i="54"/>
  <c r="F268" i="54"/>
  <c r="J268" i="54"/>
  <c r="F298" i="54"/>
  <c r="J298" i="54"/>
  <c r="F328" i="54"/>
  <c r="J328" i="54"/>
  <c r="F358" i="54"/>
  <c r="J358" i="54"/>
  <c r="F388" i="54"/>
  <c r="J388" i="54"/>
  <c r="F418" i="54"/>
  <c r="J418" i="54"/>
  <c r="F58" i="54"/>
  <c r="F88" i="54"/>
  <c r="J88" i="54"/>
  <c r="F118" i="54"/>
  <c r="J118" i="54"/>
  <c r="F178" i="54"/>
  <c r="F538" i="54"/>
  <c r="J538" i="54"/>
  <c r="J178" i="54"/>
  <c r="F148" i="54"/>
  <c r="J148" i="54"/>
  <c r="F508" i="54"/>
  <c r="J508" i="54"/>
  <c r="J58" i="54"/>
  <c r="J238" i="54"/>
  <c r="J568" i="54"/>
  <c r="E58" i="54"/>
  <c r="I58" i="54"/>
  <c r="M58" i="54"/>
  <c r="E88" i="54"/>
  <c r="I88" i="54"/>
  <c r="M88" i="54"/>
  <c r="E118" i="54"/>
  <c r="I118" i="54"/>
  <c r="M118" i="54"/>
  <c r="E148" i="54"/>
  <c r="I148" i="54"/>
  <c r="M148" i="54"/>
  <c r="E178" i="54"/>
  <c r="I178" i="54"/>
  <c r="M178" i="54"/>
  <c r="E208" i="54"/>
  <c r="I208" i="54"/>
  <c r="M208" i="54"/>
  <c r="E238" i="54"/>
  <c r="I238" i="54"/>
  <c r="M238" i="54"/>
  <c r="E268" i="54"/>
  <c r="I268" i="54"/>
  <c r="M268" i="54"/>
  <c r="E298" i="54"/>
  <c r="I298" i="54"/>
  <c r="M298" i="54"/>
  <c r="E328" i="54"/>
  <c r="I328" i="54"/>
  <c r="M328" i="54"/>
  <c r="E358" i="54"/>
  <c r="I358" i="54"/>
  <c r="M358" i="54"/>
  <c r="E388" i="54"/>
  <c r="I388" i="54"/>
  <c r="M388" i="54"/>
  <c r="E418" i="54"/>
  <c r="I418" i="54"/>
  <c r="M418" i="54"/>
  <c r="E448" i="54"/>
  <c r="I448" i="54"/>
  <c r="M448" i="54"/>
  <c r="E478" i="54"/>
  <c r="I478" i="54"/>
  <c r="M478" i="54"/>
  <c r="E508" i="54"/>
  <c r="I508" i="54"/>
  <c r="M508" i="54"/>
  <c r="E538" i="54"/>
  <c r="I538" i="54"/>
  <c r="M538" i="54"/>
  <c r="E568" i="54"/>
  <c r="I568" i="54"/>
  <c r="M568" i="54"/>
  <c r="D58" i="54"/>
  <c r="H58" i="54"/>
  <c r="L58" i="54"/>
  <c r="D88" i="54"/>
  <c r="H88" i="54"/>
  <c r="L88" i="54"/>
  <c r="D118" i="54"/>
  <c r="H118" i="54"/>
  <c r="L118" i="54"/>
  <c r="D148" i="54"/>
  <c r="H148" i="54"/>
  <c r="L148" i="54"/>
  <c r="D178" i="54"/>
  <c r="H178" i="54"/>
  <c r="L178" i="54"/>
  <c r="D208" i="54"/>
  <c r="H208" i="54"/>
  <c r="L208" i="54"/>
  <c r="D238" i="54"/>
  <c r="H238" i="54"/>
  <c r="L238" i="54"/>
  <c r="D268" i="54"/>
  <c r="H268" i="54"/>
  <c r="L268" i="54"/>
  <c r="D298" i="54"/>
  <c r="H298" i="54"/>
  <c r="L298" i="54"/>
  <c r="D328" i="54"/>
  <c r="H328" i="54"/>
  <c r="L328" i="54"/>
  <c r="D358" i="54"/>
  <c r="H358" i="54"/>
  <c r="L358" i="54"/>
  <c r="D388" i="54"/>
  <c r="H388" i="54"/>
  <c r="L388" i="54"/>
  <c r="D418" i="54"/>
  <c r="H418" i="54"/>
  <c r="L418" i="54"/>
  <c r="D448" i="54"/>
  <c r="H448" i="54"/>
  <c r="L448" i="54"/>
  <c r="D478" i="54"/>
  <c r="H478" i="54"/>
  <c r="L478" i="54"/>
  <c r="D508" i="54"/>
  <c r="H508" i="54"/>
  <c r="L508" i="54"/>
  <c r="D538" i="54"/>
  <c r="H538" i="54"/>
  <c r="L538" i="54"/>
  <c r="D568" i="54"/>
  <c r="H568" i="54"/>
  <c r="L568" i="54"/>
  <c r="C58" i="54"/>
  <c r="G58" i="54"/>
  <c r="K58" i="54"/>
  <c r="C88" i="54"/>
  <c r="G88" i="54"/>
  <c r="K88" i="54"/>
  <c r="C118" i="54"/>
  <c r="G118" i="54"/>
  <c r="K118" i="54"/>
  <c r="C148" i="54"/>
  <c r="G148" i="54"/>
  <c r="K148" i="54"/>
  <c r="C178" i="54"/>
  <c r="G178" i="54"/>
  <c r="K178" i="54"/>
  <c r="C208" i="54"/>
  <c r="G208" i="54"/>
  <c r="K208" i="54"/>
  <c r="C238" i="54"/>
  <c r="G238" i="54"/>
  <c r="K238" i="54"/>
  <c r="C268" i="54"/>
  <c r="G268" i="54"/>
  <c r="K268" i="54"/>
  <c r="C298" i="54"/>
  <c r="G298" i="54"/>
  <c r="K298" i="54"/>
  <c r="C328" i="54"/>
  <c r="G328" i="54"/>
  <c r="K328" i="54"/>
  <c r="C358" i="54"/>
  <c r="G358" i="54"/>
  <c r="K358" i="54"/>
  <c r="C388" i="54"/>
  <c r="G388" i="54"/>
  <c r="K388" i="54"/>
  <c r="C418" i="54"/>
  <c r="G418" i="54"/>
  <c r="K418" i="54"/>
  <c r="C448" i="54"/>
  <c r="G448" i="54"/>
  <c r="K448" i="54"/>
  <c r="C478" i="54"/>
  <c r="G478" i="54"/>
  <c r="K478" i="54"/>
  <c r="C508" i="54"/>
  <c r="G508" i="54"/>
  <c r="K508" i="54"/>
  <c r="C538" i="54"/>
  <c r="G538" i="54"/>
  <c r="K538" i="54"/>
  <c r="C568" i="54"/>
  <c r="G568" i="54"/>
  <c r="K568" i="54"/>
  <c r="G28" i="54"/>
  <c r="D22" i="60"/>
  <c r="F22" i="60"/>
  <c r="F20" i="60"/>
  <c r="D20" i="60"/>
  <c r="H21" i="60"/>
  <c r="K20" i="60"/>
  <c r="H20" i="60"/>
  <c r="G21" i="60"/>
  <c r="K23" i="60"/>
  <c r="K22" i="60"/>
  <c r="E20" i="60"/>
  <c r="G23" i="60"/>
  <c r="N21" i="60"/>
  <c r="K21" i="60"/>
  <c r="L21" i="60"/>
  <c r="D23" i="60"/>
  <c r="J23" i="60"/>
  <c r="J21" i="60"/>
  <c r="I23" i="60"/>
  <c r="H22" i="60"/>
  <c r="H23" i="60"/>
  <c r="D21" i="60"/>
  <c r="I22" i="60"/>
  <c r="N22" i="60"/>
  <c r="G22" i="60"/>
  <c r="N20" i="60"/>
  <c r="I20" i="60"/>
  <c r="L22" i="60"/>
  <c r="E23" i="60"/>
  <c r="M21" i="60"/>
  <c r="L23" i="60"/>
  <c r="I21" i="60"/>
  <c r="G20" i="60"/>
  <c r="M20" i="60"/>
  <c r="F21" i="60"/>
  <c r="N23" i="60"/>
  <c r="F23" i="60"/>
  <c r="M23" i="60"/>
  <c r="M22" i="60"/>
  <c r="J22" i="60"/>
  <c r="L20" i="60"/>
  <c r="E21" i="60"/>
  <c r="J20" i="60"/>
  <c r="E22" i="60"/>
  <c r="S23" i="60" l="1"/>
  <c r="AB23" i="60"/>
  <c r="T23" i="60"/>
  <c r="AC23" i="60"/>
  <c r="U23" i="60"/>
  <c r="Z23" i="60"/>
  <c r="AA23" i="60"/>
  <c r="W23" i="60"/>
  <c r="X23" i="60"/>
  <c r="Y23" i="60"/>
  <c r="V23" i="60"/>
  <c r="AA22" i="60"/>
  <c r="AB22" i="60"/>
  <c r="T22" i="60"/>
  <c r="AC22" i="60"/>
  <c r="U22" i="60"/>
  <c r="V22" i="60"/>
  <c r="S22" i="60"/>
  <c r="W22" i="60"/>
  <c r="X22" i="60"/>
  <c r="Y22" i="60"/>
  <c r="Z22" i="60"/>
  <c r="AA21" i="60"/>
  <c r="W21" i="60"/>
  <c r="X21" i="60"/>
  <c r="Y21" i="60"/>
  <c r="Z21" i="60"/>
  <c r="S21" i="60"/>
  <c r="AB21" i="60"/>
  <c r="T21" i="60"/>
  <c r="AC21" i="60"/>
  <c r="U21" i="60"/>
  <c r="V21" i="60"/>
  <c r="AA20" i="60"/>
  <c r="S20" i="60"/>
  <c r="AB20" i="60"/>
  <c r="T20" i="60"/>
  <c r="AC20" i="60"/>
  <c r="U20" i="60"/>
  <c r="V20" i="60"/>
  <c r="W20" i="60"/>
  <c r="X20" i="60"/>
  <c r="Y20" i="60"/>
  <c r="Z20" i="60"/>
  <c r="G180" i="59"/>
  <c r="G179" i="59" s="1"/>
  <c r="AD55" i="60"/>
  <c r="I28" i="54"/>
  <c r="K28" i="54"/>
  <c r="E28" i="54"/>
  <c r="D28" i="54"/>
  <c r="H28" i="54"/>
  <c r="J28" i="54"/>
  <c r="L28" i="54"/>
  <c r="M28" i="54"/>
  <c r="O55" i="60" l="1"/>
  <c r="J6" i="60"/>
  <c r="D15" i="60"/>
  <c r="I14" i="60"/>
  <c r="N11" i="60"/>
  <c r="K15" i="60"/>
  <c r="H17" i="60"/>
  <c r="D7" i="60"/>
  <c r="F11" i="60"/>
  <c r="L12" i="60"/>
  <c r="M15" i="60"/>
  <c r="K13" i="60"/>
  <c r="N7" i="60"/>
  <c r="H8" i="60"/>
  <c r="E10" i="60"/>
  <c r="H9" i="60"/>
  <c r="H6" i="60"/>
  <c r="L17" i="60"/>
  <c r="H16" i="60"/>
  <c r="J13" i="60"/>
  <c r="L15" i="60"/>
  <c r="G6" i="60"/>
  <c r="M8" i="60"/>
  <c r="F8" i="60"/>
  <c r="E6" i="60"/>
  <c r="K12" i="60"/>
  <c r="L14" i="60"/>
  <c r="H14" i="60"/>
  <c r="E13" i="60"/>
  <c r="E15" i="60"/>
  <c r="G17" i="60"/>
  <c r="J5" i="60"/>
  <c r="L5" i="60"/>
  <c r="N14" i="60"/>
  <c r="L18" i="60"/>
  <c r="N18" i="60"/>
  <c r="G8" i="60"/>
  <c r="M12" i="60"/>
  <c r="I12" i="60"/>
  <c r="L10" i="60"/>
  <c r="I18" i="60"/>
  <c r="G15" i="60"/>
  <c r="L6" i="60"/>
  <c r="G11" i="60"/>
  <c r="J14" i="60"/>
  <c r="H7" i="60"/>
  <c r="G16" i="60"/>
  <c r="G14" i="60"/>
  <c r="I7" i="60"/>
  <c r="G19" i="60"/>
  <c r="H19" i="60"/>
  <c r="F16" i="60"/>
  <c r="K9" i="60"/>
  <c r="E5" i="60"/>
  <c r="L8" i="60"/>
  <c r="G12" i="60"/>
  <c r="F12" i="60"/>
  <c r="J18" i="60"/>
  <c r="L13" i="60"/>
  <c r="D18" i="60"/>
  <c r="F5" i="60"/>
  <c r="I13" i="60"/>
  <c r="E18" i="60"/>
  <c r="K6" i="60"/>
  <c r="N6" i="60"/>
  <c r="G18" i="60"/>
  <c r="K8" i="60"/>
  <c r="D17" i="60"/>
  <c r="N12" i="60"/>
  <c r="D14" i="60"/>
  <c r="M11" i="60"/>
  <c r="M14" i="60"/>
  <c r="M7" i="60"/>
  <c r="M13" i="60"/>
  <c r="I6" i="60"/>
  <c r="E19" i="60"/>
  <c r="M19" i="60"/>
  <c r="D12" i="60"/>
  <c r="G10" i="60"/>
  <c r="J15" i="60"/>
  <c r="H13" i="60"/>
  <c r="D16" i="60"/>
  <c r="K17" i="60"/>
  <c r="M10" i="60"/>
  <c r="I16" i="60"/>
  <c r="F9" i="60"/>
  <c r="F13" i="60"/>
  <c r="E8" i="60"/>
  <c r="J9" i="60"/>
  <c r="H11" i="60"/>
  <c r="F18" i="60"/>
  <c r="K5" i="60"/>
  <c r="N15" i="60"/>
  <c r="I8" i="60"/>
  <c r="H12" i="60"/>
  <c r="H10" i="60"/>
  <c r="I17" i="60"/>
  <c r="I11" i="60"/>
  <c r="F19" i="60"/>
  <c r="N19" i="60"/>
  <c r="K19" i="60"/>
  <c r="E7" i="60"/>
  <c r="M16" i="60"/>
  <c r="E17" i="60"/>
  <c r="N16" i="60"/>
  <c r="J10" i="60"/>
  <c r="F15" i="60"/>
  <c r="I5" i="60"/>
  <c r="M18" i="60"/>
  <c r="K10" i="60"/>
  <c r="N9" i="60"/>
  <c r="J17" i="60"/>
  <c r="N5" i="60"/>
  <c r="D9" i="60"/>
  <c r="N13" i="60"/>
  <c r="K14" i="60"/>
  <c r="F6" i="60"/>
  <c r="J16" i="60"/>
  <c r="D10" i="60"/>
  <c r="E12" i="60"/>
  <c r="F14" i="60"/>
  <c r="L16" i="60"/>
  <c r="M5" i="60"/>
  <c r="G13" i="60"/>
  <c r="L9" i="60"/>
  <c r="E16" i="60"/>
  <c r="H5" i="60"/>
  <c r="H15" i="60"/>
  <c r="L11" i="60"/>
  <c r="M17" i="60"/>
  <c r="F17" i="60"/>
  <c r="I19" i="60"/>
  <c r="G7" i="60"/>
  <c r="E14" i="60"/>
  <c r="D5" i="60"/>
  <c r="F7" i="60"/>
  <c r="F10" i="60"/>
  <c r="K11" i="60"/>
  <c r="L19" i="60"/>
  <c r="J12" i="60"/>
  <c r="E11" i="60"/>
  <c r="J7" i="60"/>
  <c r="H18" i="60"/>
  <c r="I10" i="60"/>
  <c r="N10" i="60"/>
  <c r="D11" i="60"/>
  <c r="M6" i="60"/>
  <c r="D8" i="60"/>
  <c r="J8" i="60"/>
  <c r="I9" i="60"/>
  <c r="J19" i="60"/>
  <c r="M9" i="60"/>
  <c r="D19" i="60"/>
  <c r="N17" i="60"/>
  <c r="I15" i="60"/>
  <c r="D6" i="60"/>
  <c r="E9" i="60"/>
  <c r="G9" i="60"/>
  <c r="J11" i="60"/>
  <c r="N8" i="60"/>
  <c r="K7" i="60"/>
  <c r="D13" i="60"/>
  <c r="G5" i="60"/>
  <c r="K16" i="60"/>
  <c r="K18" i="60"/>
  <c r="L7" i="60"/>
  <c r="Z17" i="60" l="1"/>
  <c r="V13" i="60"/>
  <c r="Z18" i="60"/>
  <c r="AA7" i="60"/>
  <c r="S16" i="60"/>
  <c r="X18" i="60"/>
  <c r="Z16" i="60"/>
  <c r="AB5" i="60"/>
  <c r="W13" i="60"/>
  <c r="AA10" i="60"/>
  <c r="V5" i="60"/>
  <c r="AA16" i="60"/>
  <c r="Y15" i="60"/>
  <c r="X12" i="60"/>
  <c r="S13" i="60"/>
  <c r="U14" i="60"/>
  <c r="V10" i="60"/>
  <c r="AB12" i="60"/>
  <c r="Z7" i="60"/>
  <c r="T12" i="60"/>
  <c r="S12" i="60"/>
  <c r="V8" i="60"/>
  <c r="AC8" i="60"/>
  <c r="S10" i="60"/>
  <c r="AB19" i="60"/>
  <c r="AC18" i="60"/>
  <c r="Y11" i="60"/>
  <c r="Y16" i="60"/>
  <c r="T19" i="60"/>
  <c r="AA18" i="60"/>
  <c r="V9" i="60"/>
  <c r="U6" i="60"/>
  <c r="X6" i="60"/>
  <c r="AC14" i="60"/>
  <c r="T9" i="60"/>
  <c r="Z14" i="60"/>
  <c r="AB13" i="60"/>
  <c r="AA5" i="60"/>
  <c r="S6" i="60"/>
  <c r="AC13" i="60"/>
  <c r="AB7" i="60"/>
  <c r="Y5" i="60"/>
  <c r="X15" i="60"/>
  <c r="S9" i="60"/>
  <c r="AB14" i="60"/>
  <c r="V17" i="60"/>
  <c r="AC17" i="60"/>
  <c r="AC5" i="60"/>
  <c r="AB11" i="60"/>
  <c r="T15" i="60"/>
  <c r="S19" i="60"/>
  <c r="Y17" i="60"/>
  <c r="S14" i="60"/>
  <c r="T13" i="60"/>
  <c r="AB9" i="60"/>
  <c r="AC9" i="60"/>
  <c r="AC12" i="60"/>
  <c r="W14" i="60"/>
  <c r="Y19" i="60"/>
  <c r="Z10" i="60"/>
  <c r="S17" i="60"/>
  <c r="AA14" i="60"/>
  <c r="X9" i="60"/>
  <c r="AB18" i="60"/>
  <c r="Z8" i="60"/>
  <c r="Z12" i="60"/>
  <c r="Y8" i="60"/>
  <c r="X5" i="60"/>
  <c r="V18" i="60"/>
  <c r="T6" i="60"/>
  <c r="S8" i="60"/>
  <c r="U15" i="60"/>
  <c r="AC6" i="60"/>
  <c r="U8" i="60"/>
  <c r="AB6" i="60"/>
  <c r="Y10" i="60"/>
  <c r="Z6" i="60"/>
  <c r="AB8" i="60"/>
  <c r="S11" i="60"/>
  <c r="AC16" i="60"/>
  <c r="T18" i="60"/>
  <c r="V6" i="60"/>
  <c r="AC10" i="60"/>
  <c r="T17" i="60"/>
  <c r="X13" i="60"/>
  <c r="AA15" i="60"/>
  <c r="X10" i="60"/>
  <c r="AB16" i="60"/>
  <c r="U5" i="60"/>
  <c r="Y13" i="60"/>
  <c r="W18" i="60"/>
  <c r="T7" i="60"/>
  <c r="S18" i="60"/>
  <c r="W16" i="60"/>
  <c r="Y7" i="60"/>
  <c r="Z19" i="60"/>
  <c r="AA13" i="60"/>
  <c r="AA17" i="60"/>
  <c r="T11" i="60"/>
  <c r="AC19" i="60"/>
  <c r="Y18" i="60"/>
  <c r="W6" i="60"/>
  <c r="Y12" i="60"/>
  <c r="U19" i="60"/>
  <c r="U12" i="60"/>
  <c r="W9" i="60"/>
  <c r="AA19" i="60"/>
  <c r="X11" i="60"/>
  <c r="V12" i="60"/>
  <c r="T10" i="60"/>
  <c r="Z11" i="60"/>
  <c r="X17" i="60"/>
  <c r="AA8" i="60"/>
  <c r="W8" i="60"/>
  <c r="U10" i="60"/>
  <c r="W10" i="60"/>
  <c r="T5" i="60"/>
  <c r="AC7" i="60"/>
  <c r="U7" i="60"/>
  <c r="W12" i="60"/>
  <c r="Z9" i="60"/>
  <c r="Z13" i="60"/>
  <c r="S5" i="60"/>
  <c r="X8" i="60"/>
  <c r="U16" i="60"/>
  <c r="AB15" i="60"/>
  <c r="T14" i="60"/>
  <c r="AC15" i="60"/>
  <c r="W19" i="60"/>
  <c r="AA12" i="60"/>
  <c r="V7" i="60"/>
  <c r="Z5" i="60"/>
  <c r="V19" i="60"/>
  <c r="U11" i="60"/>
  <c r="X19" i="60"/>
  <c r="U18" i="60"/>
  <c r="X7" i="60"/>
  <c r="S7" i="60"/>
  <c r="U17" i="60"/>
  <c r="W11" i="60"/>
  <c r="V14" i="60"/>
  <c r="W17" i="60"/>
  <c r="AB17" i="60"/>
  <c r="Y9" i="60"/>
  <c r="V16" i="60"/>
  <c r="Z15" i="60"/>
  <c r="AA11" i="60"/>
  <c r="T8" i="60"/>
  <c r="W7" i="60"/>
  <c r="AC11" i="60"/>
  <c r="W15" i="60"/>
  <c r="U13" i="60"/>
  <c r="Y14" i="60"/>
  <c r="X14" i="60"/>
  <c r="W5" i="60"/>
  <c r="U9" i="60"/>
  <c r="V11" i="60"/>
  <c r="S15" i="60"/>
  <c r="T16" i="60"/>
  <c r="X16" i="60"/>
  <c r="AA6" i="60"/>
  <c r="Y6" i="60"/>
  <c r="AA9" i="60"/>
  <c r="AB10" i="60"/>
  <c r="V15" i="60"/>
  <c r="Z55" i="60" l="1"/>
  <c r="K55" i="60" s="1"/>
  <c r="K56" i="60" s="1"/>
  <c r="X55" i="60"/>
  <c r="I55" i="60" s="1"/>
  <c r="I56" i="60" s="1"/>
  <c r="AC55" i="60"/>
  <c r="N55" i="60" s="1"/>
  <c r="N56" i="60" s="1"/>
  <c r="Y55" i="60"/>
  <c r="J55" i="60" s="1"/>
  <c r="J56" i="60" s="1"/>
  <c r="AA55" i="60"/>
  <c r="L55" i="60" s="1"/>
  <c r="L56" i="60" s="1"/>
  <c r="AB55" i="60"/>
  <c r="M55" i="60" s="1"/>
  <c r="M56" i="60" s="1"/>
  <c r="W55" i="60"/>
  <c r="H55" i="60" s="1"/>
  <c r="H56" i="60" s="1"/>
  <c r="S55" i="60"/>
  <c r="D55" i="60" s="1"/>
  <c r="T55" i="60"/>
  <c r="E55" i="60" s="1"/>
  <c r="E56" i="60" s="1"/>
  <c r="U55" i="60"/>
  <c r="F55" i="60" s="1"/>
  <c r="F56" i="60" s="1"/>
  <c r="V55" i="60"/>
  <c r="G55" i="60" s="1"/>
  <c r="G56" i="60" s="1"/>
  <c r="D56" i="60" l="1"/>
  <c r="O56" i="60"/>
</calcChain>
</file>

<file path=xl/comments1.xml><?xml version="1.0" encoding="utf-8"?>
<comments xmlns="http://schemas.openxmlformats.org/spreadsheetml/2006/main">
  <authors>
    <author>User</author>
  </authors>
  <commentList>
    <comment ref="Q66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67 ALUNOS
08 SERVIDORES
03 ESTAGIÁRIOS</t>
        </r>
      </text>
    </comment>
    <comment ref="R66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55 ALUNOS
08 SERVIDORES
03 ESTAGIÁRIOS</t>
        </r>
      </text>
    </comment>
    <comment ref="S668" authorId="0">
      <text>
        <r>
          <rPr>
            <b/>
            <sz val="18"/>
            <color indexed="81"/>
            <rFont val="Tahoma"/>
            <family val="2"/>
          </rPr>
          <t>User:</t>
        </r>
        <r>
          <rPr>
            <sz val="18"/>
            <color indexed="81"/>
            <rFont val="Tahoma"/>
            <family val="2"/>
          </rPr>
          <t xml:space="preserve">
76 pessoas</t>
        </r>
      </text>
    </comment>
    <comment ref="Q69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67 alunos
08 SERVIDORES
03 ESTAGIÁRIOS</t>
        </r>
      </text>
    </comment>
    <comment ref="R69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55 alunos
08 SERVIDORES
03 ESTAGIÁRIOS</t>
        </r>
      </text>
    </comment>
    <comment ref="S698" authorId="0">
      <text>
        <r>
          <rPr>
            <b/>
            <sz val="16"/>
            <color indexed="81"/>
            <rFont val="Tahoma"/>
            <family val="2"/>
          </rPr>
          <t>User:</t>
        </r>
        <r>
          <rPr>
            <sz val="16"/>
            <color indexed="81"/>
            <rFont val="Tahoma"/>
            <family val="2"/>
          </rPr>
          <t xml:space="preserve">
76 pessoas</t>
        </r>
      </text>
    </comment>
    <comment ref="Q728" authorId="0">
      <text>
        <r>
          <rPr>
            <b/>
            <sz val="18"/>
            <color indexed="81"/>
            <rFont val="Tahoma"/>
            <family val="2"/>
          </rPr>
          <t>User:</t>
        </r>
        <r>
          <rPr>
            <sz val="18"/>
            <color indexed="81"/>
            <rFont val="Tahoma"/>
            <family val="2"/>
          </rPr>
          <t xml:space="preserve">
67 alunos
08 SERVIDORES
03 ESTAGIÁRIOS</t>
        </r>
      </text>
    </comment>
    <comment ref="R72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55 ALUNOS
8 SERVIDORES
3 ESTAGIÁRIOS</t>
        </r>
      </text>
    </comment>
    <comment ref="S728" authorId="0">
      <text>
        <r>
          <rPr>
            <b/>
            <sz val="16"/>
            <color indexed="81"/>
            <rFont val="Tahoma"/>
            <family val="2"/>
          </rPr>
          <t>User:</t>
        </r>
        <r>
          <rPr>
            <sz val="16"/>
            <color indexed="81"/>
            <rFont val="Tahoma"/>
            <family val="2"/>
          </rPr>
          <t xml:space="preserve">
76 PESSOAS</t>
        </r>
      </text>
    </comment>
    <comment ref="Q758" authorId="0">
      <text>
        <r>
          <rPr>
            <b/>
            <sz val="12"/>
            <color indexed="81"/>
            <rFont val="Tahoma"/>
            <family val="2"/>
          </rPr>
          <t>User:</t>
        </r>
        <r>
          <rPr>
            <sz val="12"/>
            <color indexed="81"/>
            <rFont val="Tahoma"/>
            <family val="2"/>
          </rPr>
          <t xml:space="preserve">
56 ALUNO E 8 SERVIDORES</t>
        </r>
      </text>
    </comment>
    <comment ref="R758" authorId="0">
      <text>
        <r>
          <rPr>
            <b/>
            <sz val="18"/>
            <color indexed="81"/>
            <rFont val="Tahoma"/>
            <family val="2"/>
          </rPr>
          <t>User:</t>
        </r>
        <r>
          <rPr>
            <sz val="18"/>
            <color indexed="81"/>
            <rFont val="Tahoma"/>
            <family val="2"/>
          </rPr>
          <t xml:space="preserve">
76 pessoas</t>
        </r>
      </text>
    </comment>
    <comment ref="Q78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67 ALUNOS
08 SERVIDORES
03 ESTAGIÁRIOS</t>
        </r>
      </text>
    </comment>
    <comment ref="R78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55 ALUNOS
08 SERVIDORES
03 ESTAGIÁRIOS</t>
        </r>
      </text>
    </comment>
    <comment ref="S78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Tahoma"/>
            <family val="2"/>
          </rPr>
          <t xml:space="preserve">76 pessoas
</t>
        </r>
      </text>
    </comment>
  </commentList>
</comments>
</file>

<file path=xl/sharedStrings.xml><?xml version="1.0" encoding="utf-8"?>
<sst xmlns="http://schemas.openxmlformats.org/spreadsheetml/2006/main" count="3462" uniqueCount="460">
  <si>
    <t>N.º do Cardápio:</t>
  </si>
  <si>
    <t>Freqüência:</t>
  </si>
  <si>
    <t>Nome do Alimento</t>
  </si>
  <si>
    <t>Per Capita</t>
  </si>
  <si>
    <t>(g)</t>
  </si>
  <si>
    <t>Proteína</t>
  </si>
  <si>
    <t>Vitamina</t>
  </si>
  <si>
    <t>Energia</t>
  </si>
  <si>
    <t>Lipídeos</t>
  </si>
  <si>
    <t>C</t>
  </si>
  <si>
    <t>Magnésio</t>
  </si>
  <si>
    <t>Zinco</t>
  </si>
  <si>
    <t>Ferro</t>
  </si>
  <si>
    <t>Cálcio</t>
  </si>
  <si>
    <t>Abacate</t>
  </si>
  <si>
    <t>NA</t>
  </si>
  <si>
    <t>Abóbora cabotiá</t>
  </si>
  <si>
    <t>Abóbora moranga</t>
  </si>
  <si>
    <t>Tr</t>
  </si>
  <si>
    <t xml:space="preserve"> </t>
  </si>
  <si>
    <t>Acelga</t>
  </si>
  <si>
    <t>Acerola</t>
  </si>
  <si>
    <t>Achocolatado com leite de vaca (caixinha)</t>
  </si>
  <si>
    <t>Achocolatado em pó</t>
  </si>
  <si>
    <t>Açúcar Cristal</t>
  </si>
  <si>
    <t>Açúcar mascavo</t>
  </si>
  <si>
    <t>Açúcar refinado</t>
  </si>
  <si>
    <t>Agrião, cru</t>
  </si>
  <si>
    <t>Água de coco</t>
  </si>
  <si>
    <t>Aipo, cru</t>
  </si>
  <si>
    <t>Alface, lisa, crua</t>
  </si>
  <si>
    <t>Alho, cru</t>
  </si>
  <si>
    <t>*</t>
  </si>
  <si>
    <t>Alho-poró, cru</t>
  </si>
  <si>
    <t>Almeirão, cru</t>
  </si>
  <si>
    <t>Ameixa, crua</t>
  </si>
  <si>
    <t>Amêndoa, torrada, salgada</t>
  </si>
  <si>
    <t>Amendoim, grão, cru</t>
  </si>
  <si>
    <t>Amendoim, torrado, salgado</t>
  </si>
  <si>
    <t>Amido de milho</t>
  </si>
  <si>
    <t>Apresuntado</t>
  </si>
  <si>
    <t>Atum, conserva em óleo</t>
  </si>
  <si>
    <t>Cocada branca</t>
  </si>
  <si>
    <t>Creme de Leite</t>
  </si>
  <si>
    <t>Iogurte, natural</t>
  </si>
  <si>
    <t>Iogurte, sabor abacaxi</t>
  </si>
  <si>
    <t>Iogurte, sabor morango</t>
  </si>
  <si>
    <t>Iogurte, sabor pêssego</t>
  </si>
  <si>
    <t>Manteiga, com sal</t>
  </si>
  <si>
    <t>Manteiga, sem sal</t>
  </si>
  <si>
    <t>Mortadela</t>
  </si>
  <si>
    <t>Queijo, parmesão</t>
  </si>
  <si>
    <t>Rapadura</t>
  </si>
  <si>
    <t>Seleta de legumes, enlatada</t>
  </si>
  <si>
    <t>Calorias    Kcal</t>
  </si>
  <si>
    <t>kcal</t>
  </si>
  <si>
    <t>carb</t>
  </si>
  <si>
    <t>prot</t>
  </si>
  <si>
    <t>lipídeos</t>
  </si>
  <si>
    <t>vit a</t>
  </si>
  <si>
    <t>vit c</t>
  </si>
  <si>
    <t>magn</t>
  </si>
  <si>
    <t>zinco</t>
  </si>
  <si>
    <t>ferro</t>
  </si>
  <si>
    <t>cal</t>
  </si>
  <si>
    <t>Açafrão em pó</t>
  </si>
  <si>
    <t>REFEIÇÃO</t>
  </si>
  <si>
    <t>N.º DO CARDÁPIO</t>
  </si>
  <si>
    <t>FREQUÊNCIA</t>
  </si>
  <si>
    <t>Abobrinha</t>
  </si>
  <si>
    <t>A</t>
  </si>
  <si>
    <t>Alimentos</t>
  </si>
  <si>
    <t>(Mg)</t>
  </si>
  <si>
    <t>CARDÁPIO:</t>
  </si>
  <si>
    <t>SEDUC-TO</t>
  </si>
  <si>
    <t>Fibras</t>
  </si>
  <si>
    <t>TIPO DE REFEIÇÃO</t>
  </si>
  <si>
    <t>Café da manhã</t>
  </si>
  <si>
    <t>Almoço</t>
  </si>
  <si>
    <t>Lanche</t>
  </si>
  <si>
    <t>Jantar</t>
  </si>
  <si>
    <t>Linhaça, semente</t>
  </si>
  <si>
    <t>Gergelim, semente</t>
  </si>
  <si>
    <t>Soja, queijo (tofu)</t>
  </si>
  <si>
    <t>Soja, farinha</t>
  </si>
  <si>
    <t>Shoyu</t>
  </si>
  <si>
    <t>Sal, dietético</t>
  </si>
  <si>
    <t>Melado</t>
  </si>
  <si>
    <t>Marmelada</t>
  </si>
  <si>
    <t>Maria mole</t>
  </si>
  <si>
    <t>Glicose de milho</t>
  </si>
  <si>
    <t>Coco, água de</t>
  </si>
  <si>
    <t>Chá, mate, infusão 5%</t>
  </si>
  <si>
    <t>Cana, caldo de</t>
  </si>
  <si>
    <t>Café, infusão 10%</t>
  </si>
  <si>
    <t>Queijo, ricota</t>
  </si>
  <si>
    <t>Queijo, prato</t>
  </si>
  <si>
    <t>Queijo, minas, frescal</t>
  </si>
  <si>
    <t>Iogurte, natural, desnatado</t>
  </si>
  <si>
    <t>Bebida láctea, pêssego</t>
  </si>
  <si>
    <t>Hambúrguer, bovino, cru</t>
  </si>
  <si>
    <t>Sardinha, conserva em óleo</t>
  </si>
  <si>
    <t>Uva, suco concentrado, envasado</t>
  </si>
  <si>
    <t>Uva, Rubi, crua</t>
  </si>
  <si>
    <t>Uva, Itália, crua</t>
  </si>
  <si>
    <t>Umbu, polpa, congelada</t>
  </si>
  <si>
    <t>Pêssego, enlatado, em calda</t>
  </si>
  <si>
    <t>Maracujá, suco concentrado, envasado</t>
  </si>
  <si>
    <t>Maracujá, polpa, congelada</t>
  </si>
  <si>
    <t>Manga, polpa, congelada</t>
  </si>
  <si>
    <t>Graviola, polpa, congelada</t>
  </si>
  <si>
    <t>Graviola, crua</t>
  </si>
  <si>
    <t>Goiaba, doce, cascão</t>
  </si>
  <si>
    <t>Goiaba, doce em pasta</t>
  </si>
  <si>
    <t>Cupuaçu, polpa, congelada</t>
  </si>
  <si>
    <t>Vagem, crua</t>
  </si>
  <si>
    <t>Tomate, molho industrializado</t>
  </si>
  <si>
    <t>Tomate, extrato</t>
  </si>
  <si>
    <t>Palmito, pupunha, em conserva</t>
  </si>
  <si>
    <t>Palmito, juçara, em conserva</t>
  </si>
  <si>
    <t>Biscoito, polvilho doce</t>
  </si>
  <si>
    <t>Cereal matinal, milho, açúcar</t>
  </si>
  <si>
    <t>Cereal matinal, milho</t>
  </si>
  <si>
    <t>Cereais, milho, flocos, sem sal</t>
  </si>
  <si>
    <t>Cereais, milho, flocos, com sal</t>
  </si>
  <si>
    <t>Carboidrato</t>
  </si>
  <si>
    <t>Vitamina A</t>
  </si>
  <si>
    <t>Vitamina C</t>
  </si>
  <si>
    <t>Zinco
Zn</t>
  </si>
  <si>
    <t>Ferro
Fe</t>
  </si>
  <si>
    <t>Cálcio
Ca</t>
  </si>
  <si>
    <t>Magnésio
Mg</t>
  </si>
  <si>
    <t>Carboidratos
CHO</t>
  </si>
  <si>
    <t>MEC 
FNDE</t>
  </si>
  <si>
    <t>TOTAL</t>
  </si>
  <si>
    <t>ALIMENTAÇÃO ESCOLAR
(Formulário II)</t>
  </si>
  <si>
    <t>Proteínas
PTN</t>
  </si>
  <si>
    <t>Lipídios
LIP</t>
  </si>
  <si>
    <t>Fibra Alimentar</t>
  </si>
  <si>
    <r>
      <t>(</t>
    </r>
    <r>
      <rPr>
        <b/>
        <sz val="11"/>
        <rFont val="Calibri"/>
        <family val="2"/>
      </rPr>
      <t>µ</t>
    </r>
    <r>
      <rPr>
        <b/>
        <sz val="11"/>
        <rFont val="Arial"/>
        <family val="2"/>
      </rPr>
      <t>g)</t>
    </r>
  </si>
  <si>
    <t>MÉDIA</t>
  </si>
  <si>
    <t>Refeição Servida:</t>
  </si>
  <si>
    <t>Parcela:</t>
  </si>
  <si>
    <t>Produto</t>
  </si>
  <si>
    <t>Total (kg)</t>
  </si>
  <si>
    <t>Preço Unitário (R$)</t>
  </si>
  <si>
    <t xml:space="preserve">Frequência </t>
  </si>
  <si>
    <t>Salsicha</t>
  </si>
  <si>
    <t>Carne moída de 1ª</t>
  </si>
  <si>
    <t>Carne moída de 2ª</t>
  </si>
  <si>
    <t>Pão doce</t>
  </si>
  <si>
    <t>Bebida lactea</t>
  </si>
  <si>
    <t>Milho de canjica</t>
  </si>
  <si>
    <t>Colorau</t>
  </si>
  <si>
    <t>Orégano</t>
  </si>
  <si>
    <t>Flocos de arroz</t>
  </si>
  <si>
    <t>Açafrão</t>
  </si>
  <si>
    <t>Lingüiça Mista</t>
  </si>
  <si>
    <t>Sal</t>
  </si>
  <si>
    <t xml:space="preserve">Flocos de milho </t>
  </si>
  <si>
    <t>Pão de hamburguer</t>
  </si>
  <si>
    <t>Pão de hot dog</t>
  </si>
  <si>
    <t>Cheiro verde</t>
  </si>
  <si>
    <t xml:space="preserve">Proteina texturizada de soja </t>
  </si>
  <si>
    <t xml:space="preserve">Margarina,  com sal </t>
  </si>
  <si>
    <t xml:space="preserve">Margarina,  sem sal </t>
  </si>
  <si>
    <t>Presunto</t>
  </si>
  <si>
    <t>Tomate</t>
  </si>
  <si>
    <t>Abacaxi</t>
  </si>
  <si>
    <t>Abacaxi, polpa congelada</t>
  </si>
  <si>
    <t>Abóbora, cabotian</t>
  </si>
  <si>
    <t>Abóbora, menina brasileira</t>
  </si>
  <si>
    <t>Abóbora, moranga</t>
  </si>
  <si>
    <t>Abóbora, pescoço</t>
  </si>
  <si>
    <t>Abobrinha, italiana</t>
  </si>
  <si>
    <t>Abobrinha, paulista</t>
  </si>
  <si>
    <t>Açaí, polpa congelada</t>
  </si>
  <si>
    <t>Acerola, polpa congelada</t>
  </si>
  <si>
    <t>Açúcar cristal</t>
  </si>
  <si>
    <t>Agrião</t>
  </si>
  <si>
    <t>Alface americana</t>
  </si>
  <si>
    <t>Alface crespa</t>
  </si>
  <si>
    <t>Alface lisa</t>
  </si>
  <si>
    <t>Alho</t>
  </si>
  <si>
    <t>Almeirão</t>
  </si>
  <si>
    <t>Ameixa</t>
  </si>
  <si>
    <t xml:space="preserve">Ameixa em calda, enlatada, drenada </t>
  </si>
  <si>
    <t>Amendoim</t>
  </si>
  <si>
    <t>Arroz, integral</t>
  </si>
  <si>
    <t>Arroz, tipo 1</t>
  </si>
  <si>
    <t>Arroz, tipo 2</t>
  </si>
  <si>
    <t>Atemóia</t>
  </si>
  <si>
    <t>Atum fresco</t>
  </si>
  <si>
    <t>Aveia em flocos</t>
  </si>
  <si>
    <t>Azeite de dendê</t>
  </si>
  <si>
    <t>Azeite de oliva</t>
  </si>
  <si>
    <t>Azeitona preta</t>
  </si>
  <si>
    <t>Azeitona verde</t>
  </si>
  <si>
    <t>Banana maçã</t>
  </si>
  <si>
    <t>Banana nanica</t>
  </si>
  <si>
    <t>Banana ouro</t>
  </si>
  <si>
    <t>Banana pacova</t>
  </si>
  <si>
    <t>Banana prata</t>
  </si>
  <si>
    <t>Batata baroa</t>
  </si>
  <si>
    <t>Batata doce</t>
  </si>
  <si>
    <t>Batata inglesa</t>
  </si>
  <si>
    <t>Biscoito doce, maisena</t>
  </si>
  <si>
    <t>Biscoito salgado, cream cracker</t>
  </si>
  <si>
    <t>Cajá polpa, congelada</t>
  </si>
  <si>
    <t>Cajá-Manga</t>
  </si>
  <si>
    <t>Caju</t>
  </si>
  <si>
    <t>Caju polpa</t>
  </si>
  <si>
    <t>Caju, suco concentrado</t>
  </si>
  <si>
    <t>Caqui, chocolate</t>
  </si>
  <si>
    <t>Cará</t>
  </si>
  <si>
    <t>Carambola</t>
  </si>
  <si>
    <t>Carne, bovina, charque</t>
  </si>
  <si>
    <t>Carne, bovina, costela</t>
  </si>
  <si>
    <t>Carne, bovina, fígado</t>
  </si>
  <si>
    <t>Carne, bovina, lagarto</t>
  </si>
  <si>
    <t>Carne, bovina, maminha</t>
  </si>
  <si>
    <t>Carne, bovina, músculo</t>
  </si>
  <si>
    <t>Carne, bovina, fraldinha</t>
  </si>
  <si>
    <t>Carne, bovina, coxão mole</t>
  </si>
  <si>
    <t>Carne, bovina, coxão duro</t>
  </si>
  <si>
    <t>Carne, bovina, contra-filé</t>
  </si>
  <si>
    <t>Carne, bovina, acém</t>
  </si>
  <si>
    <t>Carne, bovina, paleta</t>
  </si>
  <si>
    <t>Carne, bovina, patinho</t>
  </si>
  <si>
    <t>Carne, bovina, peito</t>
  </si>
  <si>
    <t>Carne, bovina, seca</t>
  </si>
  <si>
    <t>Castanha-de-caju</t>
  </si>
  <si>
    <t>Castanha-do-Brasil</t>
  </si>
  <si>
    <t>Cebola</t>
  </si>
  <si>
    <t>Cebolinha</t>
  </si>
  <si>
    <t>Cenoura</t>
  </si>
  <si>
    <t>Chicória</t>
  </si>
  <si>
    <t>Chuchu</t>
  </si>
  <si>
    <t>Ciriguela</t>
  </si>
  <si>
    <t>Coco</t>
  </si>
  <si>
    <t>Coentro</t>
  </si>
  <si>
    <t>Couve manteiga</t>
  </si>
  <si>
    <t>Couve-flor</t>
  </si>
  <si>
    <t>Creme de arroz</t>
  </si>
  <si>
    <t>Cupuaçu</t>
  </si>
  <si>
    <t>Cuscuz de milho, cozido com sal</t>
  </si>
  <si>
    <t>Doce de leite, cremoso</t>
  </si>
  <si>
    <t>Ervilha em vagem</t>
  </si>
  <si>
    <t>Ervilha enlatada</t>
  </si>
  <si>
    <t>Espinafre</t>
  </si>
  <si>
    <t>Farinha de arroz</t>
  </si>
  <si>
    <t>Farinha de centeio</t>
  </si>
  <si>
    <t>Farinha de mandioca torrada</t>
  </si>
  <si>
    <t>Farinha de milho amarela</t>
  </si>
  <si>
    <t>Farinha de puba</t>
  </si>
  <si>
    <t>Farinha de rosca</t>
  </si>
  <si>
    <t>Farinha de trigo</t>
  </si>
  <si>
    <t>Farinha láctea de cereais</t>
  </si>
  <si>
    <t>Fécula de mandioca</t>
  </si>
  <si>
    <t>Feijão carioca</t>
  </si>
  <si>
    <t>Feijão fradinho</t>
  </si>
  <si>
    <t>Feijão preto</t>
  </si>
  <si>
    <t>Feijão rajado</t>
  </si>
  <si>
    <t>Fermento em pó químico</t>
  </si>
  <si>
    <t>Fermento biológico tablete</t>
  </si>
  <si>
    <t>Figo</t>
  </si>
  <si>
    <t>Frango, asa, com pele</t>
  </si>
  <si>
    <t>Frango, caipira, inteiro, com pele</t>
  </si>
  <si>
    <t>Frango, coração</t>
  </si>
  <si>
    <t>Frango, coxa, com pele</t>
  </si>
  <si>
    <t>Frango, coxa, sem pele</t>
  </si>
  <si>
    <t>Frango, inteiro, com pele</t>
  </si>
  <si>
    <t>Frango, peito, com pele</t>
  </si>
  <si>
    <t>Frango, peito, sem pele</t>
  </si>
  <si>
    <t>Frango, sobrecoxa, com pele</t>
  </si>
  <si>
    <t>Frango, sobrecoxa, sem pele</t>
  </si>
  <si>
    <t>Fruta-pão</t>
  </si>
  <si>
    <t>Gelatina, sabores variados em pó</t>
  </si>
  <si>
    <t>Goiaba, branca, com casca</t>
  </si>
  <si>
    <t xml:space="preserve">Goiaba vermelha, polpa </t>
  </si>
  <si>
    <t>Goiaba vermelha, com casca</t>
  </si>
  <si>
    <t>Grão-de-bico</t>
  </si>
  <si>
    <t>Inhame</t>
  </si>
  <si>
    <t>Jabuticaba</t>
  </si>
  <si>
    <t>Jaca</t>
  </si>
  <si>
    <t>Jambo</t>
  </si>
  <si>
    <t>Jamelão</t>
  </si>
  <si>
    <t>Jiló</t>
  </si>
  <si>
    <t>Jurubeba</t>
  </si>
  <si>
    <t>Kiwi</t>
  </si>
  <si>
    <t>Laranja, baía</t>
  </si>
  <si>
    <t>Laranja, lima</t>
  </si>
  <si>
    <t>Laranja, da terra</t>
  </si>
  <si>
    <t>Laranja, pêra</t>
  </si>
  <si>
    <t>Laranja, valência</t>
  </si>
  <si>
    <t>Leite condensado</t>
  </si>
  <si>
    <t>Leite de cabra</t>
  </si>
  <si>
    <t>Leite de coco</t>
  </si>
  <si>
    <t>Leite de vaca integral pasteurizado</t>
  </si>
  <si>
    <t>Leite de vaca, desnatado em pó</t>
  </si>
  <si>
    <t>Leite de vaca, integral em pó</t>
  </si>
  <si>
    <t>Leite fermentado</t>
  </si>
  <si>
    <t>Lentilha</t>
  </si>
  <si>
    <t>Limão, tahiti</t>
  </si>
  <si>
    <t>Limão, galego</t>
  </si>
  <si>
    <t>Lingüiça, frango</t>
  </si>
  <si>
    <t>Lingüiça, porco</t>
  </si>
  <si>
    <t>Maçã Argentina</t>
  </si>
  <si>
    <t>Maçã Fuji</t>
  </si>
  <si>
    <t>Macarrão trigo</t>
  </si>
  <si>
    <t>Macarrão trigo com ovos</t>
  </si>
  <si>
    <t>Mamão Formosa</t>
  </si>
  <si>
    <t>Mamão Papaia</t>
  </si>
  <si>
    <t>Mandioca</t>
  </si>
  <si>
    <t>Manga Haden</t>
  </si>
  <si>
    <t>Manga Palmer</t>
  </si>
  <si>
    <t>Manga Tommy Atkins</t>
  </si>
  <si>
    <t>Manjericão</t>
  </si>
  <si>
    <t>Maracujá</t>
  </si>
  <si>
    <t>Maxixe</t>
  </si>
  <si>
    <t>Mel de abelha</t>
  </si>
  <si>
    <t>Melancia</t>
  </si>
  <si>
    <t>Melão</t>
  </si>
  <si>
    <t>Mexerica</t>
  </si>
  <si>
    <t>Milho amido</t>
  </si>
  <si>
    <t>Milho fubá</t>
  </si>
  <si>
    <t>Milho verde</t>
  </si>
  <si>
    <t>Milho verde enlatado</t>
  </si>
  <si>
    <t>Morango</t>
  </si>
  <si>
    <t>Mostarda folha</t>
  </si>
  <si>
    <t>Nabo</t>
  </si>
  <si>
    <t>Nêspera</t>
  </si>
  <si>
    <t>Óleo de babaçu</t>
  </si>
  <si>
    <t>Óleo de canola</t>
  </si>
  <si>
    <t>Óleo de girassol</t>
  </si>
  <si>
    <t>Óleo de milho</t>
  </si>
  <si>
    <t>Óleo de pequi</t>
  </si>
  <si>
    <t>Óleo de soja</t>
  </si>
  <si>
    <t>Ovo de galinha inteiro</t>
  </si>
  <si>
    <t>Ovo de codorna inteiro</t>
  </si>
  <si>
    <t>Paçoca de amendoim</t>
  </si>
  <si>
    <t>Pão de aveia de forma</t>
  </si>
  <si>
    <t>Pão de queijo</t>
  </si>
  <si>
    <t>Pão de soja</t>
  </si>
  <si>
    <t>Pão de milho de forma</t>
  </si>
  <si>
    <t>Pão de trigo de forma integral</t>
  </si>
  <si>
    <t>Pão de trigo francês</t>
  </si>
  <si>
    <t>Pão de trigo sovado</t>
  </si>
  <si>
    <t>Pepino</t>
  </si>
  <si>
    <t>Pequi</t>
  </si>
  <si>
    <t>Pêra</t>
  </si>
  <si>
    <t>Pescada branca</t>
  </si>
  <si>
    <t>Pescada filé</t>
  </si>
  <si>
    <t>Pêssego</t>
  </si>
  <si>
    <t>Pimentão amarelo</t>
  </si>
  <si>
    <t>Pimentão verde</t>
  </si>
  <si>
    <t>Pimentão vermelho</t>
  </si>
  <si>
    <t xml:space="preserve">Tamarindo, polpa, colgelada </t>
  </si>
  <si>
    <t>Tamarindo</t>
  </si>
  <si>
    <t>Polvilho doce</t>
  </si>
  <si>
    <t>Porco, bisteca</t>
  </si>
  <si>
    <t>Porco, costela</t>
  </si>
  <si>
    <t>Porco, lombo</t>
  </si>
  <si>
    <t>Porco, pernil</t>
  </si>
  <si>
    <t>Pupunha</t>
  </si>
  <si>
    <t>Queijo, mussarela</t>
  </si>
  <si>
    <t>Queijo, requeijão cremoso</t>
  </si>
  <si>
    <t>Quiabo</t>
  </si>
  <si>
    <t>Rabanete</t>
  </si>
  <si>
    <t>Repolho branco</t>
  </si>
  <si>
    <t>Repolho roxo</t>
  </si>
  <si>
    <t>Rúcula</t>
  </si>
  <si>
    <t>Sal grosso</t>
  </si>
  <si>
    <t>Salsa</t>
  </si>
  <si>
    <t>Tangerina, Poncã</t>
  </si>
  <si>
    <t>Umbu</t>
  </si>
  <si>
    <t>Bacon</t>
  </si>
  <si>
    <t xml:space="preserve">Vinagre </t>
  </si>
  <si>
    <t xml:space="preserve">Soja, grão </t>
  </si>
  <si>
    <t xml:space="preserve">Berinjela </t>
  </si>
  <si>
    <t xml:space="preserve">Beterraba </t>
  </si>
  <si>
    <t>Brócolis</t>
  </si>
  <si>
    <t>Bolo, pronto, aipim</t>
  </si>
  <si>
    <t>Bolo, pronto, chocolate</t>
  </si>
  <si>
    <t>Bolo, pronto, coco</t>
  </si>
  <si>
    <t>Bolo, pronto, milho</t>
  </si>
  <si>
    <t xml:space="preserve">Trigo para Kibe </t>
  </si>
  <si>
    <t xml:space="preserve">Maionese industrializada </t>
  </si>
  <si>
    <t>Frango, coxa e sobrecoxa, com pele</t>
  </si>
  <si>
    <t>Frango, coxa e sobrecoxa, sem pele</t>
  </si>
  <si>
    <t>Per capita (g)</t>
  </si>
  <si>
    <t>Per capita (geral)</t>
  </si>
  <si>
    <t>Preço Total (R$)</t>
  </si>
  <si>
    <t>TOTAL comércio</t>
  </si>
  <si>
    <t>AGRICULTURA FAMILIAR</t>
  </si>
  <si>
    <t>TOTAL GERAL</t>
  </si>
  <si>
    <t>% Agric. Familiar:</t>
  </si>
  <si>
    <t>Açúcar simples</t>
  </si>
  <si>
    <t>Frutas e Hortaliças</t>
  </si>
  <si>
    <r>
      <t>(</t>
    </r>
    <r>
      <rPr>
        <b/>
        <sz val="12"/>
        <rFont val="Calibri"/>
        <family val="2"/>
      </rPr>
      <t>µ</t>
    </r>
    <r>
      <rPr>
        <b/>
        <sz val="12"/>
        <rFont val="Arial"/>
        <family val="2"/>
      </rPr>
      <t>g)</t>
    </r>
  </si>
  <si>
    <t>(kcal)</t>
  </si>
  <si>
    <t>TOTAL                            Agricultura Familiar</t>
  </si>
  <si>
    <t>Proteínas
Ptn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</si>
  <si>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</si>
  <si>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</si>
  <si>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</si>
  <si>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</si>
  <si>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</si>
  <si>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</si>
  <si>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</si>
  <si>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</si>
  <si>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</si>
  <si>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</si>
  <si>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Total (kg/dúzia/ litro/emb. pet)</t>
  </si>
  <si>
    <t>DRE COLINAS- 1º SEMESTRE 2017</t>
  </si>
  <si>
    <t>DRE COLINAS- 1º SEMESTRE 2017 (JANTAR)</t>
  </si>
  <si>
    <t>ARROZ, FEIJÃO, BIFE , SALADA COZIDA( BETERRABA+CENOURA+BATATA) E FRUTA</t>
  </si>
  <si>
    <t>ARROZ, FEIJÃO, PICADINHO DE CARNE DE SOL E SALADA CRUA (ALFACE+REPOLHO)</t>
  </si>
  <si>
    <t>(JANTAR)</t>
  </si>
  <si>
    <t>ARROZ, STROGONOFF DE CARNE E SALADA CRUA (TOMATE+ALFACE)</t>
  </si>
  <si>
    <t>BAIÃO DE DOIS, ALMONDÊGAS, SALADA CRUA (TOMATE+PEPINO) E FRUTA</t>
  </si>
  <si>
    <t>ARROZ, STROGONOFF DE FRANGO E SALADA CRUA(TOMATE+ALFACE) + FRUTA</t>
  </si>
  <si>
    <t>DRE COLINAS- 1º SEMESTRE 2017(JANTAR)</t>
  </si>
  <si>
    <t>BAIÃO DE DOIS, FRANGO ASSADO, PURÊ DE BATATA, ALFACE E FRUTA</t>
  </si>
  <si>
    <t>ARROZ COM CENOURA, FEIJÃO, COSTELA COM MANDIOCA, SALADA CRUA(TOMATE+COUVE) E FRUTA</t>
  </si>
  <si>
    <t>ARROZ, FEIJÃO, PICADINHO DE CARNE COM ABÓBORA E SALADA CRUA E FRUTA</t>
  </si>
  <si>
    <t>ARROZ, FEIJÃO, GALINHA CAIPIRA, SALADA CRUA  E FRUTA</t>
  </si>
  <si>
    <t>ARROZ COM CENOURA, FEIJÃO, MACARRÃO COM CARNE MOÍDA E FRUTA</t>
  </si>
  <si>
    <t>ARROZ COLORIDO, FEIJÃO, CARNE COM BATATA,SALADA CRUA+Fruta</t>
  </si>
  <si>
    <t>MACARRONADA À BOLONHESA E FRUTA</t>
  </si>
  <si>
    <t>ARROZ , FEIJÃO, CARNE MOÍDA COM MACAXEIRA E SALADA COZIDA</t>
  </si>
  <si>
    <t>ARROZ, FEIJÃO, CARNE SECA, SALADA COZIDA E FRUTA</t>
  </si>
  <si>
    <t>ARROZ DE FORNO, FEIJÃO E SALADA DE PEPINO E TOMATE</t>
  </si>
  <si>
    <t>RISOTO DE CARNE MOÍDA COM LEGUMES + FRUTA</t>
  </si>
  <si>
    <t>Lasanha de Frango Desfiado, Arroz + Fruta</t>
  </si>
  <si>
    <t>Azeite de Oliva</t>
  </si>
  <si>
    <t>Arroz, Feijão, Bife de Figado, Salada + Fruta</t>
  </si>
  <si>
    <t>Arroz, Feijão, Frango Assado, Salada + Suco de Fruta</t>
  </si>
  <si>
    <t>Baião de Dois, Frango Assado, Salada + Fruta</t>
  </si>
  <si>
    <t>Arroz, Feijão, Macarrão com Frango, Salada + Fruta</t>
  </si>
  <si>
    <t>Arroz, Feijão, Macarrão com Carne Moida, Salada + Fruta</t>
  </si>
  <si>
    <t>Baião de Dois, Assado de Panela, Salada e Fruta</t>
  </si>
  <si>
    <t>Arroz, Feijão, Costela com Mandioca + Fruta</t>
  </si>
  <si>
    <t>Galinhada, Salada + Fruta</t>
  </si>
  <si>
    <t>ALIMENTAÇÃO ESCOLAR
ESCOLA FAMILIA AGRÍCOLA ZÉ DE DEUS              1º SMESTRE - 2017</t>
  </si>
  <si>
    <t>Nº de Alunos: 118</t>
  </si>
  <si>
    <t>Recurso:  PNAE</t>
  </si>
  <si>
    <t xml:space="preserve">Dias de atendimento: </t>
  </si>
  <si>
    <t xml:space="preserve">Dias de Atendimento: 100    </t>
  </si>
  <si>
    <t xml:space="preserve">Dias de Atendimento: 100   </t>
  </si>
  <si>
    <t xml:space="preserve">Dias de Atendimento: 100  </t>
  </si>
  <si>
    <t>Dias de Atendimento: 100</t>
  </si>
  <si>
    <t xml:space="preserve">Dias de Atendimento: 100 </t>
  </si>
  <si>
    <t>Nº de Alunos: 112</t>
  </si>
  <si>
    <t>23 - Arroz, Feijão, Lingüiça, Salada e Fruta</t>
  </si>
  <si>
    <t>27 - Arroz, Feijão, Picadinho de Carne com Abóbora, Salada e Fruta</t>
  </si>
  <si>
    <t xml:space="preserve">26 - Arroz, Feijão, Frango ao Molho, Purê de Batatas e  Salada </t>
  </si>
  <si>
    <t>25 - Arroz, Feijão, Bife, Salada + Fruta</t>
  </si>
  <si>
    <t>janeiro</t>
  </si>
  <si>
    <t xml:space="preserve">24 Arroz, Feijão, Frango ao Molho, Purê de Batatas e  Salada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</si>
</sst>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;\-0;;@"/>
    <numFmt numFmtId="166" formatCode="&quot;R$ &quot;#,##0.00"/>
    <numFmt numFmtId="167" formatCode="0.0%"/>
    <numFmt numFmtId="168" formatCode="&quot;R$&quot;\ #,##0.00"/>
    <numFmt numFmtId="169" formatCode="0.000"/>
  </numFmts>
  <fonts count="39" x14ac:knownFonts="1">
    <font>
      <sz val="10"/>
      <name val="Arial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color indexed="8"/>
      <name val="Arial"/>
      <family val="2"/>
    </font>
    <font>
      <sz val="14"/>
      <name val="Arial"/>
      <family val="2"/>
    </font>
    <font>
      <b/>
      <sz val="13"/>
      <name val="Arial"/>
      <family val="2"/>
    </font>
    <font>
      <b/>
      <sz val="10"/>
      <color theme="2" tint="-0.249977111117893"/>
      <name val="Arial"/>
      <family val="2"/>
    </font>
    <font>
      <b/>
      <sz val="16"/>
      <color theme="3"/>
      <name val="Arial"/>
      <family val="2"/>
    </font>
    <font>
      <b/>
      <sz val="18"/>
      <color theme="3"/>
      <name val="Arial"/>
      <family val="2"/>
    </font>
    <font>
      <sz val="16"/>
      <color theme="3"/>
      <name val="Arial"/>
      <family val="2"/>
    </font>
    <font>
      <b/>
      <sz val="14"/>
      <color theme="4" tint="-0.499984740745262"/>
      <name val="Arial"/>
      <family val="2"/>
    </font>
    <font>
      <b/>
      <sz val="16"/>
      <color theme="4" tint="-0.499984740745262"/>
      <name val="Arial"/>
      <family val="2"/>
    </font>
    <font>
      <b/>
      <sz val="11"/>
      <name val="Calibri"/>
      <family val="2"/>
    </font>
    <font>
      <b/>
      <sz val="14"/>
      <color theme="3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2"/>
      <name val="Calibri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indexed="81"/>
      <name val="Tahoma"/>
      <family val="2"/>
    </font>
    <font>
      <sz val="18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6"/>
      <color indexed="81"/>
      <name val="Tahoma"/>
      <family val="2"/>
    </font>
    <font>
      <sz val="16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6" tint="-0.499984740745262"/>
      </right>
      <top/>
      <bottom/>
      <diagonal/>
    </border>
    <border>
      <left style="thin">
        <color theme="6" tint="-0.499984740745262"/>
      </left>
      <right style="thin">
        <color theme="6" tint="-0.499984740745262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1" fillId="0" borderId="0"/>
    <xf numFmtId="0" fontId="9" fillId="0" borderId="0"/>
    <xf numFmtId="0" fontId="8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8" fillId="0" borderId="0"/>
    <xf numFmtId="0" fontId="9" fillId="0" borderId="0"/>
    <xf numFmtId="3" fontId="1" fillId="0" borderId="0" applyBorder="0" applyAlignment="0" applyProtection="0"/>
    <xf numFmtId="0" fontId="1" fillId="0" borderId="0" applyFont="0" applyFill="0" applyBorder="0" applyAlignment="0" applyProtection="0"/>
    <xf numFmtId="0" fontId="1" fillId="0" borderId="0" applyNumberFormat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1" fillId="0" borderId="0"/>
  </cellStyleXfs>
  <cellXfs count="302">
    <xf numFmtId="0" fontId="0" fillId="0" borderId="0" xfId="0"/>
    <xf numFmtId="0" fontId="2" fillId="2" borderId="1" xfId="0" applyFont="1" applyFill="1" applyBorder="1" applyAlignment="1" applyProtection="1">
      <alignment vertical="top" wrapText="1"/>
      <protection locked="0"/>
    </xf>
    <xf numFmtId="0" fontId="2" fillId="0" borderId="2" xfId="0" applyFont="1" applyBorder="1" applyAlignment="1"/>
    <xf numFmtId="0" fontId="2" fillId="0" borderId="8" xfId="0" applyFont="1" applyBorder="1" applyAlignment="1"/>
    <xf numFmtId="0" fontId="12" fillId="2" borderId="3" xfId="4" applyFont="1" applyFill="1" applyBorder="1"/>
    <xf numFmtId="0" fontId="12" fillId="0" borderId="0" xfId="4" applyFont="1" applyFill="1" applyBorder="1"/>
    <xf numFmtId="0" fontId="12" fillId="0" borderId="4" xfId="4" applyFont="1" applyFill="1" applyBorder="1"/>
    <xf numFmtId="0" fontId="11" fillId="0" borderId="0" xfId="0" applyFont="1" applyFill="1" applyBorder="1" applyAlignment="1">
      <alignment horizontal="left"/>
    </xf>
    <xf numFmtId="0" fontId="12" fillId="0" borderId="0" xfId="0" applyFont="1" applyFill="1" applyBorder="1"/>
    <xf numFmtId="0" fontId="11" fillId="0" borderId="0" xfId="0" applyFont="1" applyFill="1" applyBorder="1"/>
    <xf numFmtId="0" fontId="13" fillId="0" borderId="0" xfId="0" applyFont="1"/>
    <xf numFmtId="0" fontId="13" fillId="0" borderId="0" xfId="4" applyFont="1" applyFill="1" applyBorder="1"/>
    <xf numFmtId="1" fontId="13" fillId="0" borderId="0" xfId="4" applyNumberFormat="1" applyFont="1" applyFill="1" applyBorder="1" applyAlignment="1">
      <alignment horizontal="center"/>
    </xf>
    <xf numFmtId="164" fontId="13" fillId="0" borderId="0" xfId="4" applyNumberFormat="1" applyFont="1" applyFill="1" applyBorder="1" applyAlignment="1">
      <alignment horizontal="center"/>
    </xf>
    <xf numFmtId="0" fontId="6" fillId="4" borderId="5" xfId="0" applyFont="1" applyFill="1" applyBorder="1" applyAlignment="1"/>
    <xf numFmtId="0" fontId="17" fillId="4" borderId="5" xfId="0" applyFont="1" applyFill="1" applyBorder="1" applyAlignment="1"/>
    <xf numFmtId="0" fontId="5" fillId="0" borderId="0" xfId="0" applyFont="1"/>
    <xf numFmtId="0" fontId="12" fillId="6" borderId="24" xfId="4" applyFont="1" applyFill="1" applyBorder="1"/>
    <xf numFmtId="0" fontId="12" fillId="6" borderId="25" xfId="4" applyFont="1" applyFill="1" applyBorder="1"/>
    <xf numFmtId="1" fontId="12" fillId="6" borderId="25" xfId="5" applyNumberFormat="1" applyFont="1" applyFill="1" applyBorder="1" applyAlignment="1">
      <alignment horizontal="center"/>
    </xf>
    <xf numFmtId="164" fontId="12" fillId="6" borderId="25" xfId="8" applyNumberFormat="1" applyFont="1" applyFill="1" applyBorder="1" applyAlignment="1">
      <alignment horizontal="center"/>
    </xf>
    <xf numFmtId="164" fontId="12" fillId="6" borderId="25" xfId="5" applyNumberFormat="1" applyFont="1" applyFill="1" applyBorder="1" applyAlignment="1">
      <alignment horizontal="center"/>
    </xf>
    <xf numFmtId="164" fontId="12" fillId="6" borderId="25" xfId="6" applyNumberFormat="1" applyFont="1" applyFill="1" applyBorder="1" applyAlignment="1">
      <alignment horizontal="center"/>
    </xf>
    <xf numFmtId="164" fontId="12" fillId="6" borderId="25" xfId="7" applyNumberFormat="1" applyFont="1" applyFill="1" applyBorder="1" applyAlignment="1">
      <alignment horizontal="center"/>
    </xf>
    <xf numFmtId="2" fontId="12" fillId="6" borderId="25" xfId="0" applyNumberFormat="1" applyFont="1" applyFill="1" applyBorder="1"/>
    <xf numFmtId="1" fontId="12" fillId="6" borderId="25" xfId="8" quotePrefix="1" applyNumberFormat="1" applyFont="1" applyFill="1" applyBorder="1" applyAlignment="1">
      <alignment horizontal="center"/>
    </xf>
    <xf numFmtId="164" fontId="12" fillId="6" borderId="25" xfId="8" quotePrefix="1" applyNumberFormat="1" applyFont="1" applyFill="1" applyBorder="1" applyAlignment="1">
      <alignment horizontal="center"/>
    </xf>
    <xf numFmtId="164" fontId="12" fillId="6" borderId="25" xfId="3" quotePrefix="1" applyNumberFormat="1" applyFont="1" applyFill="1" applyBorder="1" applyAlignment="1">
      <alignment horizontal="center"/>
    </xf>
    <xf numFmtId="1" fontId="12" fillId="6" borderId="25" xfId="7" applyNumberFormat="1" applyFont="1" applyFill="1" applyBorder="1" applyAlignment="1">
      <alignment horizontal="center"/>
    </xf>
    <xf numFmtId="1" fontId="12" fillId="6" borderId="25" xfId="0" applyNumberFormat="1" applyFont="1" applyFill="1" applyBorder="1" applyAlignment="1">
      <alignment horizontal="center"/>
    </xf>
    <xf numFmtId="164" fontId="12" fillId="6" borderId="25" xfId="0" applyNumberFormat="1" applyFont="1" applyFill="1" applyBorder="1" applyAlignment="1">
      <alignment horizontal="center"/>
    </xf>
    <xf numFmtId="164" fontId="12" fillId="6" borderId="25" xfId="0" applyNumberFormat="1" applyFont="1" applyFill="1" applyBorder="1" applyAlignment="1">
      <alignment horizontal="center" wrapText="1"/>
    </xf>
    <xf numFmtId="1" fontId="12" fillId="6" borderId="25" xfId="0" applyNumberFormat="1" applyFont="1" applyFill="1" applyBorder="1" applyAlignment="1">
      <alignment horizontal="center" wrapText="1"/>
    </xf>
    <xf numFmtId="164" fontId="12" fillId="6" borderId="25" xfId="2" applyNumberFormat="1" applyFont="1" applyFill="1" applyBorder="1" applyAlignment="1">
      <alignment horizontal="center" wrapText="1"/>
    </xf>
    <xf numFmtId="1" fontId="12" fillId="6" borderId="25" xfId="2" applyNumberFormat="1" applyFont="1" applyFill="1" applyBorder="1" applyAlignment="1">
      <alignment horizontal="center" wrapText="1"/>
    </xf>
    <xf numFmtId="164" fontId="12" fillId="6" borderId="25" xfId="1" applyNumberFormat="1" applyFont="1" applyFill="1" applyBorder="1" applyAlignment="1">
      <alignment horizontal="center"/>
    </xf>
    <xf numFmtId="0" fontId="12" fillId="6" borderId="24" xfId="0" applyFont="1" applyFill="1" applyBorder="1"/>
    <xf numFmtId="0" fontId="12" fillId="6" borderId="24" xfId="0" applyFont="1" applyFill="1" applyBorder="1" applyAlignment="1">
      <alignment wrapText="1"/>
    </xf>
    <xf numFmtId="1" fontId="12" fillId="6" borderId="25" xfId="8" applyNumberFormat="1" applyFont="1" applyFill="1" applyBorder="1" applyAlignment="1">
      <alignment horizontal="center"/>
    </xf>
    <xf numFmtId="164" fontId="12" fillId="6" borderId="25" xfId="7" applyNumberFormat="1" applyFont="1" applyFill="1" applyBorder="1" applyAlignment="1">
      <alignment horizontal="center" vertical="top" wrapText="1"/>
    </xf>
    <xf numFmtId="164" fontId="12" fillId="6" borderId="25" xfId="3" applyNumberFormat="1" applyFont="1" applyFill="1" applyBorder="1" applyAlignment="1">
      <alignment horizontal="center"/>
    </xf>
    <xf numFmtId="0" fontId="12" fillId="6" borderId="24" xfId="4" applyFont="1" applyFill="1" applyBorder="1" applyAlignment="1">
      <alignment wrapText="1"/>
    </xf>
    <xf numFmtId="164" fontId="12" fillId="6" borderId="25" xfId="4" applyNumberFormat="1" applyFont="1" applyFill="1" applyBorder="1" applyAlignment="1">
      <alignment horizontal="center" vertical="top" wrapText="1"/>
    </xf>
    <xf numFmtId="164" fontId="12" fillId="6" borderId="25" xfId="4" applyNumberFormat="1" applyFont="1" applyFill="1" applyBorder="1" applyAlignment="1">
      <alignment horizontal="center"/>
    </xf>
    <xf numFmtId="164" fontId="12" fillId="6" borderId="25" xfId="2" applyNumberFormat="1" applyFont="1" applyFill="1" applyBorder="1" applyAlignment="1">
      <alignment horizontal="center"/>
    </xf>
    <xf numFmtId="0" fontId="4" fillId="0" borderId="0" xfId="0" applyFont="1"/>
    <xf numFmtId="0" fontId="2" fillId="2" borderId="9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16" fillId="2" borderId="27" xfId="0" applyFont="1" applyFill="1" applyBorder="1" applyAlignment="1" applyProtection="1">
      <alignment horizontal="center" vertical="top" wrapText="1"/>
      <protection locked="0"/>
    </xf>
    <xf numFmtId="0" fontId="4" fillId="2" borderId="27" xfId="0" applyFont="1" applyFill="1" applyBorder="1" applyAlignment="1" applyProtection="1">
      <alignment horizontal="center" vertical="top" wrapText="1"/>
      <protection locked="0"/>
    </xf>
    <xf numFmtId="2" fontId="4" fillId="2" borderId="30" xfId="0" applyNumberFormat="1" applyFont="1" applyFill="1" applyBorder="1" applyAlignment="1">
      <alignment horizontal="center" vertical="top" wrapText="1"/>
    </xf>
    <xf numFmtId="0" fontId="16" fillId="2" borderId="32" xfId="0" applyFont="1" applyFill="1" applyBorder="1" applyAlignment="1" applyProtection="1">
      <alignment horizontal="center" vertical="top" wrapText="1"/>
      <protection locked="0"/>
    </xf>
    <xf numFmtId="2" fontId="4" fillId="2" borderId="33" xfId="0" applyNumberFormat="1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top" wrapText="1"/>
    </xf>
    <xf numFmtId="0" fontId="2" fillId="2" borderId="30" xfId="0" applyFont="1" applyFill="1" applyBorder="1" applyAlignment="1">
      <alignment horizontal="center" vertical="top" wrapText="1"/>
    </xf>
    <xf numFmtId="0" fontId="4" fillId="2" borderId="10" xfId="0" applyFont="1" applyFill="1" applyBorder="1" applyAlignment="1" applyProtection="1">
      <alignment horizontal="center" vertical="top" wrapText="1"/>
      <protection locked="0"/>
    </xf>
    <xf numFmtId="0" fontId="3" fillId="7" borderId="0" xfId="4" applyFont="1" applyFill="1" applyBorder="1" applyAlignment="1">
      <alignment wrapText="1"/>
    </xf>
    <xf numFmtId="1" fontId="13" fillId="7" borderId="28" xfId="4" applyNumberFormat="1" applyFont="1" applyFill="1" applyBorder="1" applyAlignment="1">
      <alignment horizontal="center" wrapText="1"/>
    </xf>
    <xf numFmtId="164" fontId="13" fillId="7" borderId="28" xfId="4" applyNumberFormat="1" applyFont="1" applyFill="1" applyBorder="1" applyAlignment="1">
      <alignment horizontal="center" wrapText="1"/>
    </xf>
    <xf numFmtId="0" fontId="4" fillId="3" borderId="28" xfId="0" applyFont="1" applyFill="1" applyBorder="1" applyAlignment="1">
      <alignment horizontal="center" vertical="center"/>
    </xf>
    <xf numFmtId="1" fontId="4" fillId="3" borderId="28" xfId="4" applyNumberFormat="1" applyFont="1" applyFill="1" applyBorder="1" applyAlignment="1">
      <alignment horizontal="center" vertical="center"/>
    </xf>
    <xf numFmtId="0" fontId="4" fillId="3" borderId="28" xfId="4" applyFont="1" applyFill="1" applyBorder="1" applyAlignment="1">
      <alignment horizontal="center" vertical="center"/>
    </xf>
    <xf numFmtId="0" fontId="12" fillId="8" borderId="24" xfId="4" applyFont="1" applyFill="1" applyBorder="1"/>
    <xf numFmtId="0" fontId="12" fillId="8" borderId="25" xfId="4" applyFont="1" applyFill="1" applyBorder="1"/>
    <xf numFmtId="1" fontId="12" fillId="8" borderId="25" xfId="7" applyNumberFormat="1" applyFont="1" applyFill="1" applyBorder="1" applyAlignment="1">
      <alignment horizontal="center"/>
    </xf>
    <xf numFmtId="164" fontId="12" fillId="8" borderId="25" xfId="8" applyNumberFormat="1" applyFont="1" applyFill="1" applyBorder="1" applyAlignment="1">
      <alignment horizontal="center"/>
    </xf>
    <xf numFmtId="164" fontId="12" fillId="8" borderId="25" xfId="5" applyNumberFormat="1" applyFont="1" applyFill="1" applyBorder="1" applyAlignment="1">
      <alignment horizontal="center"/>
    </xf>
    <xf numFmtId="164" fontId="12" fillId="8" borderId="25" xfId="7" applyNumberFormat="1" applyFont="1" applyFill="1" applyBorder="1" applyAlignment="1">
      <alignment horizontal="center"/>
    </xf>
    <xf numFmtId="1" fontId="12" fillId="8" borderId="25" xfId="5" applyNumberFormat="1" applyFont="1" applyFill="1" applyBorder="1" applyAlignment="1">
      <alignment horizontal="center"/>
    </xf>
    <xf numFmtId="2" fontId="12" fillId="8" borderId="25" xfId="0" applyNumberFormat="1" applyFont="1" applyFill="1" applyBorder="1"/>
    <xf numFmtId="1" fontId="12" fillId="8" borderId="25" xfId="7" applyNumberFormat="1" applyFont="1" applyFill="1" applyBorder="1" applyAlignment="1">
      <alignment horizontal="center" vertical="top" wrapText="1"/>
    </xf>
    <xf numFmtId="164" fontId="12" fillId="8" borderId="25" xfId="7" applyNumberFormat="1" applyFont="1" applyFill="1" applyBorder="1" applyAlignment="1">
      <alignment horizontal="center" vertical="top" wrapText="1"/>
    </xf>
    <xf numFmtId="0" fontId="12" fillId="8" borderId="24" xfId="4" applyFont="1" applyFill="1" applyBorder="1" applyAlignment="1">
      <alignment wrapText="1"/>
    </xf>
    <xf numFmtId="164" fontId="12" fillId="8" borderId="25" xfId="6" applyNumberFormat="1" applyFont="1" applyFill="1" applyBorder="1" applyAlignment="1">
      <alignment horizontal="center"/>
    </xf>
    <xf numFmtId="164" fontId="12" fillId="8" borderId="25" xfId="5" applyNumberFormat="1" applyFont="1" applyFill="1" applyBorder="1" applyAlignment="1">
      <alignment horizontal="center" vertical="top" wrapText="1"/>
    </xf>
    <xf numFmtId="0" fontId="12" fillId="8" borderId="24" xfId="0" applyFont="1" applyFill="1" applyBorder="1"/>
    <xf numFmtId="1" fontId="12" fillId="8" borderId="25" xfId="8" quotePrefix="1" applyNumberFormat="1" applyFont="1" applyFill="1" applyBorder="1" applyAlignment="1">
      <alignment horizontal="center"/>
    </xf>
    <xf numFmtId="164" fontId="12" fillId="8" borderId="25" xfId="8" quotePrefix="1" applyNumberFormat="1" applyFont="1" applyFill="1" applyBorder="1" applyAlignment="1">
      <alignment horizontal="center"/>
    </xf>
    <xf numFmtId="164" fontId="12" fillId="8" borderId="25" xfId="3" quotePrefix="1" applyNumberFormat="1" applyFont="1" applyFill="1" applyBorder="1" applyAlignment="1">
      <alignment horizontal="center"/>
    </xf>
    <xf numFmtId="1" fontId="12" fillId="8" borderId="25" xfId="0" applyNumberFormat="1" applyFont="1" applyFill="1" applyBorder="1" applyAlignment="1">
      <alignment horizontal="center"/>
    </xf>
    <xf numFmtId="164" fontId="12" fillId="8" borderId="25" xfId="0" applyNumberFormat="1" applyFont="1" applyFill="1" applyBorder="1" applyAlignment="1">
      <alignment horizontal="center"/>
    </xf>
    <xf numFmtId="164" fontId="12" fillId="8" borderId="25" xfId="0" applyNumberFormat="1" applyFont="1" applyFill="1" applyBorder="1" applyAlignment="1">
      <alignment horizontal="center" wrapText="1"/>
    </xf>
    <xf numFmtId="1" fontId="12" fillId="8" borderId="25" xfId="0" applyNumberFormat="1" applyFont="1" applyFill="1" applyBorder="1" applyAlignment="1">
      <alignment horizontal="center" wrapText="1"/>
    </xf>
    <xf numFmtId="0" fontId="12" fillId="8" borderId="24" xfId="0" applyFont="1" applyFill="1" applyBorder="1" applyAlignment="1">
      <alignment wrapText="1"/>
    </xf>
    <xf numFmtId="164" fontId="12" fillId="8" borderId="25" xfId="2" applyNumberFormat="1" applyFont="1" applyFill="1" applyBorder="1" applyAlignment="1">
      <alignment horizontal="center" wrapText="1"/>
    </xf>
    <xf numFmtId="1" fontId="12" fillId="8" borderId="25" xfId="2" applyNumberFormat="1" applyFont="1" applyFill="1" applyBorder="1" applyAlignment="1">
      <alignment horizontal="center" wrapText="1"/>
    </xf>
    <xf numFmtId="164" fontId="12" fillId="8" borderId="25" xfId="1" applyNumberFormat="1" applyFont="1" applyFill="1" applyBorder="1" applyAlignment="1">
      <alignment horizontal="center"/>
    </xf>
    <xf numFmtId="164" fontId="12" fillId="8" borderId="25" xfId="3" applyNumberFormat="1" applyFont="1" applyFill="1" applyBorder="1" applyAlignment="1">
      <alignment horizontal="center"/>
    </xf>
    <xf numFmtId="1" fontId="12" fillId="8" borderId="25" xfId="8" applyNumberFormat="1" applyFont="1" applyFill="1" applyBorder="1" applyAlignment="1">
      <alignment horizontal="center"/>
    </xf>
    <xf numFmtId="164" fontId="12" fillId="8" borderId="25" xfId="4" applyNumberFormat="1" applyFont="1" applyFill="1" applyBorder="1" applyAlignment="1">
      <alignment horizontal="center"/>
    </xf>
    <xf numFmtId="0" fontId="12" fillId="8" borderId="25" xfId="0" applyFont="1" applyFill="1" applyBorder="1" applyAlignment="1">
      <alignment horizontal="center"/>
    </xf>
    <xf numFmtId="1" fontId="12" fillId="6" borderId="25" xfId="4" applyNumberFormat="1" applyFont="1" applyFill="1" applyBorder="1" applyAlignment="1">
      <alignment horizontal="center"/>
    </xf>
    <xf numFmtId="0" fontId="2" fillId="5" borderId="36" xfId="0" applyFont="1" applyFill="1" applyBorder="1" applyAlignment="1">
      <alignment horizontal="center" vertical="top" wrapText="1"/>
    </xf>
    <xf numFmtId="0" fontId="2" fillId="2" borderId="35" xfId="0" applyFont="1" applyFill="1" applyBorder="1" applyAlignment="1">
      <alignment vertical="top" wrapText="1"/>
    </xf>
    <xf numFmtId="0" fontId="6" fillId="4" borderId="20" xfId="0" applyFont="1" applyFill="1" applyBorder="1" applyAlignment="1"/>
    <xf numFmtId="0" fontId="17" fillId="4" borderId="38" xfId="0" applyFont="1" applyFill="1" applyBorder="1" applyAlignment="1"/>
    <xf numFmtId="0" fontId="2" fillId="2" borderId="26" xfId="0" applyFont="1" applyFill="1" applyBorder="1" applyAlignment="1">
      <alignment vertical="top" wrapText="1"/>
    </xf>
    <xf numFmtId="0" fontId="2" fillId="2" borderId="30" xfId="0" applyFont="1" applyFill="1" applyBorder="1" applyAlignment="1" applyProtection="1">
      <alignment horizontal="center" vertical="top" wrapText="1"/>
      <protection locked="0"/>
    </xf>
    <xf numFmtId="0" fontId="16" fillId="2" borderId="13" xfId="0" applyFont="1" applyFill="1" applyBorder="1" applyAlignment="1" applyProtection="1">
      <alignment vertical="top" wrapText="1"/>
      <protection locked="0"/>
    </xf>
    <xf numFmtId="0" fontId="16" fillId="2" borderId="29" xfId="0" applyFont="1" applyFill="1" applyBorder="1" applyAlignment="1" applyProtection="1">
      <alignment vertical="top" wrapText="1"/>
      <protection locked="0"/>
    </xf>
    <xf numFmtId="0" fontId="4" fillId="2" borderId="29" xfId="0" applyFont="1" applyFill="1" applyBorder="1" applyAlignment="1" applyProtection="1">
      <alignment vertical="top" wrapText="1"/>
      <protection locked="0"/>
    </xf>
    <xf numFmtId="0" fontId="16" fillId="2" borderId="28" xfId="0" applyFont="1" applyFill="1" applyBorder="1" applyAlignment="1" applyProtection="1">
      <alignment vertical="top" wrapText="1"/>
      <protection locked="0"/>
    </xf>
    <xf numFmtId="0" fontId="4" fillId="5" borderId="28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 wrapText="1"/>
    </xf>
    <xf numFmtId="164" fontId="12" fillId="8" borderId="24" xfId="0" applyNumberFormat="1" applyFont="1" applyFill="1" applyBorder="1" applyAlignment="1">
      <alignment horizontal="center" wrapText="1"/>
    </xf>
    <xf numFmtId="0" fontId="12" fillId="8" borderId="25" xfId="0" applyFont="1" applyFill="1" applyBorder="1" applyAlignment="1">
      <alignment wrapText="1"/>
    </xf>
    <xf numFmtId="1" fontId="12" fillId="6" borderId="24" xfId="8" quotePrefix="1" applyNumberFormat="1" applyFont="1" applyFill="1" applyBorder="1" applyAlignment="1">
      <alignment horizontal="center"/>
    </xf>
    <xf numFmtId="1" fontId="12" fillId="8" borderId="24" xfId="0" applyNumberFormat="1" applyFont="1" applyFill="1" applyBorder="1" applyAlignment="1">
      <alignment horizontal="center"/>
    </xf>
    <xf numFmtId="1" fontId="12" fillId="6" borderId="24" xfId="0" applyNumberFormat="1" applyFont="1" applyFill="1" applyBorder="1" applyAlignment="1">
      <alignment horizontal="center"/>
    </xf>
    <xf numFmtId="1" fontId="12" fillId="6" borderId="24" xfId="7" applyNumberFormat="1" applyFont="1" applyFill="1" applyBorder="1" applyAlignment="1">
      <alignment horizontal="center"/>
    </xf>
    <xf numFmtId="164" fontId="12" fillId="6" borderId="24" xfId="8" applyNumberFormat="1" applyFont="1" applyFill="1" applyBorder="1" applyAlignment="1">
      <alignment horizontal="center"/>
    </xf>
    <xf numFmtId="164" fontId="12" fillId="8" borderId="24" xfId="0" applyNumberFormat="1" applyFont="1" applyFill="1" applyBorder="1" applyAlignment="1">
      <alignment horizontal="center"/>
    </xf>
    <xf numFmtId="164" fontId="12" fillId="6" borderId="24" xfId="0" applyNumberFormat="1" applyFont="1" applyFill="1" applyBorder="1" applyAlignment="1">
      <alignment horizontal="center"/>
    </xf>
    <xf numFmtId="164" fontId="12" fillId="6" borderId="24" xfId="5" applyNumberFormat="1" applyFont="1" applyFill="1" applyBorder="1" applyAlignment="1">
      <alignment horizontal="center"/>
    </xf>
    <xf numFmtId="164" fontId="12" fillId="6" borderId="24" xfId="8" quotePrefix="1" applyNumberFormat="1" applyFont="1" applyFill="1" applyBorder="1" applyAlignment="1">
      <alignment horizontal="center"/>
    </xf>
    <xf numFmtId="164" fontId="12" fillId="6" borderId="24" xfId="3" quotePrefix="1" applyNumberFormat="1" applyFont="1" applyFill="1" applyBorder="1" applyAlignment="1">
      <alignment horizontal="center"/>
    </xf>
    <xf numFmtId="164" fontId="12" fillId="6" borderId="24" xfId="0" applyNumberFormat="1" applyFont="1" applyFill="1" applyBorder="1" applyAlignment="1">
      <alignment horizontal="center" wrapText="1"/>
    </xf>
    <xf numFmtId="164" fontId="12" fillId="6" borderId="24" xfId="7" applyNumberFormat="1" applyFont="1" applyFill="1" applyBorder="1" applyAlignment="1">
      <alignment horizontal="center"/>
    </xf>
    <xf numFmtId="164" fontId="12" fillId="8" borderId="24" xfId="7" applyNumberFormat="1" applyFont="1" applyFill="1" applyBorder="1" applyAlignment="1">
      <alignment horizontal="center"/>
    </xf>
    <xf numFmtId="1" fontId="12" fillId="6" borderId="24" xfId="0" applyNumberFormat="1" applyFont="1" applyFill="1" applyBorder="1" applyAlignment="1">
      <alignment horizontal="center" wrapText="1"/>
    </xf>
    <xf numFmtId="1" fontId="12" fillId="8" borderId="24" xfId="0" applyNumberFormat="1" applyFont="1" applyFill="1" applyBorder="1" applyAlignment="1">
      <alignment horizontal="center" wrapText="1"/>
    </xf>
    <xf numFmtId="164" fontId="12" fillId="6" borderId="24" xfId="7" applyNumberFormat="1" applyFont="1" applyFill="1" applyBorder="1" applyAlignment="1">
      <alignment horizontal="center" vertical="top" wrapText="1"/>
    </xf>
    <xf numFmtId="2" fontId="12" fillId="6" borderId="24" xfId="0" applyNumberFormat="1" applyFont="1" applyFill="1" applyBorder="1"/>
    <xf numFmtId="2" fontId="12" fillId="6" borderId="25" xfId="4" applyNumberFormat="1" applyFont="1" applyFill="1" applyBorder="1" applyAlignment="1">
      <alignment horizontal="right"/>
    </xf>
    <xf numFmtId="2" fontId="12" fillId="8" borderId="24" xfId="0" applyNumberFormat="1" applyFont="1" applyFill="1" applyBorder="1"/>
    <xf numFmtId="2" fontId="12" fillId="8" borderId="25" xfId="0" applyNumberFormat="1" applyFont="1" applyFill="1" applyBorder="1" applyAlignment="1">
      <alignment horizontal="right" wrapText="1"/>
    </xf>
    <xf numFmtId="0" fontId="4" fillId="2" borderId="0" xfId="0" applyFont="1" applyFill="1" applyBorder="1" applyAlignment="1" applyProtection="1">
      <alignment vertical="top" wrapText="1"/>
      <protection locked="0"/>
    </xf>
    <xf numFmtId="0" fontId="4" fillId="2" borderId="0" xfId="0" applyFont="1" applyFill="1" applyBorder="1" applyAlignment="1" applyProtection="1">
      <alignment horizontal="center" vertical="top" wrapText="1"/>
      <protection locked="0"/>
    </xf>
    <xf numFmtId="2" fontId="4" fillId="2" borderId="0" xfId="0" applyNumberFormat="1" applyFont="1" applyFill="1" applyBorder="1" applyAlignment="1">
      <alignment horizontal="center" vertical="top" wrapText="1"/>
    </xf>
    <xf numFmtId="0" fontId="4" fillId="2" borderId="42" xfId="0" applyFont="1" applyFill="1" applyBorder="1" applyAlignment="1" applyProtection="1">
      <alignment vertical="top" wrapText="1"/>
      <protection locked="0"/>
    </xf>
    <xf numFmtId="0" fontId="4" fillId="2" borderId="43" xfId="0" applyFont="1" applyFill="1" applyBorder="1" applyAlignment="1" applyProtection="1">
      <alignment horizontal="center" vertical="top" wrapText="1"/>
      <protection locked="0"/>
    </xf>
    <xf numFmtId="2" fontId="4" fillId="2" borderId="44" xfId="0" applyNumberFormat="1" applyFont="1" applyFill="1" applyBorder="1" applyAlignment="1">
      <alignment horizontal="center" vertical="top" wrapText="1"/>
    </xf>
    <xf numFmtId="0" fontId="0" fillId="8" borderId="0" xfId="0" applyFill="1"/>
    <xf numFmtId="0" fontId="0" fillId="6" borderId="0" xfId="0" applyFill="1"/>
    <xf numFmtId="0" fontId="12" fillId="6" borderId="25" xfId="0" applyFont="1" applyFill="1" applyBorder="1" applyAlignment="1">
      <alignment wrapText="1"/>
    </xf>
    <xf numFmtId="2" fontId="12" fillId="6" borderId="25" xfId="0" applyNumberFormat="1" applyFont="1" applyFill="1" applyBorder="1" applyAlignment="1">
      <alignment horizontal="right" wrapText="1"/>
    </xf>
    <xf numFmtId="2" fontId="12" fillId="8" borderId="25" xfId="4" applyNumberFormat="1" applyFont="1" applyFill="1" applyBorder="1" applyAlignment="1">
      <alignment horizontal="right"/>
    </xf>
    <xf numFmtId="1" fontId="12" fillId="8" borderId="24" xfId="8" quotePrefix="1" applyNumberFormat="1" applyFont="1" applyFill="1" applyBorder="1" applyAlignment="1">
      <alignment horizontal="center"/>
    </xf>
    <xf numFmtId="164" fontId="12" fillId="8" borderId="24" xfId="8" applyNumberFormat="1" applyFont="1" applyFill="1" applyBorder="1" applyAlignment="1">
      <alignment horizontal="center"/>
    </xf>
    <xf numFmtId="164" fontId="12" fillId="8" borderId="24" xfId="8" quotePrefix="1" applyNumberFormat="1" applyFont="1" applyFill="1" applyBorder="1" applyAlignment="1">
      <alignment horizontal="center"/>
    </xf>
    <xf numFmtId="164" fontId="12" fillId="8" borderId="24" xfId="3" applyNumberFormat="1" applyFont="1" applyFill="1" applyBorder="1" applyAlignment="1">
      <alignment horizontal="center"/>
    </xf>
    <xf numFmtId="164" fontId="12" fillId="8" borderId="24" xfId="3" quotePrefix="1" applyNumberFormat="1" applyFont="1" applyFill="1" applyBorder="1" applyAlignment="1">
      <alignment horizontal="center"/>
    </xf>
    <xf numFmtId="0" fontId="0" fillId="0" borderId="28" xfId="0" applyBorder="1" applyProtection="1">
      <protection locked="0"/>
    </xf>
    <xf numFmtId="4" fontId="0" fillId="0" borderId="28" xfId="0" applyNumberFormat="1" applyBorder="1" applyProtection="1">
      <protection locked="0"/>
    </xf>
    <xf numFmtId="1" fontId="12" fillId="6" borderId="24" xfId="5" applyNumberFormat="1" applyFont="1" applyFill="1" applyBorder="1" applyAlignment="1">
      <alignment horizontal="center"/>
    </xf>
    <xf numFmtId="164" fontId="12" fillId="6" borderId="24" xfId="6" applyNumberFormat="1" applyFont="1" applyFill="1" applyBorder="1" applyAlignment="1">
      <alignment horizontal="center"/>
    </xf>
    <xf numFmtId="2" fontId="12" fillId="8" borderId="25" xfId="5" applyNumberFormat="1" applyFont="1" applyFill="1" applyBorder="1" applyAlignment="1">
      <alignment horizontal="center"/>
    </xf>
    <xf numFmtId="2" fontId="12" fillId="6" borderId="25" xfId="7" applyNumberFormat="1" applyFont="1" applyFill="1" applyBorder="1" applyAlignment="1">
      <alignment horizontal="center" vertical="top" wrapText="1"/>
    </xf>
    <xf numFmtId="2" fontId="12" fillId="8" borderId="25" xfId="5" applyNumberFormat="1" applyFont="1" applyFill="1" applyBorder="1" applyAlignment="1">
      <alignment horizontal="center" vertical="top" wrapText="1"/>
    </xf>
    <xf numFmtId="2" fontId="12" fillId="6" borderId="25" xfId="5" applyNumberFormat="1" applyFont="1" applyFill="1" applyBorder="1" applyAlignment="1">
      <alignment horizontal="center" vertical="top"/>
    </xf>
    <xf numFmtId="2" fontId="12" fillId="8" borderId="25" xfId="5" applyNumberFormat="1" applyFont="1" applyFill="1" applyBorder="1" applyAlignment="1">
      <alignment horizontal="center" vertical="top"/>
    </xf>
    <xf numFmtId="2" fontId="12" fillId="6" borderId="25" xfId="8" applyNumberFormat="1" applyFont="1" applyFill="1" applyBorder="1" applyAlignment="1">
      <alignment horizontal="center"/>
    </xf>
    <xf numFmtId="2" fontId="12" fillId="8" borderId="25" xfId="1" applyNumberFormat="1" applyFont="1" applyFill="1" applyBorder="1" applyAlignment="1">
      <alignment horizontal="center"/>
    </xf>
    <xf numFmtId="2" fontId="12" fillId="6" borderId="25" xfId="4" applyNumberFormat="1" applyFont="1" applyFill="1" applyBorder="1" applyAlignment="1">
      <alignment horizontal="center"/>
    </xf>
    <xf numFmtId="2" fontId="12" fillId="6" borderId="25" xfId="0" applyNumberFormat="1" applyFont="1" applyFill="1" applyBorder="1" applyAlignment="1">
      <alignment horizontal="center" wrapText="1"/>
    </xf>
    <xf numFmtId="2" fontId="12" fillId="8" borderId="25" xfId="0" applyNumberFormat="1" applyFont="1" applyFill="1" applyBorder="1" applyAlignment="1">
      <alignment horizontal="center" wrapText="1"/>
    </xf>
    <xf numFmtId="2" fontId="12" fillId="6" borderId="25" xfId="1" applyNumberFormat="1" applyFont="1" applyFill="1" applyBorder="1" applyAlignment="1">
      <alignment horizontal="center"/>
    </xf>
    <xf numFmtId="2" fontId="12" fillId="8" borderId="25" xfId="8" quotePrefix="1" applyNumberFormat="1" applyFont="1" applyFill="1" applyBorder="1" applyAlignment="1">
      <alignment horizontal="center"/>
    </xf>
    <xf numFmtId="2" fontId="12" fillId="6" borderId="25" xfId="8" quotePrefix="1" applyNumberFormat="1" applyFont="1" applyFill="1" applyBorder="1" applyAlignment="1">
      <alignment horizontal="center"/>
    </xf>
    <xf numFmtId="2" fontId="12" fillId="6" borderId="25" xfId="7" applyNumberFormat="1" applyFont="1" applyFill="1" applyBorder="1" applyAlignment="1">
      <alignment horizontal="center"/>
    </xf>
    <xf numFmtId="2" fontId="12" fillId="8" borderId="25" xfId="7" applyNumberFormat="1" applyFont="1" applyFill="1" applyBorder="1" applyAlignment="1">
      <alignment horizontal="center" vertical="top" wrapText="1"/>
    </xf>
    <xf numFmtId="2" fontId="12" fillId="6" borderId="25" xfId="2" applyNumberFormat="1" applyFont="1" applyFill="1" applyBorder="1" applyAlignment="1">
      <alignment horizontal="center"/>
    </xf>
    <xf numFmtId="2" fontId="12" fillId="8" borderId="25" xfId="8" applyNumberFormat="1" applyFont="1" applyFill="1" applyBorder="1" applyAlignment="1">
      <alignment horizontal="center"/>
    </xf>
    <xf numFmtId="2" fontId="12" fillId="8" borderId="25" xfId="4" applyNumberFormat="1" applyFont="1" applyFill="1" applyBorder="1" applyAlignment="1">
      <alignment horizontal="center"/>
    </xf>
    <xf numFmtId="2" fontId="12" fillId="8" borderId="25" xfId="2" applyNumberFormat="1" applyFont="1" applyFill="1" applyBorder="1" applyAlignment="1">
      <alignment horizontal="center" wrapText="1"/>
    </xf>
    <xf numFmtId="2" fontId="12" fillId="6" borderId="25" xfId="2" applyNumberFormat="1" applyFont="1" applyFill="1" applyBorder="1" applyAlignment="1">
      <alignment horizontal="center" wrapText="1"/>
    </xf>
    <xf numFmtId="2" fontId="12" fillId="6" borderId="25" xfId="5" applyNumberFormat="1" applyFont="1" applyFill="1" applyBorder="1" applyAlignment="1">
      <alignment horizontal="center"/>
    </xf>
    <xf numFmtId="2" fontId="12" fillId="8" borderId="25" xfId="7" applyNumberFormat="1" applyFont="1" applyFill="1" applyBorder="1" applyAlignment="1">
      <alignment horizontal="center"/>
    </xf>
    <xf numFmtId="2" fontId="12" fillId="8" borderId="25" xfId="0" applyNumberFormat="1" applyFont="1" applyFill="1" applyBorder="1" applyAlignment="1">
      <alignment horizontal="center"/>
    </xf>
    <xf numFmtId="2" fontId="12" fillId="8" borderId="25" xfId="2" applyNumberFormat="1" applyFont="1" applyFill="1" applyBorder="1" applyAlignment="1">
      <alignment horizontal="center"/>
    </xf>
    <xf numFmtId="2" fontId="12" fillId="6" borderId="25" xfId="0" applyNumberFormat="1" applyFont="1" applyFill="1" applyBorder="1" applyAlignment="1">
      <alignment horizontal="center"/>
    </xf>
    <xf numFmtId="2" fontId="12" fillId="6" borderId="25" xfId="4" applyNumberFormat="1" applyFont="1" applyFill="1" applyBorder="1" applyAlignment="1">
      <alignment horizontal="center" wrapText="1"/>
    </xf>
    <xf numFmtId="2" fontId="12" fillId="8" borderId="25" xfId="4" applyNumberFormat="1" applyFont="1" applyFill="1" applyBorder="1" applyAlignment="1">
      <alignment horizontal="center" wrapText="1"/>
    </xf>
    <xf numFmtId="2" fontId="12" fillId="6" borderId="24" xfId="5" applyNumberFormat="1" applyFont="1" applyFill="1" applyBorder="1" applyAlignment="1">
      <alignment horizontal="center" vertical="top"/>
    </xf>
    <xf numFmtId="2" fontId="12" fillId="8" borderId="24" xfId="0" applyNumberFormat="1" applyFont="1" applyFill="1" applyBorder="1" applyAlignment="1">
      <alignment horizontal="center"/>
    </xf>
    <xf numFmtId="2" fontId="12" fillId="6" borderId="24" xfId="0" applyNumberFormat="1" applyFont="1" applyFill="1" applyBorder="1" applyAlignment="1">
      <alignment horizontal="center"/>
    </xf>
    <xf numFmtId="2" fontId="12" fillId="8" borderId="24" xfId="5" applyNumberFormat="1" applyFont="1" applyFill="1" applyBorder="1" applyAlignment="1">
      <alignment horizontal="center" vertical="top"/>
    </xf>
    <xf numFmtId="2" fontId="12" fillId="6" borderId="24" xfId="7" applyNumberFormat="1" applyFont="1" applyFill="1" applyBorder="1" applyAlignment="1">
      <alignment horizontal="center" vertical="top" wrapText="1"/>
    </xf>
    <xf numFmtId="0" fontId="4" fillId="0" borderId="34" xfId="0" applyFont="1" applyBorder="1" applyAlignment="1" applyProtection="1">
      <alignment vertical="top" wrapText="1"/>
      <protection locked="0"/>
    </xf>
    <xf numFmtId="0" fontId="4" fillId="0" borderId="18" xfId="0" applyFont="1" applyBorder="1" applyAlignment="1" applyProtection="1">
      <alignment vertical="top" wrapText="1"/>
      <protection locked="0"/>
    </xf>
    <xf numFmtId="0" fontId="4" fillId="0" borderId="19" xfId="0" applyFont="1" applyBorder="1" applyAlignment="1" applyProtection="1">
      <alignment vertical="top" wrapText="1"/>
      <protection locked="0"/>
    </xf>
    <xf numFmtId="0" fontId="4" fillId="2" borderId="31" xfId="0" applyFont="1" applyFill="1" applyBorder="1" applyAlignment="1" applyProtection="1">
      <alignment vertical="top" wrapText="1"/>
    </xf>
    <xf numFmtId="0" fontId="6" fillId="0" borderId="28" xfId="0" applyFont="1" applyBorder="1" applyAlignment="1" applyProtection="1">
      <alignment horizontal="center" vertical="center"/>
    </xf>
    <xf numFmtId="0" fontId="21" fillId="5" borderId="28" xfId="15" applyFont="1" applyFill="1" applyBorder="1" applyAlignment="1">
      <alignment horizontal="center" vertical="center" wrapText="1"/>
    </xf>
    <xf numFmtId="0" fontId="1" fillId="0" borderId="0" xfId="15" applyBorder="1"/>
    <xf numFmtId="0" fontId="10" fillId="5" borderId="28" xfId="15" applyFont="1" applyFill="1" applyBorder="1" applyAlignment="1">
      <alignment horizontal="center" vertical="center" wrapText="1"/>
    </xf>
    <xf numFmtId="0" fontId="4" fillId="5" borderId="28" xfId="15" applyFont="1" applyFill="1" applyBorder="1" applyAlignment="1">
      <alignment horizontal="center" vertical="center" wrapText="1"/>
    </xf>
    <xf numFmtId="0" fontId="4" fillId="5" borderId="28" xfId="15" applyFont="1" applyFill="1" applyBorder="1" applyAlignment="1">
      <alignment horizontal="center" vertical="top" wrapText="1"/>
    </xf>
    <xf numFmtId="0" fontId="14" fillId="0" borderId="28" xfId="15" applyFont="1" applyBorder="1" applyAlignment="1">
      <alignment vertical="top" wrapText="1"/>
    </xf>
    <xf numFmtId="0" fontId="14" fillId="0" borderId="28" xfId="15" applyFont="1" applyBorder="1" applyAlignment="1">
      <alignment horizontal="center" vertical="top" wrapText="1"/>
    </xf>
    <xf numFmtId="0" fontId="10" fillId="0" borderId="28" xfId="15" applyFont="1" applyBorder="1" applyAlignment="1">
      <alignment horizontal="center" vertical="top" wrapText="1"/>
    </xf>
    <xf numFmtId="2" fontId="10" fillId="0" borderId="33" xfId="15" applyNumberFormat="1" applyFont="1" applyBorder="1" applyAlignment="1">
      <alignment horizontal="center" vertical="top" wrapText="1"/>
    </xf>
    <xf numFmtId="0" fontId="1" fillId="0" borderId="0" xfId="15" applyFill="1" applyBorder="1"/>
    <xf numFmtId="0" fontId="14" fillId="5" borderId="28" xfId="15" applyFont="1" applyFill="1" applyBorder="1" applyAlignment="1">
      <alignment horizontal="center" vertical="top" wrapText="1"/>
    </xf>
    <xf numFmtId="2" fontId="10" fillId="5" borderId="28" xfId="15" applyNumberFormat="1" applyFont="1" applyFill="1" applyBorder="1" applyAlignment="1">
      <alignment horizontal="center" vertical="top" wrapText="1"/>
    </xf>
    <xf numFmtId="2" fontId="14" fillId="0" borderId="28" xfId="15" applyNumberFormat="1" applyFont="1" applyBorder="1" applyAlignment="1">
      <alignment horizontal="center" vertical="top" wrapText="1"/>
    </xf>
    <xf numFmtId="2" fontId="10" fillId="0" borderId="28" xfId="15" applyNumberFormat="1" applyFont="1" applyBorder="1" applyAlignment="1">
      <alignment horizontal="center" vertical="top" wrapText="1"/>
    </xf>
    <xf numFmtId="0" fontId="15" fillId="0" borderId="0" xfId="15" applyFont="1" applyBorder="1"/>
    <xf numFmtId="0" fontId="1" fillId="0" borderId="39" xfId="15" applyBorder="1" applyAlignment="1"/>
    <xf numFmtId="0" fontId="1" fillId="0" borderId="40" xfId="15" applyBorder="1" applyAlignment="1"/>
    <xf numFmtId="0" fontId="1" fillId="0" borderId="41" xfId="15" applyBorder="1" applyAlignment="1"/>
    <xf numFmtId="0" fontId="29" fillId="0" borderId="40" xfId="15" applyFont="1" applyBorder="1" applyAlignment="1"/>
    <xf numFmtId="0" fontId="30" fillId="0" borderId="0" xfId="0" applyFont="1"/>
    <xf numFmtId="2" fontId="10" fillId="4" borderId="33" xfId="15" applyNumberFormat="1" applyFont="1" applyFill="1" applyBorder="1" applyAlignment="1">
      <alignment horizontal="center" vertical="top" wrapText="1"/>
    </xf>
    <xf numFmtId="0" fontId="29" fillId="0" borderId="40" xfId="15" applyFont="1" applyBorder="1" applyAlignment="1" applyProtection="1"/>
    <xf numFmtId="0" fontId="10" fillId="5" borderId="28" xfId="15" applyFont="1" applyFill="1" applyBorder="1" applyAlignment="1" applyProtection="1">
      <alignment horizontal="center" vertical="center" wrapText="1"/>
    </xf>
    <xf numFmtId="2" fontId="10" fillId="0" borderId="28" xfId="15" applyNumberFormat="1" applyFont="1" applyBorder="1" applyAlignment="1" applyProtection="1">
      <alignment horizontal="center" vertical="top" wrapText="1"/>
    </xf>
    <xf numFmtId="2" fontId="10" fillId="5" borderId="28" xfId="15" applyNumberFormat="1" applyFont="1" applyFill="1" applyBorder="1" applyAlignment="1" applyProtection="1">
      <alignment horizontal="center" vertical="top" wrapText="1"/>
    </xf>
    <xf numFmtId="10" fontId="10" fillId="0" borderId="28" xfId="14" applyNumberFormat="1" applyFont="1" applyBorder="1" applyAlignment="1" applyProtection="1">
      <alignment horizontal="center" vertical="top" wrapText="1"/>
    </xf>
    <xf numFmtId="0" fontId="19" fillId="5" borderId="28" xfId="15" applyFont="1" applyFill="1" applyBorder="1" applyAlignment="1">
      <alignment vertical="center" wrapText="1"/>
    </xf>
    <xf numFmtId="0" fontId="4" fillId="5" borderId="33" xfId="15" applyFont="1" applyFill="1" applyBorder="1" applyAlignment="1">
      <alignment horizontal="center"/>
    </xf>
    <xf numFmtId="0" fontId="4" fillId="0" borderId="28" xfId="15" applyFont="1" applyBorder="1" applyAlignment="1" applyProtection="1">
      <alignment horizontal="center"/>
      <protection locked="0"/>
    </xf>
    <xf numFmtId="0" fontId="4" fillId="0" borderId="33" xfId="15" applyFont="1" applyBorder="1" applyAlignment="1" applyProtection="1">
      <alignment horizontal="center"/>
      <protection locked="0"/>
    </xf>
    <xf numFmtId="0" fontId="16" fillId="2" borderId="46" xfId="0" applyFont="1" applyFill="1" applyBorder="1" applyAlignment="1" applyProtection="1">
      <alignment vertical="top" wrapText="1"/>
      <protection locked="0"/>
    </xf>
    <xf numFmtId="0" fontId="24" fillId="5" borderId="28" xfId="0" applyFont="1" applyFill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alignment horizontal="center" vertical="center" wrapText="1"/>
    </xf>
    <xf numFmtId="0" fontId="4" fillId="5" borderId="28" xfId="0" applyFont="1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 wrapText="1"/>
    </xf>
    <xf numFmtId="165" fontId="0" fillId="0" borderId="28" xfId="0" applyNumberFormat="1" applyBorder="1" applyProtection="1">
      <protection locked="0"/>
    </xf>
    <xf numFmtId="4" fontId="27" fillId="0" borderId="28" xfId="0" applyNumberFormat="1" applyFont="1" applyBorder="1" applyAlignment="1" applyProtection="1">
      <alignment horizontal="center" wrapText="1"/>
      <protection locked="0"/>
    </xf>
    <xf numFmtId="168" fontId="6" fillId="0" borderId="28" xfId="0" applyNumberFormat="1" applyFont="1" applyBorder="1" applyProtection="1">
      <protection locked="0"/>
    </xf>
    <xf numFmtId="4" fontId="27" fillId="0" borderId="28" xfId="0" applyNumberFormat="1" applyFont="1" applyBorder="1" applyAlignment="1" applyProtection="1">
      <alignment horizontal="center"/>
      <protection locked="0"/>
    </xf>
    <xf numFmtId="167" fontId="6" fillId="0" borderId="28" xfId="14" applyNumberFormat="1" applyFont="1" applyBorder="1" applyProtection="1"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Protection="1">
      <protection locked="0"/>
    </xf>
    <xf numFmtId="166" fontId="6" fillId="0" borderId="28" xfId="0" applyNumberFormat="1" applyFont="1" applyBorder="1" applyProtection="1">
      <protection locked="0"/>
    </xf>
    <xf numFmtId="1" fontId="0" fillId="0" borderId="28" xfId="0" applyNumberFormat="1" applyBorder="1" applyProtection="1">
      <protection locked="0"/>
    </xf>
    <xf numFmtId="4" fontId="27" fillId="0" borderId="28" xfId="0" applyNumberFormat="1" applyFont="1" applyBorder="1" applyProtection="1">
      <protection locked="0"/>
    </xf>
    <xf numFmtId="0" fontId="4" fillId="2" borderId="41" xfId="0" applyFont="1" applyFill="1" applyBorder="1" applyAlignment="1" applyProtection="1">
      <alignment horizontal="center" vertical="top" wrapText="1"/>
      <protection locked="0"/>
    </xf>
    <xf numFmtId="0" fontId="4" fillId="2" borderId="47" xfId="0" applyFont="1" applyFill="1" applyBorder="1" applyAlignment="1" applyProtection="1">
      <alignment horizontal="center" vertical="top" wrapText="1"/>
      <protection locked="0"/>
    </xf>
    <xf numFmtId="0" fontId="4" fillId="2" borderId="48" xfId="0" applyFont="1" applyFill="1" applyBorder="1" applyAlignment="1" applyProtection="1">
      <alignment vertical="top" wrapText="1"/>
      <protection locked="0"/>
    </xf>
    <xf numFmtId="0" fontId="4" fillId="2" borderId="49" xfId="0" applyFont="1" applyFill="1" applyBorder="1" applyAlignment="1" applyProtection="1">
      <alignment vertical="top" wrapText="1"/>
      <protection locked="0"/>
    </xf>
    <xf numFmtId="0" fontId="12" fillId="8" borderId="50" xfId="4" applyFont="1" applyFill="1" applyBorder="1" applyProtection="1">
      <protection locked="0"/>
    </xf>
    <xf numFmtId="0" fontId="4" fillId="2" borderId="51" xfId="0" applyFont="1" applyFill="1" applyBorder="1" applyAlignment="1" applyProtection="1">
      <alignment vertical="top" wrapText="1"/>
    </xf>
    <xf numFmtId="0" fontId="4" fillId="2" borderId="28" xfId="0" applyFont="1" applyFill="1" applyBorder="1" applyAlignment="1" applyProtection="1">
      <alignment vertical="top" wrapText="1"/>
      <protection locked="0"/>
    </xf>
    <xf numFmtId="0" fontId="4" fillId="2" borderId="28" xfId="0" applyFont="1" applyFill="1" applyBorder="1" applyAlignment="1" applyProtection="1">
      <alignment horizontal="center" vertical="top" wrapText="1"/>
      <protection locked="0"/>
    </xf>
    <xf numFmtId="0" fontId="12" fillId="8" borderId="24" xfId="4" applyFont="1" applyFill="1" applyBorder="1" applyProtection="1">
      <protection locked="0"/>
    </xf>
    <xf numFmtId="0" fontId="6" fillId="0" borderId="39" xfId="0" applyFont="1" applyBorder="1" applyAlignment="1" applyProtection="1">
      <alignment vertical="center"/>
    </xf>
    <xf numFmtId="0" fontId="6" fillId="0" borderId="41" xfId="0" applyFont="1" applyBorder="1" applyAlignment="1" applyProtection="1">
      <alignment vertical="center"/>
    </xf>
    <xf numFmtId="0" fontId="2" fillId="5" borderId="28" xfId="0" applyFont="1" applyFill="1" applyBorder="1" applyAlignment="1" applyProtection="1">
      <alignment horizontal="center" vertical="center" wrapText="1"/>
    </xf>
    <xf numFmtId="0" fontId="0" fillId="0" borderId="39" xfId="0" applyBorder="1" applyAlignment="1" applyProtection="1">
      <protection locked="0"/>
    </xf>
    <xf numFmtId="0" fontId="0" fillId="0" borderId="41" xfId="0" applyBorder="1" applyAlignment="1" applyProtection="1">
      <protection locked="0"/>
    </xf>
    <xf numFmtId="169" fontId="16" fillId="2" borderId="27" xfId="0" applyNumberFormat="1" applyFont="1" applyFill="1" applyBorder="1" applyAlignment="1" applyProtection="1">
      <alignment horizontal="center" vertical="top" wrapText="1"/>
      <protection locked="0"/>
    </xf>
    <xf numFmtId="169" fontId="0" fillId="0" borderId="28" xfId="0" applyNumberFormat="1" applyBorder="1"/>
    <xf numFmtId="169" fontId="0" fillId="0" borderId="39" xfId="0" applyNumberFormat="1" applyBorder="1"/>
    <xf numFmtId="0" fontId="0" fillId="0" borderId="28" xfId="0" applyBorder="1"/>
    <xf numFmtId="169" fontId="0" fillId="0" borderId="6" xfId="0" applyNumberFormat="1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18" fillId="5" borderId="36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center" vertical="center"/>
    </xf>
    <xf numFmtId="0" fontId="19" fillId="5" borderId="34" xfId="0" applyFont="1" applyFill="1" applyBorder="1" applyAlignment="1">
      <alignment horizontal="center" vertical="center" wrapText="1"/>
    </xf>
    <xf numFmtId="0" fontId="19" fillId="5" borderId="37" xfId="0" applyFont="1" applyFill="1" applyBorder="1" applyAlignment="1">
      <alignment horizontal="center" vertical="center" wrapText="1"/>
    </xf>
    <xf numFmtId="0" fontId="2" fillId="0" borderId="21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/>
      <protection locked="0"/>
    </xf>
    <xf numFmtId="0" fontId="2" fillId="2" borderId="6" xfId="0" applyFont="1" applyFill="1" applyBorder="1" applyAlignment="1">
      <alignment horizontal="center" vertical="top" wrapText="1"/>
    </xf>
    <xf numFmtId="0" fontId="2" fillId="2" borderId="22" xfId="0" applyFont="1" applyFill="1" applyBorder="1" applyAlignment="1">
      <alignment horizontal="center" vertical="top" wrapText="1"/>
    </xf>
    <xf numFmtId="3" fontId="2" fillId="2" borderId="23" xfId="0" applyNumberFormat="1" applyFont="1" applyFill="1" applyBorder="1" applyAlignment="1" applyProtection="1">
      <alignment horizontal="center" vertical="top" wrapText="1"/>
      <protection locked="0"/>
    </xf>
    <xf numFmtId="0" fontId="2" fillId="2" borderId="23" xfId="0" applyFont="1" applyFill="1" applyBorder="1" applyAlignment="1" applyProtection="1">
      <alignment horizontal="center" vertical="top" wrapText="1"/>
      <protection locked="0"/>
    </xf>
    <xf numFmtId="0" fontId="2" fillId="2" borderId="22" xfId="0" applyFont="1" applyFill="1" applyBorder="1" applyAlignment="1" applyProtection="1">
      <alignment horizontal="center" vertical="top" wrapText="1"/>
      <protection locked="0"/>
    </xf>
    <xf numFmtId="0" fontId="2" fillId="2" borderId="14" xfId="0" applyFont="1" applyFill="1" applyBorder="1" applyAlignment="1" applyProtection="1">
      <alignment horizontal="center" vertical="center" wrapText="1"/>
    </xf>
    <xf numFmtId="0" fontId="2" fillId="2" borderId="15" xfId="0" applyFont="1" applyFill="1" applyBorder="1" applyAlignment="1" applyProtection="1">
      <alignment horizontal="center" vertical="center" wrapText="1"/>
    </xf>
    <xf numFmtId="0" fontId="21" fillId="2" borderId="17" xfId="0" applyFont="1" applyFill="1" applyBorder="1" applyAlignment="1" applyProtection="1">
      <alignment horizontal="center" vertical="center" wrapText="1"/>
      <protection locked="0"/>
    </xf>
    <xf numFmtId="0" fontId="21" fillId="2" borderId="18" xfId="0" applyFont="1" applyFill="1" applyBorder="1" applyAlignment="1" applyProtection="1">
      <alignment horizontal="center" vertical="center" wrapText="1"/>
      <protection locked="0"/>
    </xf>
    <xf numFmtId="0" fontId="21" fillId="2" borderId="19" xfId="0" applyFont="1" applyFill="1" applyBorder="1" applyAlignment="1" applyProtection="1">
      <alignment horizontal="center" vertical="center" wrapText="1"/>
      <protection locked="0"/>
    </xf>
    <xf numFmtId="0" fontId="21" fillId="2" borderId="20" xfId="0" applyFont="1" applyFill="1" applyBorder="1" applyAlignment="1" applyProtection="1">
      <alignment horizontal="center" vertical="center" wrapText="1"/>
      <protection locked="0"/>
    </xf>
    <xf numFmtId="0" fontId="21" fillId="2" borderId="5" xfId="0" applyFont="1" applyFill="1" applyBorder="1" applyAlignment="1" applyProtection="1">
      <alignment horizontal="center" vertical="center" wrapText="1"/>
      <protection locked="0"/>
    </xf>
    <xf numFmtId="0" fontId="21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2" fillId="2" borderId="16" xfId="0" applyFont="1" applyFill="1" applyBorder="1" applyAlignment="1" applyProtection="1">
      <alignment horizontal="center" vertical="top" wrapText="1"/>
      <protection locked="0"/>
    </xf>
    <xf numFmtId="0" fontId="2" fillId="2" borderId="38" xfId="0" applyFont="1" applyFill="1" applyBorder="1" applyAlignment="1" applyProtection="1">
      <alignment horizontal="center" vertical="top" wrapText="1"/>
      <protection locked="0"/>
    </xf>
    <xf numFmtId="0" fontId="4" fillId="0" borderId="23" xfId="0" applyFont="1" applyBorder="1" applyAlignment="1" applyProtection="1">
      <alignment horizontal="center" vertical="top" wrapText="1"/>
      <protection locked="0"/>
    </xf>
    <xf numFmtId="0" fontId="21" fillId="9" borderId="17" xfId="0" applyFont="1" applyFill="1" applyBorder="1" applyAlignment="1" applyProtection="1">
      <alignment horizontal="center" vertical="center" wrapText="1"/>
      <protection locked="0"/>
    </xf>
    <xf numFmtId="0" fontId="21" fillId="9" borderId="18" xfId="0" applyFont="1" applyFill="1" applyBorder="1" applyAlignment="1" applyProtection="1">
      <alignment horizontal="center" vertical="center" wrapText="1"/>
      <protection locked="0"/>
    </xf>
    <xf numFmtId="0" fontId="21" fillId="9" borderId="19" xfId="0" applyFont="1" applyFill="1" applyBorder="1" applyAlignment="1" applyProtection="1">
      <alignment horizontal="center" vertical="center" wrapText="1"/>
      <protection locked="0"/>
    </xf>
    <xf numFmtId="0" fontId="21" fillId="9" borderId="20" xfId="0" applyFont="1" applyFill="1" applyBorder="1" applyAlignment="1" applyProtection="1">
      <alignment horizontal="center" vertical="center" wrapText="1"/>
      <protection locked="0"/>
    </xf>
    <xf numFmtId="0" fontId="21" fillId="9" borderId="5" xfId="0" applyFont="1" applyFill="1" applyBorder="1" applyAlignment="1" applyProtection="1">
      <alignment horizontal="center" vertical="center" wrapText="1"/>
      <protection locked="0"/>
    </xf>
    <xf numFmtId="0" fontId="21" fillId="9" borderId="11" xfId="0" applyFont="1" applyFill="1" applyBorder="1" applyAlignment="1" applyProtection="1">
      <alignment horizontal="center" vertical="center" wrapText="1"/>
      <protection locked="0"/>
    </xf>
    <xf numFmtId="0" fontId="21" fillId="8" borderId="17" xfId="0" applyFont="1" applyFill="1" applyBorder="1" applyAlignment="1" applyProtection="1">
      <alignment horizontal="center" vertical="center" wrapText="1"/>
      <protection locked="0"/>
    </xf>
    <xf numFmtId="0" fontId="21" fillId="8" borderId="18" xfId="0" applyFont="1" applyFill="1" applyBorder="1" applyAlignment="1" applyProtection="1">
      <alignment horizontal="center" vertical="center" wrapText="1"/>
      <protection locked="0"/>
    </xf>
    <xf numFmtId="0" fontId="21" fillId="8" borderId="19" xfId="0" applyFont="1" applyFill="1" applyBorder="1" applyAlignment="1" applyProtection="1">
      <alignment horizontal="center" vertical="center" wrapText="1"/>
      <protection locked="0"/>
    </xf>
    <xf numFmtId="0" fontId="21" fillId="8" borderId="20" xfId="0" applyFont="1" applyFill="1" applyBorder="1" applyAlignment="1" applyProtection="1">
      <alignment horizontal="center" vertical="center" wrapText="1"/>
      <protection locked="0"/>
    </xf>
    <xf numFmtId="0" fontId="21" fillId="8" borderId="5" xfId="0" applyFont="1" applyFill="1" applyBorder="1" applyAlignment="1" applyProtection="1">
      <alignment horizontal="center" vertical="center" wrapText="1"/>
      <protection locked="0"/>
    </xf>
    <xf numFmtId="0" fontId="21" fillId="8" borderId="1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Border="1" applyAlignment="1" applyProtection="1">
      <alignment horizontal="center" vertical="top" wrapText="1"/>
      <protection locked="0"/>
    </xf>
    <xf numFmtId="0" fontId="4" fillId="0" borderId="1" xfId="0" applyFont="1" applyBorder="1" applyAlignment="1" applyProtection="1">
      <alignment horizontal="center" vertical="top" wrapText="1"/>
      <protection locked="0"/>
    </xf>
    <xf numFmtId="0" fontId="22" fillId="0" borderId="39" xfId="15" applyFont="1" applyBorder="1" applyAlignment="1">
      <alignment horizontal="center" vertical="center" wrapText="1"/>
    </xf>
    <xf numFmtId="0" fontId="22" fillId="0" borderId="40" xfId="15" applyFont="1" applyBorder="1" applyAlignment="1">
      <alignment horizontal="center" vertical="center" wrapText="1"/>
    </xf>
    <xf numFmtId="0" fontId="10" fillId="5" borderId="45" xfId="15" applyFont="1" applyFill="1" applyBorder="1" applyAlignment="1">
      <alignment horizontal="center" vertical="center" wrapText="1"/>
    </xf>
    <xf numFmtId="0" fontId="10" fillId="5" borderId="33" xfId="15" applyFont="1" applyFill="1" applyBorder="1" applyAlignment="1">
      <alignment horizontal="center" vertical="center" wrapText="1"/>
    </xf>
    <xf numFmtId="0" fontId="2" fillId="0" borderId="39" xfId="0" applyFont="1" applyBorder="1" applyAlignment="1" applyProtection="1">
      <alignment horizontal="center"/>
    </xf>
    <xf numFmtId="0" fontId="2" fillId="0" borderId="40" xfId="0" applyFont="1" applyBorder="1" applyAlignment="1" applyProtection="1">
      <alignment horizontal="center"/>
    </xf>
    <xf numFmtId="0" fontId="2" fillId="0" borderId="41" xfId="0" applyFont="1" applyBorder="1" applyAlignment="1" applyProtection="1">
      <alignment horizontal="center"/>
    </xf>
    <xf numFmtId="0" fontId="25" fillId="0" borderId="39" xfId="0" applyFont="1" applyBorder="1" applyAlignment="1" applyProtection="1">
      <alignment horizontal="center" vertical="center" wrapText="1"/>
      <protection locked="0"/>
    </xf>
    <xf numFmtId="0" fontId="6" fillId="0" borderId="40" xfId="0" applyFont="1" applyBorder="1" applyAlignment="1" applyProtection="1">
      <alignment horizontal="center" vertical="center" wrapText="1"/>
      <protection locked="0"/>
    </xf>
    <xf numFmtId="0" fontId="6" fillId="0" borderId="41" xfId="0" applyFont="1" applyBorder="1" applyAlignment="1" applyProtection="1">
      <alignment horizontal="center" vertical="center" wrapText="1"/>
      <protection locked="0"/>
    </xf>
    <xf numFmtId="0" fontId="6" fillId="0" borderId="39" xfId="0" applyFont="1" applyBorder="1" applyAlignment="1" applyProtection="1">
      <alignment horizontal="center" vertical="center"/>
      <protection locked="0"/>
    </xf>
    <xf numFmtId="0" fontId="6" fillId="0" borderId="40" xfId="0" applyFont="1" applyBorder="1" applyAlignment="1" applyProtection="1">
      <alignment horizontal="center" vertical="center"/>
      <protection locked="0"/>
    </xf>
    <xf numFmtId="0" fontId="6" fillId="0" borderId="41" xfId="0" applyFont="1" applyBorder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/>
      <protection locked="0"/>
    </xf>
    <xf numFmtId="0" fontId="0" fillId="0" borderId="41" xfId="0" applyBorder="1" applyAlignment="1" applyProtection="1">
      <alignment horizontal="center"/>
      <protection locked="0"/>
    </xf>
  </cellXfs>
  <cellStyles count="16">
    <cellStyle name="Comma0" xfId="10"/>
    <cellStyle name="Currency_Database" xfId="11"/>
    <cellStyle name="Currency0" xfId="12"/>
    <cellStyle name="Normal" xfId="0" builtinId="0"/>
    <cellStyle name="Normal 2" xfId="9"/>
    <cellStyle name="Normal 3" xfId="15"/>
    <cellStyle name="Normal_Análises e formulários 9 semana 2 lote ital" xfId="1"/>
    <cellStyle name="Normal_Conferencia_Embrapa" xfId="2"/>
    <cellStyle name="Normal_ConferenciaComReanaliseSubstituida (1)" xfId="3"/>
    <cellStyle name="Normal_Documento para banco de dados" xfId="4"/>
    <cellStyle name="Normal_Fernando fatores de conversão nova" xfId="5"/>
    <cellStyle name="Normal_Formatação final tabela 1 sem traços" xfId="6"/>
    <cellStyle name="Normal_resultadoscarneseoutros" xfId="7"/>
    <cellStyle name="Normal_Tabela3" xfId="8"/>
    <cellStyle name="Percent_Database" xfId="13"/>
    <cellStyle name="Porcentagem" xfId="1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139700</xdr:rowOff>
    </xdr:from>
    <xdr:to>
      <xdr:col>6</xdr:col>
      <xdr:colOff>266700</xdr:colOff>
      <xdr:row>3</xdr:row>
      <xdr:rowOff>0</xdr:rowOff>
    </xdr:to>
    <xdr:sp macro="" textlink="">
      <xdr:nvSpPr>
        <xdr:cNvPr id="2" name="CaixaDeTexto 1"/>
        <xdr:cNvSpPr txBox="1"/>
      </xdr:nvSpPr>
      <xdr:spPr>
        <a:xfrm>
          <a:off x="6489700" y="520700"/>
          <a:ext cx="9017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200" b="1"/>
            <a:t>REFEIÇÃO:</a:t>
          </a:r>
        </a:p>
      </xdr:txBody>
    </xdr:sp>
    <xdr:clientData/>
  </xdr:twoCellAnchor>
  <xdr:twoCellAnchor>
    <xdr:from>
      <xdr:col>5</xdr:col>
      <xdr:colOff>190500</xdr:colOff>
      <xdr:row>31</xdr:row>
      <xdr:rowOff>139700</xdr:rowOff>
    </xdr:from>
    <xdr:to>
      <xdr:col>6</xdr:col>
      <xdr:colOff>266700</xdr:colOff>
      <xdr:row>33</xdr:row>
      <xdr:rowOff>0</xdr:rowOff>
    </xdr:to>
    <xdr:sp macro="" textlink="">
      <xdr:nvSpPr>
        <xdr:cNvPr id="32" name="CaixaDeTexto 31"/>
        <xdr:cNvSpPr txBox="1"/>
      </xdr:nvSpPr>
      <xdr:spPr>
        <a:xfrm>
          <a:off x="5895975" y="520700"/>
          <a:ext cx="885825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200" b="1"/>
            <a:t>REFEIÇÃO:</a:t>
          </a:r>
        </a:p>
      </xdr:txBody>
    </xdr:sp>
    <xdr:clientData/>
  </xdr:twoCellAnchor>
  <xdr:twoCellAnchor>
    <xdr:from>
      <xdr:col>5</xdr:col>
      <xdr:colOff>190500</xdr:colOff>
      <xdr:row>61</xdr:row>
      <xdr:rowOff>139700</xdr:rowOff>
    </xdr:from>
    <xdr:to>
      <xdr:col>6</xdr:col>
      <xdr:colOff>266700</xdr:colOff>
      <xdr:row>63</xdr:row>
      <xdr:rowOff>0</xdr:rowOff>
    </xdr:to>
    <xdr:sp macro="" textlink="">
      <xdr:nvSpPr>
        <xdr:cNvPr id="33" name="CaixaDeTexto 32"/>
        <xdr:cNvSpPr txBox="1"/>
      </xdr:nvSpPr>
      <xdr:spPr>
        <a:xfrm>
          <a:off x="5895975" y="520700"/>
          <a:ext cx="885825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200" b="1"/>
            <a:t>REFEIÇÃO:</a:t>
          </a:r>
        </a:p>
      </xdr:txBody>
    </xdr:sp>
    <xdr:clientData/>
  </xdr:twoCellAnchor>
  <xdr:twoCellAnchor>
    <xdr:from>
      <xdr:col>5</xdr:col>
      <xdr:colOff>190500</xdr:colOff>
      <xdr:row>91</xdr:row>
      <xdr:rowOff>139700</xdr:rowOff>
    </xdr:from>
    <xdr:to>
      <xdr:col>6</xdr:col>
      <xdr:colOff>266700</xdr:colOff>
      <xdr:row>93</xdr:row>
      <xdr:rowOff>0</xdr:rowOff>
    </xdr:to>
    <xdr:sp macro="" textlink="">
      <xdr:nvSpPr>
        <xdr:cNvPr id="34" name="CaixaDeTexto 33"/>
        <xdr:cNvSpPr txBox="1"/>
      </xdr:nvSpPr>
      <xdr:spPr>
        <a:xfrm>
          <a:off x="5895975" y="520700"/>
          <a:ext cx="885825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200" b="1"/>
            <a:t>REFEIÇÃO:</a:t>
          </a:r>
        </a:p>
      </xdr:txBody>
    </xdr:sp>
    <xdr:clientData/>
  </xdr:twoCellAnchor>
  <xdr:twoCellAnchor>
    <xdr:from>
      <xdr:col>5</xdr:col>
      <xdr:colOff>190500</xdr:colOff>
      <xdr:row>121</xdr:row>
      <xdr:rowOff>139700</xdr:rowOff>
    </xdr:from>
    <xdr:to>
      <xdr:col>6</xdr:col>
      <xdr:colOff>266700</xdr:colOff>
      <xdr:row>123</xdr:row>
      <xdr:rowOff>0</xdr:rowOff>
    </xdr:to>
    <xdr:sp macro="" textlink="">
      <xdr:nvSpPr>
        <xdr:cNvPr id="35" name="CaixaDeTexto 34"/>
        <xdr:cNvSpPr txBox="1"/>
      </xdr:nvSpPr>
      <xdr:spPr>
        <a:xfrm>
          <a:off x="5893594" y="520700"/>
          <a:ext cx="885825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200" b="1"/>
            <a:t>REFEIÇÃO:</a:t>
          </a:r>
        </a:p>
      </xdr:txBody>
    </xdr:sp>
    <xdr:clientData/>
  </xdr:twoCellAnchor>
  <xdr:twoCellAnchor>
    <xdr:from>
      <xdr:col>5</xdr:col>
      <xdr:colOff>190500</xdr:colOff>
      <xdr:row>151</xdr:row>
      <xdr:rowOff>139700</xdr:rowOff>
    </xdr:from>
    <xdr:to>
      <xdr:col>6</xdr:col>
      <xdr:colOff>266700</xdr:colOff>
      <xdr:row>153</xdr:row>
      <xdr:rowOff>0</xdr:rowOff>
    </xdr:to>
    <xdr:sp macro="" textlink="">
      <xdr:nvSpPr>
        <xdr:cNvPr id="36" name="CaixaDeTexto 35"/>
        <xdr:cNvSpPr txBox="1"/>
      </xdr:nvSpPr>
      <xdr:spPr>
        <a:xfrm>
          <a:off x="5893594" y="520700"/>
          <a:ext cx="885825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200" b="1"/>
            <a:t>REFEIÇÃO:</a:t>
          </a:r>
        </a:p>
      </xdr:txBody>
    </xdr:sp>
    <xdr:clientData/>
  </xdr:twoCellAnchor>
  <xdr:twoCellAnchor>
    <xdr:from>
      <xdr:col>5</xdr:col>
      <xdr:colOff>190500</xdr:colOff>
      <xdr:row>181</xdr:row>
      <xdr:rowOff>139700</xdr:rowOff>
    </xdr:from>
    <xdr:to>
      <xdr:col>6</xdr:col>
      <xdr:colOff>266700</xdr:colOff>
      <xdr:row>183</xdr:row>
      <xdr:rowOff>0</xdr:rowOff>
    </xdr:to>
    <xdr:sp macro="" textlink="">
      <xdr:nvSpPr>
        <xdr:cNvPr id="37" name="CaixaDeTexto 36"/>
        <xdr:cNvSpPr txBox="1"/>
      </xdr:nvSpPr>
      <xdr:spPr>
        <a:xfrm>
          <a:off x="5893594" y="520700"/>
          <a:ext cx="885825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200" b="1"/>
            <a:t>REFEIÇÃO:</a:t>
          </a:r>
        </a:p>
      </xdr:txBody>
    </xdr:sp>
    <xdr:clientData/>
  </xdr:twoCellAnchor>
  <xdr:twoCellAnchor>
    <xdr:from>
      <xdr:col>5</xdr:col>
      <xdr:colOff>190500</xdr:colOff>
      <xdr:row>211</xdr:row>
      <xdr:rowOff>139700</xdr:rowOff>
    </xdr:from>
    <xdr:to>
      <xdr:col>6</xdr:col>
      <xdr:colOff>266700</xdr:colOff>
      <xdr:row>213</xdr:row>
      <xdr:rowOff>0</xdr:rowOff>
    </xdr:to>
    <xdr:sp macro="" textlink="">
      <xdr:nvSpPr>
        <xdr:cNvPr id="38" name="CaixaDeTexto 37"/>
        <xdr:cNvSpPr txBox="1"/>
      </xdr:nvSpPr>
      <xdr:spPr>
        <a:xfrm>
          <a:off x="5893594" y="520700"/>
          <a:ext cx="885825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200" b="1"/>
            <a:t>REFEIÇÃO:</a:t>
          </a:r>
        </a:p>
      </xdr:txBody>
    </xdr:sp>
    <xdr:clientData/>
  </xdr:twoCellAnchor>
  <xdr:twoCellAnchor>
    <xdr:from>
      <xdr:col>5</xdr:col>
      <xdr:colOff>190500</xdr:colOff>
      <xdr:row>241</xdr:row>
      <xdr:rowOff>139700</xdr:rowOff>
    </xdr:from>
    <xdr:to>
      <xdr:col>6</xdr:col>
      <xdr:colOff>266700</xdr:colOff>
      <xdr:row>243</xdr:row>
      <xdr:rowOff>0</xdr:rowOff>
    </xdr:to>
    <xdr:sp macro="" textlink="">
      <xdr:nvSpPr>
        <xdr:cNvPr id="39" name="CaixaDeTexto 38"/>
        <xdr:cNvSpPr txBox="1"/>
      </xdr:nvSpPr>
      <xdr:spPr>
        <a:xfrm>
          <a:off x="5893594" y="520700"/>
          <a:ext cx="885825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200" b="1"/>
            <a:t>REFEIÇÃO:</a:t>
          </a:r>
        </a:p>
      </xdr:txBody>
    </xdr:sp>
    <xdr:clientData/>
  </xdr:twoCellAnchor>
  <xdr:twoCellAnchor>
    <xdr:from>
      <xdr:col>5</xdr:col>
      <xdr:colOff>190500</xdr:colOff>
      <xdr:row>271</xdr:row>
      <xdr:rowOff>139700</xdr:rowOff>
    </xdr:from>
    <xdr:to>
      <xdr:col>6</xdr:col>
      <xdr:colOff>266700</xdr:colOff>
      <xdr:row>273</xdr:row>
      <xdr:rowOff>0</xdr:rowOff>
    </xdr:to>
    <xdr:sp macro="" textlink="">
      <xdr:nvSpPr>
        <xdr:cNvPr id="40" name="CaixaDeTexto 39"/>
        <xdr:cNvSpPr txBox="1"/>
      </xdr:nvSpPr>
      <xdr:spPr>
        <a:xfrm>
          <a:off x="5893594" y="520700"/>
          <a:ext cx="885825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200" b="1"/>
            <a:t>REFEIÇÃO:</a:t>
          </a:r>
        </a:p>
      </xdr:txBody>
    </xdr:sp>
    <xdr:clientData/>
  </xdr:twoCellAnchor>
  <xdr:twoCellAnchor>
    <xdr:from>
      <xdr:col>5</xdr:col>
      <xdr:colOff>190500</xdr:colOff>
      <xdr:row>301</xdr:row>
      <xdr:rowOff>139700</xdr:rowOff>
    </xdr:from>
    <xdr:to>
      <xdr:col>6</xdr:col>
      <xdr:colOff>266700</xdr:colOff>
      <xdr:row>303</xdr:row>
      <xdr:rowOff>0</xdr:rowOff>
    </xdr:to>
    <xdr:sp macro="" textlink="">
      <xdr:nvSpPr>
        <xdr:cNvPr id="41" name="CaixaDeTexto 40"/>
        <xdr:cNvSpPr txBox="1"/>
      </xdr:nvSpPr>
      <xdr:spPr>
        <a:xfrm>
          <a:off x="5893594" y="520700"/>
          <a:ext cx="885825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200" b="1"/>
            <a:t>REFEIÇÃO:</a:t>
          </a:r>
        </a:p>
      </xdr:txBody>
    </xdr:sp>
    <xdr:clientData/>
  </xdr:twoCellAnchor>
  <xdr:twoCellAnchor>
    <xdr:from>
      <xdr:col>5</xdr:col>
      <xdr:colOff>190500</xdr:colOff>
      <xdr:row>331</xdr:row>
      <xdr:rowOff>139700</xdr:rowOff>
    </xdr:from>
    <xdr:to>
      <xdr:col>6</xdr:col>
      <xdr:colOff>266700</xdr:colOff>
      <xdr:row>333</xdr:row>
      <xdr:rowOff>0</xdr:rowOff>
    </xdr:to>
    <xdr:sp macro="" textlink="">
      <xdr:nvSpPr>
        <xdr:cNvPr id="42" name="CaixaDeTexto 41"/>
        <xdr:cNvSpPr txBox="1"/>
      </xdr:nvSpPr>
      <xdr:spPr>
        <a:xfrm>
          <a:off x="5893594" y="520700"/>
          <a:ext cx="885825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200" b="1"/>
            <a:t>REFEIÇÃO:</a:t>
          </a:r>
        </a:p>
      </xdr:txBody>
    </xdr:sp>
    <xdr:clientData/>
  </xdr:twoCellAnchor>
  <xdr:twoCellAnchor>
    <xdr:from>
      <xdr:col>5</xdr:col>
      <xdr:colOff>190500</xdr:colOff>
      <xdr:row>361</xdr:row>
      <xdr:rowOff>139700</xdr:rowOff>
    </xdr:from>
    <xdr:to>
      <xdr:col>6</xdr:col>
      <xdr:colOff>266700</xdr:colOff>
      <xdr:row>363</xdr:row>
      <xdr:rowOff>0</xdr:rowOff>
    </xdr:to>
    <xdr:sp macro="" textlink="">
      <xdr:nvSpPr>
        <xdr:cNvPr id="43" name="CaixaDeTexto 42"/>
        <xdr:cNvSpPr txBox="1"/>
      </xdr:nvSpPr>
      <xdr:spPr>
        <a:xfrm>
          <a:off x="5893594" y="520700"/>
          <a:ext cx="885825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200" b="1"/>
            <a:t>REFEIÇÃO:</a:t>
          </a:r>
        </a:p>
      </xdr:txBody>
    </xdr:sp>
    <xdr:clientData/>
  </xdr:twoCellAnchor>
  <xdr:twoCellAnchor>
    <xdr:from>
      <xdr:col>5</xdr:col>
      <xdr:colOff>190500</xdr:colOff>
      <xdr:row>391</xdr:row>
      <xdr:rowOff>139700</xdr:rowOff>
    </xdr:from>
    <xdr:to>
      <xdr:col>6</xdr:col>
      <xdr:colOff>266700</xdr:colOff>
      <xdr:row>393</xdr:row>
      <xdr:rowOff>0</xdr:rowOff>
    </xdr:to>
    <xdr:sp macro="" textlink="">
      <xdr:nvSpPr>
        <xdr:cNvPr id="44" name="CaixaDeTexto 43"/>
        <xdr:cNvSpPr txBox="1"/>
      </xdr:nvSpPr>
      <xdr:spPr>
        <a:xfrm>
          <a:off x="5893594" y="520700"/>
          <a:ext cx="885825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200" b="1"/>
            <a:t>REFEIÇÃO:</a:t>
          </a:r>
        </a:p>
      </xdr:txBody>
    </xdr:sp>
    <xdr:clientData/>
  </xdr:twoCellAnchor>
  <xdr:twoCellAnchor>
    <xdr:from>
      <xdr:col>5</xdr:col>
      <xdr:colOff>190500</xdr:colOff>
      <xdr:row>421</xdr:row>
      <xdr:rowOff>139700</xdr:rowOff>
    </xdr:from>
    <xdr:to>
      <xdr:col>6</xdr:col>
      <xdr:colOff>266700</xdr:colOff>
      <xdr:row>423</xdr:row>
      <xdr:rowOff>0</xdr:rowOff>
    </xdr:to>
    <xdr:sp macro="" textlink="">
      <xdr:nvSpPr>
        <xdr:cNvPr id="45" name="CaixaDeTexto 44"/>
        <xdr:cNvSpPr txBox="1"/>
      </xdr:nvSpPr>
      <xdr:spPr>
        <a:xfrm>
          <a:off x="5893594" y="520700"/>
          <a:ext cx="885825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200" b="1"/>
            <a:t>REFEIÇÃO:</a:t>
          </a:r>
        </a:p>
      </xdr:txBody>
    </xdr:sp>
    <xdr:clientData/>
  </xdr:twoCellAnchor>
  <xdr:twoCellAnchor>
    <xdr:from>
      <xdr:col>5</xdr:col>
      <xdr:colOff>190500</xdr:colOff>
      <xdr:row>451</xdr:row>
      <xdr:rowOff>139700</xdr:rowOff>
    </xdr:from>
    <xdr:to>
      <xdr:col>6</xdr:col>
      <xdr:colOff>266700</xdr:colOff>
      <xdr:row>453</xdr:row>
      <xdr:rowOff>0</xdr:rowOff>
    </xdr:to>
    <xdr:sp macro="" textlink="">
      <xdr:nvSpPr>
        <xdr:cNvPr id="46" name="CaixaDeTexto 45"/>
        <xdr:cNvSpPr txBox="1"/>
      </xdr:nvSpPr>
      <xdr:spPr>
        <a:xfrm>
          <a:off x="5893594" y="520700"/>
          <a:ext cx="885825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200" b="1"/>
            <a:t>REFEIÇÃO:</a:t>
          </a:r>
        </a:p>
      </xdr:txBody>
    </xdr:sp>
    <xdr:clientData/>
  </xdr:twoCellAnchor>
  <xdr:twoCellAnchor>
    <xdr:from>
      <xdr:col>5</xdr:col>
      <xdr:colOff>190500</xdr:colOff>
      <xdr:row>481</xdr:row>
      <xdr:rowOff>139700</xdr:rowOff>
    </xdr:from>
    <xdr:to>
      <xdr:col>6</xdr:col>
      <xdr:colOff>266700</xdr:colOff>
      <xdr:row>483</xdr:row>
      <xdr:rowOff>0</xdr:rowOff>
    </xdr:to>
    <xdr:sp macro="" textlink="">
      <xdr:nvSpPr>
        <xdr:cNvPr id="47" name="CaixaDeTexto 46"/>
        <xdr:cNvSpPr txBox="1"/>
      </xdr:nvSpPr>
      <xdr:spPr>
        <a:xfrm>
          <a:off x="5893594" y="520700"/>
          <a:ext cx="885825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200" b="1"/>
            <a:t>REFEIÇÃO:</a:t>
          </a:r>
        </a:p>
      </xdr:txBody>
    </xdr:sp>
    <xdr:clientData/>
  </xdr:twoCellAnchor>
  <xdr:twoCellAnchor>
    <xdr:from>
      <xdr:col>5</xdr:col>
      <xdr:colOff>190500</xdr:colOff>
      <xdr:row>511</xdr:row>
      <xdr:rowOff>139700</xdr:rowOff>
    </xdr:from>
    <xdr:to>
      <xdr:col>6</xdr:col>
      <xdr:colOff>266700</xdr:colOff>
      <xdr:row>513</xdr:row>
      <xdr:rowOff>0</xdr:rowOff>
    </xdr:to>
    <xdr:sp macro="" textlink="">
      <xdr:nvSpPr>
        <xdr:cNvPr id="48" name="CaixaDeTexto 47"/>
        <xdr:cNvSpPr txBox="1"/>
      </xdr:nvSpPr>
      <xdr:spPr>
        <a:xfrm>
          <a:off x="5893594" y="520700"/>
          <a:ext cx="885825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200" b="1"/>
            <a:t>REFEIÇÃO:</a:t>
          </a:r>
        </a:p>
      </xdr:txBody>
    </xdr:sp>
    <xdr:clientData/>
  </xdr:twoCellAnchor>
  <xdr:twoCellAnchor>
    <xdr:from>
      <xdr:col>5</xdr:col>
      <xdr:colOff>190500</xdr:colOff>
      <xdr:row>541</xdr:row>
      <xdr:rowOff>139700</xdr:rowOff>
    </xdr:from>
    <xdr:to>
      <xdr:col>6</xdr:col>
      <xdr:colOff>266700</xdr:colOff>
      <xdr:row>543</xdr:row>
      <xdr:rowOff>0</xdr:rowOff>
    </xdr:to>
    <xdr:sp macro="" textlink="">
      <xdr:nvSpPr>
        <xdr:cNvPr id="49" name="CaixaDeTexto 48"/>
        <xdr:cNvSpPr txBox="1"/>
      </xdr:nvSpPr>
      <xdr:spPr>
        <a:xfrm>
          <a:off x="5893594" y="520700"/>
          <a:ext cx="885825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200" b="1"/>
            <a:t>REFEIÇÃO:</a:t>
          </a:r>
        </a:p>
      </xdr:txBody>
    </xdr:sp>
    <xdr:clientData/>
  </xdr:twoCellAnchor>
  <xdr:twoCellAnchor>
    <xdr:from>
      <xdr:col>5</xdr:col>
      <xdr:colOff>190500</xdr:colOff>
      <xdr:row>571</xdr:row>
      <xdr:rowOff>139700</xdr:rowOff>
    </xdr:from>
    <xdr:to>
      <xdr:col>6</xdr:col>
      <xdr:colOff>266700</xdr:colOff>
      <xdr:row>573</xdr:row>
      <xdr:rowOff>0</xdr:rowOff>
    </xdr:to>
    <xdr:sp macro="" textlink="">
      <xdr:nvSpPr>
        <xdr:cNvPr id="61" name="CaixaDeTexto 60"/>
        <xdr:cNvSpPr txBox="1"/>
      </xdr:nvSpPr>
      <xdr:spPr>
        <a:xfrm>
          <a:off x="5894294" y="118316935"/>
          <a:ext cx="883024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200" b="1"/>
            <a:t>REFEIÇÃO:</a:t>
          </a:r>
        </a:p>
      </xdr:txBody>
    </xdr:sp>
    <xdr:clientData/>
  </xdr:twoCellAnchor>
  <xdr:twoCellAnchor>
    <xdr:from>
      <xdr:col>5</xdr:col>
      <xdr:colOff>190500</xdr:colOff>
      <xdr:row>601</xdr:row>
      <xdr:rowOff>139700</xdr:rowOff>
    </xdr:from>
    <xdr:to>
      <xdr:col>6</xdr:col>
      <xdr:colOff>266700</xdr:colOff>
      <xdr:row>603</xdr:row>
      <xdr:rowOff>0</xdr:rowOff>
    </xdr:to>
    <xdr:sp macro="" textlink="">
      <xdr:nvSpPr>
        <xdr:cNvPr id="62" name="CaixaDeTexto 61"/>
        <xdr:cNvSpPr txBox="1"/>
      </xdr:nvSpPr>
      <xdr:spPr>
        <a:xfrm>
          <a:off x="5894294" y="124793935"/>
          <a:ext cx="883024" cy="2300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200" b="1"/>
            <a:t>REFEIÇÃO:</a:t>
          </a:r>
        </a:p>
      </xdr:txBody>
    </xdr:sp>
    <xdr:clientData/>
  </xdr:twoCellAnchor>
  <xdr:twoCellAnchor>
    <xdr:from>
      <xdr:col>5</xdr:col>
      <xdr:colOff>190500</xdr:colOff>
      <xdr:row>631</xdr:row>
      <xdr:rowOff>139700</xdr:rowOff>
    </xdr:from>
    <xdr:to>
      <xdr:col>6</xdr:col>
      <xdr:colOff>266700</xdr:colOff>
      <xdr:row>633</xdr:row>
      <xdr:rowOff>0</xdr:rowOff>
    </xdr:to>
    <xdr:sp macro="" textlink="">
      <xdr:nvSpPr>
        <xdr:cNvPr id="63" name="CaixaDeTexto 62"/>
        <xdr:cNvSpPr txBox="1"/>
      </xdr:nvSpPr>
      <xdr:spPr>
        <a:xfrm>
          <a:off x="5894294" y="124793935"/>
          <a:ext cx="883024" cy="2300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200" b="1"/>
            <a:t>REFEIÇÃO:</a:t>
          </a:r>
        </a:p>
      </xdr:txBody>
    </xdr:sp>
    <xdr:clientData/>
  </xdr:twoCellAnchor>
  <xdr:twoCellAnchor>
    <xdr:from>
      <xdr:col>5</xdr:col>
      <xdr:colOff>190500</xdr:colOff>
      <xdr:row>661</xdr:row>
      <xdr:rowOff>139700</xdr:rowOff>
    </xdr:from>
    <xdr:to>
      <xdr:col>6</xdr:col>
      <xdr:colOff>266700</xdr:colOff>
      <xdr:row>663</xdr:row>
      <xdr:rowOff>0</xdr:rowOff>
    </xdr:to>
    <xdr:sp macro="" textlink="">
      <xdr:nvSpPr>
        <xdr:cNvPr id="64" name="CaixaDeTexto 63"/>
        <xdr:cNvSpPr txBox="1"/>
      </xdr:nvSpPr>
      <xdr:spPr>
        <a:xfrm>
          <a:off x="5894294" y="124793935"/>
          <a:ext cx="883024" cy="2300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200" b="1"/>
            <a:t>REFEIÇÃO:</a:t>
          </a:r>
        </a:p>
      </xdr:txBody>
    </xdr:sp>
    <xdr:clientData/>
  </xdr:twoCellAnchor>
  <xdr:twoCellAnchor>
    <xdr:from>
      <xdr:col>5</xdr:col>
      <xdr:colOff>190500</xdr:colOff>
      <xdr:row>691</xdr:row>
      <xdr:rowOff>139700</xdr:rowOff>
    </xdr:from>
    <xdr:to>
      <xdr:col>6</xdr:col>
      <xdr:colOff>266700</xdr:colOff>
      <xdr:row>693</xdr:row>
      <xdr:rowOff>0</xdr:rowOff>
    </xdr:to>
    <xdr:sp macro="" textlink="">
      <xdr:nvSpPr>
        <xdr:cNvPr id="65" name="CaixaDeTexto 64"/>
        <xdr:cNvSpPr txBox="1"/>
      </xdr:nvSpPr>
      <xdr:spPr>
        <a:xfrm>
          <a:off x="5894294" y="124793935"/>
          <a:ext cx="883024" cy="2300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200" b="1"/>
            <a:t>REFEIÇÃO:</a:t>
          </a:r>
        </a:p>
      </xdr:txBody>
    </xdr:sp>
    <xdr:clientData/>
  </xdr:twoCellAnchor>
  <xdr:twoCellAnchor>
    <xdr:from>
      <xdr:col>5</xdr:col>
      <xdr:colOff>190500</xdr:colOff>
      <xdr:row>721</xdr:row>
      <xdr:rowOff>139700</xdr:rowOff>
    </xdr:from>
    <xdr:to>
      <xdr:col>6</xdr:col>
      <xdr:colOff>266700</xdr:colOff>
      <xdr:row>723</xdr:row>
      <xdr:rowOff>0</xdr:rowOff>
    </xdr:to>
    <xdr:sp macro="" textlink="">
      <xdr:nvSpPr>
        <xdr:cNvPr id="67" name="CaixaDeTexto 66"/>
        <xdr:cNvSpPr txBox="1"/>
      </xdr:nvSpPr>
      <xdr:spPr>
        <a:xfrm>
          <a:off x="5894294" y="158478818"/>
          <a:ext cx="883024" cy="2300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200" b="1"/>
            <a:t>REFEIÇÃO:</a:t>
          </a:r>
        </a:p>
      </xdr:txBody>
    </xdr:sp>
    <xdr:clientData/>
  </xdr:twoCellAnchor>
  <xdr:twoCellAnchor>
    <xdr:from>
      <xdr:col>5</xdr:col>
      <xdr:colOff>190500</xdr:colOff>
      <xdr:row>751</xdr:row>
      <xdr:rowOff>139700</xdr:rowOff>
    </xdr:from>
    <xdr:to>
      <xdr:col>6</xdr:col>
      <xdr:colOff>266700</xdr:colOff>
      <xdr:row>753</xdr:row>
      <xdr:rowOff>0</xdr:rowOff>
    </xdr:to>
    <xdr:sp macro="" textlink="">
      <xdr:nvSpPr>
        <xdr:cNvPr id="68" name="CaixaDeTexto 67"/>
        <xdr:cNvSpPr txBox="1"/>
      </xdr:nvSpPr>
      <xdr:spPr>
        <a:xfrm>
          <a:off x="5894294" y="158478818"/>
          <a:ext cx="883024" cy="2300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200" b="1"/>
            <a:t>REFEIÇÃO:</a:t>
          </a:r>
        </a:p>
      </xdr:txBody>
    </xdr:sp>
    <xdr:clientData/>
  </xdr:twoCellAnchor>
  <xdr:twoCellAnchor>
    <xdr:from>
      <xdr:col>5</xdr:col>
      <xdr:colOff>190500</xdr:colOff>
      <xdr:row>781</xdr:row>
      <xdr:rowOff>139700</xdr:rowOff>
    </xdr:from>
    <xdr:to>
      <xdr:col>6</xdr:col>
      <xdr:colOff>266700</xdr:colOff>
      <xdr:row>783</xdr:row>
      <xdr:rowOff>0</xdr:rowOff>
    </xdr:to>
    <xdr:sp macro="" textlink="">
      <xdr:nvSpPr>
        <xdr:cNvPr id="69" name="CaixaDeTexto 68"/>
        <xdr:cNvSpPr txBox="1"/>
      </xdr:nvSpPr>
      <xdr:spPr>
        <a:xfrm>
          <a:off x="5894294" y="158478818"/>
          <a:ext cx="883024" cy="2300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200" b="1"/>
            <a:t>REFEIÇÃO:</a:t>
          </a:r>
        </a:p>
      </xdr:txBody>
    </xdr:sp>
    <xdr:clientData/>
  </xdr:twoCellAnchor>
  <xdr:twoCellAnchor>
    <xdr:from>
      <xdr:col>5</xdr:col>
      <xdr:colOff>190500</xdr:colOff>
      <xdr:row>811</xdr:row>
      <xdr:rowOff>139700</xdr:rowOff>
    </xdr:from>
    <xdr:to>
      <xdr:col>6</xdr:col>
      <xdr:colOff>266700</xdr:colOff>
      <xdr:row>813</xdr:row>
      <xdr:rowOff>0</xdr:rowOff>
    </xdr:to>
    <xdr:sp macro="" textlink="">
      <xdr:nvSpPr>
        <xdr:cNvPr id="70" name="CaixaDeTexto 69"/>
        <xdr:cNvSpPr txBox="1"/>
      </xdr:nvSpPr>
      <xdr:spPr>
        <a:xfrm>
          <a:off x="5894294" y="158478818"/>
          <a:ext cx="883024" cy="2300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200" b="1"/>
            <a:t>REFEIÇÃO:</a:t>
          </a:r>
        </a:p>
      </xdr:txBody>
    </xdr:sp>
    <xdr:clientData/>
  </xdr:twoCellAnchor>
  <xdr:twoCellAnchor>
    <xdr:from>
      <xdr:col>5</xdr:col>
      <xdr:colOff>190500</xdr:colOff>
      <xdr:row>841</xdr:row>
      <xdr:rowOff>139700</xdr:rowOff>
    </xdr:from>
    <xdr:to>
      <xdr:col>6</xdr:col>
      <xdr:colOff>266700</xdr:colOff>
      <xdr:row>843</xdr:row>
      <xdr:rowOff>0</xdr:rowOff>
    </xdr:to>
    <xdr:sp macro="" textlink="">
      <xdr:nvSpPr>
        <xdr:cNvPr id="71" name="CaixaDeTexto 70"/>
        <xdr:cNvSpPr txBox="1"/>
      </xdr:nvSpPr>
      <xdr:spPr>
        <a:xfrm>
          <a:off x="5894294" y="184823847"/>
          <a:ext cx="883024" cy="2300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200" b="1"/>
            <a:t>REFEIÇÃO:</a:t>
          </a:r>
        </a:p>
      </xdr:txBody>
    </xdr:sp>
    <xdr:clientData/>
  </xdr:twoCellAnchor>
  <xdr:twoCellAnchor>
    <xdr:from>
      <xdr:col>5</xdr:col>
      <xdr:colOff>190500</xdr:colOff>
      <xdr:row>721</xdr:row>
      <xdr:rowOff>139700</xdr:rowOff>
    </xdr:from>
    <xdr:to>
      <xdr:col>6</xdr:col>
      <xdr:colOff>266700</xdr:colOff>
      <xdr:row>723</xdr:row>
      <xdr:rowOff>0</xdr:rowOff>
    </xdr:to>
    <xdr:sp macro="" textlink="">
      <xdr:nvSpPr>
        <xdr:cNvPr id="72" name="CaixaDeTexto 71"/>
        <xdr:cNvSpPr txBox="1"/>
      </xdr:nvSpPr>
      <xdr:spPr>
        <a:xfrm>
          <a:off x="5894294" y="151777700"/>
          <a:ext cx="883024" cy="2300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200" b="1"/>
            <a:t>REFEIÇÃO:</a:t>
          </a:r>
        </a:p>
      </xdr:txBody>
    </xdr:sp>
    <xdr:clientData/>
  </xdr:twoCellAnchor>
  <xdr:twoCellAnchor>
    <xdr:from>
      <xdr:col>5</xdr:col>
      <xdr:colOff>190500</xdr:colOff>
      <xdr:row>871</xdr:row>
      <xdr:rowOff>139700</xdr:rowOff>
    </xdr:from>
    <xdr:to>
      <xdr:col>6</xdr:col>
      <xdr:colOff>266700</xdr:colOff>
      <xdr:row>873</xdr:row>
      <xdr:rowOff>0</xdr:rowOff>
    </xdr:to>
    <xdr:sp macro="" textlink="">
      <xdr:nvSpPr>
        <xdr:cNvPr id="73" name="CaixaDeTexto 72"/>
        <xdr:cNvSpPr txBox="1"/>
      </xdr:nvSpPr>
      <xdr:spPr>
        <a:xfrm>
          <a:off x="5894294" y="185249671"/>
          <a:ext cx="883024" cy="2300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200" b="1"/>
            <a:t>REFEIÇÃO:</a:t>
          </a:r>
        </a:p>
      </xdr:txBody>
    </xdr:sp>
    <xdr:clientData/>
  </xdr:twoCellAnchor>
  <xdr:twoCellAnchor>
    <xdr:from>
      <xdr:col>5</xdr:col>
      <xdr:colOff>190500</xdr:colOff>
      <xdr:row>900</xdr:row>
      <xdr:rowOff>139700</xdr:rowOff>
    </xdr:from>
    <xdr:to>
      <xdr:col>6</xdr:col>
      <xdr:colOff>266700</xdr:colOff>
      <xdr:row>902</xdr:row>
      <xdr:rowOff>0</xdr:rowOff>
    </xdr:to>
    <xdr:sp macro="" textlink="">
      <xdr:nvSpPr>
        <xdr:cNvPr id="52" name="CaixaDeTexto 51"/>
        <xdr:cNvSpPr txBox="1"/>
      </xdr:nvSpPr>
      <xdr:spPr>
        <a:xfrm>
          <a:off x="5894294" y="191939582"/>
          <a:ext cx="883024" cy="2300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200" b="1"/>
            <a:t>REFEIÇÃO:</a:t>
          </a:r>
        </a:p>
      </xdr:txBody>
    </xdr:sp>
    <xdr:clientData/>
  </xdr:twoCellAnchor>
  <xdr:twoCellAnchor>
    <xdr:from>
      <xdr:col>5</xdr:col>
      <xdr:colOff>190500</xdr:colOff>
      <xdr:row>929</xdr:row>
      <xdr:rowOff>139700</xdr:rowOff>
    </xdr:from>
    <xdr:to>
      <xdr:col>6</xdr:col>
      <xdr:colOff>266700</xdr:colOff>
      <xdr:row>931</xdr:row>
      <xdr:rowOff>0</xdr:rowOff>
    </xdr:to>
    <xdr:sp macro="" textlink="">
      <xdr:nvSpPr>
        <xdr:cNvPr id="53" name="CaixaDeTexto 52"/>
        <xdr:cNvSpPr txBox="1"/>
      </xdr:nvSpPr>
      <xdr:spPr>
        <a:xfrm>
          <a:off x="5929313" y="197164325"/>
          <a:ext cx="885825" cy="2174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200" b="1"/>
            <a:t>REFEIÇÃO:</a:t>
          </a:r>
        </a:p>
      </xdr:txBody>
    </xdr:sp>
    <xdr:clientData/>
  </xdr:twoCellAnchor>
  <xdr:twoCellAnchor>
    <xdr:from>
      <xdr:col>5</xdr:col>
      <xdr:colOff>190500</xdr:colOff>
      <xdr:row>958</xdr:row>
      <xdr:rowOff>139700</xdr:rowOff>
    </xdr:from>
    <xdr:to>
      <xdr:col>6</xdr:col>
      <xdr:colOff>266700</xdr:colOff>
      <xdr:row>960</xdr:row>
      <xdr:rowOff>0</xdr:rowOff>
    </xdr:to>
    <xdr:sp macro="" textlink="">
      <xdr:nvSpPr>
        <xdr:cNvPr id="54" name="CaixaDeTexto 53"/>
        <xdr:cNvSpPr txBox="1"/>
      </xdr:nvSpPr>
      <xdr:spPr>
        <a:xfrm>
          <a:off x="5929313" y="197164325"/>
          <a:ext cx="885825" cy="2174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200" b="1"/>
            <a:t>REFEIÇÃO:</a:t>
          </a:r>
        </a:p>
      </xdr:txBody>
    </xdr:sp>
    <xdr:clientData/>
  </xdr:twoCellAnchor>
  <xdr:twoCellAnchor>
    <xdr:from>
      <xdr:col>5</xdr:col>
      <xdr:colOff>190500</xdr:colOff>
      <xdr:row>987</xdr:row>
      <xdr:rowOff>139700</xdr:rowOff>
    </xdr:from>
    <xdr:to>
      <xdr:col>6</xdr:col>
      <xdr:colOff>266700</xdr:colOff>
      <xdr:row>989</xdr:row>
      <xdr:rowOff>0</xdr:rowOff>
    </xdr:to>
    <xdr:sp macro="" textlink="">
      <xdr:nvSpPr>
        <xdr:cNvPr id="55" name="CaixaDeTexto 54"/>
        <xdr:cNvSpPr txBox="1"/>
      </xdr:nvSpPr>
      <xdr:spPr>
        <a:xfrm>
          <a:off x="5905500" y="201117200"/>
          <a:ext cx="9017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200" b="1"/>
            <a:t>REFEIÇÃO:</a:t>
          </a:r>
        </a:p>
      </xdr:txBody>
    </xdr:sp>
    <xdr:clientData/>
  </xdr:twoCellAnchor>
  <xdr:twoCellAnchor>
    <xdr:from>
      <xdr:col>5</xdr:col>
      <xdr:colOff>190500</xdr:colOff>
      <xdr:row>1016</xdr:row>
      <xdr:rowOff>139700</xdr:rowOff>
    </xdr:from>
    <xdr:to>
      <xdr:col>6</xdr:col>
      <xdr:colOff>266700</xdr:colOff>
      <xdr:row>1018</xdr:row>
      <xdr:rowOff>0</xdr:rowOff>
    </xdr:to>
    <xdr:sp macro="" textlink="">
      <xdr:nvSpPr>
        <xdr:cNvPr id="56" name="CaixaDeTexto 55"/>
        <xdr:cNvSpPr txBox="1"/>
      </xdr:nvSpPr>
      <xdr:spPr>
        <a:xfrm>
          <a:off x="5873750" y="195926075"/>
          <a:ext cx="885825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200" b="1"/>
            <a:t>REFEIÇÃO:</a:t>
          </a:r>
        </a:p>
      </xdr:txBody>
    </xdr:sp>
    <xdr:clientData/>
  </xdr:twoCellAnchor>
  <xdr:twoCellAnchor>
    <xdr:from>
      <xdr:col>5</xdr:col>
      <xdr:colOff>190500</xdr:colOff>
      <xdr:row>1045</xdr:row>
      <xdr:rowOff>139700</xdr:rowOff>
    </xdr:from>
    <xdr:to>
      <xdr:col>6</xdr:col>
      <xdr:colOff>266700</xdr:colOff>
      <xdr:row>1047</xdr:row>
      <xdr:rowOff>0</xdr:rowOff>
    </xdr:to>
    <xdr:sp macro="" textlink="">
      <xdr:nvSpPr>
        <xdr:cNvPr id="57" name="CaixaDeTexto 56"/>
        <xdr:cNvSpPr txBox="1"/>
      </xdr:nvSpPr>
      <xdr:spPr>
        <a:xfrm>
          <a:off x="5873750" y="195926075"/>
          <a:ext cx="885825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200" b="1"/>
            <a:t>REFEIÇÃO:</a:t>
          </a:r>
        </a:p>
      </xdr:txBody>
    </xdr:sp>
    <xdr:clientData/>
  </xdr:twoCellAnchor>
  <xdr:twoCellAnchor>
    <xdr:from>
      <xdr:col>5</xdr:col>
      <xdr:colOff>190500</xdr:colOff>
      <xdr:row>1074</xdr:row>
      <xdr:rowOff>139700</xdr:rowOff>
    </xdr:from>
    <xdr:to>
      <xdr:col>6</xdr:col>
      <xdr:colOff>266700</xdr:colOff>
      <xdr:row>1076</xdr:row>
      <xdr:rowOff>0</xdr:rowOff>
    </xdr:to>
    <xdr:sp macro="" textlink="">
      <xdr:nvSpPr>
        <xdr:cNvPr id="58" name="CaixaDeTexto 57"/>
        <xdr:cNvSpPr txBox="1"/>
      </xdr:nvSpPr>
      <xdr:spPr>
        <a:xfrm>
          <a:off x="5873750" y="195926075"/>
          <a:ext cx="885825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200" b="1"/>
            <a:t>REFEIÇÃO:</a:t>
          </a:r>
        </a:p>
      </xdr:txBody>
    </xdr:sp>
    <xdr:clientData/>
  </xdr:twoCellAnchor>
  <xdr:twoCellAnchor>
    <xdr:from>
      <xdr:col>5</xdr:col>
      <xdr:colOff>190500</xdr:colOff>
      <xdr:row>1103</xdr:row>
      <xdr:rowOff>139700</xdr:rowOff>
    </xdr:from>
    <xdr:to>
      <xdr:col>6</xdr:col>
      <xdr:colOff>266700</xdr:colOff>
      <xdr:row>1105</xdr:row>
      <xdr:rowOff>0</xdr:rowOff>
    </xdr:to>
    <xdr:sp macro="" textlink="">
      <xdr:nvSpPr>
        <xdr:cNvPr id="59" name="CaixaDeTexto 58"/>
        <xdr:cNvSpPr txBox="1"/>
      </xdr:nvSpPr>
      <xdr:spPr>
        <a:xfrm>
          <a:off x="5873750" y="195926075"/>
          <a:ext cx="885825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200" b="1"/>
            <a:t>REFEIÇÃO:</a:t>
          </a:r>
        </a:p>
      </xdr:txBody>
    </xdr:sp>
    <xdr:clientData/>
  </xdr:twoCellAnchor>
  <xdr:twoCellAnchor>
    <xdr:from>
      <xdr:col>5</xdr:col>
      <xdr:colOff>190500</xdr:colOff>
      <xdr:row>1132</xdr:row>
      <xdr:rowOff>139700</xdr:rowOff>
    </xdr:from>
    <xdr:to>
      <xdr:col>6</xdr:col>
      <xdr:colOff>266700</xdr:colOff>
      <xdr:row>1134</xdr:row>
      <xdr:rowOff>0</xdr:rowOff>
    </xdr:to>
    <xdr:sp macro="" textlink="">
      <xdr:nvSpPr>
        <xdr:cNvPr id="60" name="CaixaDeTexto 59"/>
        <xdr:cNvSpPr txBox="1"/>
      </xdr:nvSpPr>
      <xdr:spPr>
        <a:xfrm>
          <a:off x="5873750" y="195926075"/>
          <a:ext cx="885825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200" b="1"/>
            <a:t>REFEIÇÃO:</a:t>
          </a:r>
        </a:p>
      </xdr:txBody>
    </xdr:sp>
    <xdr:clientData/>
  </xdr:twoCellAnchor>
  <xdr:twoCellAnchor>
    <xdr:from>
      <xdr:col>5</xdr:col>
      <xdr:colOff>190500</xdr:colOff>
      <xdr:row>1161</xdr:row>
      <xdr:rowOff>139700</xdr:rowOff>
    </xdr:from>
    <xdr:to>
      <xdr:col>6</xdr:col>
      <xdr:colOff>266700</xdr:colOff>
      <xdr:row>1163</xdr:row>
      <xdr:rowOff>0</xdr:rowOff>
    </xdr:to>
    <xdr:sp macro="" textlink="">
      <xdr:nvSpPr>
        <xdr:cNvPr id="66" name="CaixaDeTexto 65"/>
        <xdr:cNvSpPr txBox="1"/>
      </xdr:nvSpPr>
      <xdr:spPr>
        <a:xfrm>
          <a:off x="5873750" y="195926075"/>
          <a:ext cx="885825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200" b="1"/>
            <a:t>REFEIÇÃO:</a:t>
          </a:r>
        </a:p>
      </xdr:txBody>
    </xdr:sp>
    <xdr:clientData/>
  </xdr:twoCellAnchor>
  <xdr:twoCellAnchor>
    <xdr:from>
      <xdr:col>5</xdr:col>
      <xdr:colOff>190500</xdr:colOff>
      <xdr:row>1190</xdr:row>
      <xdr:rowOff>139700</xdr:rowOff>
    </xdr:from>
    <xdr:to>
      <xdr:col>6</xdr:col>
      <xdr:colOff>266700</xdr:colOff>
      <xdr:row>1192</xdr:row>
      <xdr:rowOff>0</xdr:rowOff>
    </xdr:to>
    <xdr:sp macro="" textlink="">
      <xdr:nvSpPr>
        <xdr:cNvPr id="74" name="CaixaDeTexto 73"/>
        <xdr:cNvSpPr txBox="1"/>
      </xdr:nvSpPr>
      <xdr:spPr>
        <a:xfrm>
          <a:off x="5873750" y="195926075"/>
          <a:ext cx="885825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200" b="1"/>
            <a:t>REFEIÇÃO:</a:t>
          </a:r>
        </a:p>
      </xdr:txBody>
    </xdr:sp>
    <xdr:clientData/>
  </xdr:twoCellAnchor>
  <xdr:twoCellAnchor>
    <xdr:from>
      <xdr:col>5</xdr:col>
      <xdr:colOff>190500</xdr:colOff>
      <xdr:row>1219</xdr:row>
      <xdr:rowOff>139700</xdr:rowOff>
    </xdr:from>
    <xdr:to>
      <xdr:col>6</xdr:col>
      <xdr:colOff>266700</xdr:colOff>
      <xdr:row>1221</xdr:row>
      <xdr:rowOff>0</xdr:rowOff>
    </xdr:to>
    <xdr:sp macro="" textlink="">
      <xdr:nvSpPr>
        <xdr:cNvPr id="75" name="CaixaDeTexto 74"/>
        <xdr:cNvSpPr txBox="1"/>
      </xdr:nvSpPr>
      <xdr:spPr>
        <a:xfrm>
          <a:off x="5873750" y="195926075"/>
          <a:ext cx="885825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200" b="1"/>
            <a:t>REFEIÇÃO:</a:t>
          </a:r>
        </a:p>
      </xdr:txBody>
    </xdr:sp>
    <xdr:clientData/>
  </xdr:twoCellAnchor>
  <xdr:twoCellAnchor>
    <xdr:from>
      <xdr:col>5</xdr:col>
      <xdr:colOff>190500</xdr:colOff>
      <xdr:row>1248</xdr:row>
      <xdr:rowOff>139700</xdr:rowOff>
    </xdr:from>
    <xdr:to>
      <xdr:col>6</xdr:col>
      <xdr:colOff>266700</xdr:colOff>
      <xdr:row>1250</xdr:row>
      <xdr:rowOff>0</xdr:rowOff>
    </xdr:to>
    <xdr:sp macro="" textlink="">
      <xdr:nvSpPr>
        <xdr:cNvPr id="76" name="CaixaDeTexto 75"/>
        <xdr:cNvSpPr txBox="1"/>
      </xdr:nvSpPr>
      <xdr:spPr>
        <a:xfrm>
          <a:off x="5873750" y="195926075"/>
          <a:ext cx="885825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200" b="1"/>
            <a:t>REFEIÇÃO:</a:t>
          </a:r>
        </a:p>
      </xdr:txBody>
    </xdr:sp>
    <xdr:clientData/>
  </xdr:twoCellAnchor>
  <xdr:twoCellAnchor>
    <xdr:from>
      <xdr:col>5</xdr:col>
      <xdr:colOff>190500</xdr:colOff>
      <xdr:row>1277</xdr:row>
      <xdr:rowOff>139700</xdr:rowOff>
    </xdr:from>
    <xdr:to>
      <xdr:col>6</xdr:col>
      <xdr:colOff>266700</xdr:colOff>
      <xdr:row>1279</xdr:row>
      <xdr:rowOff>0</xdr:rowOff>
    </xdr:to>
    <xdr:sp macro="" textlink="">
      <xdr:nvSpPr>
        <xdr:cNvPr id="77" name="CaixaDeTexto 76"/>
        <xdr:cNvSpPr txBox="1"/>
      </xdr:nvSpPr>
      <xdr:spPr>
        <a:xfrm>
          <a:off x="5873750" y="195926075"/>
          <a:ext cx="885825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200" b="1"/>
            <a:t>REFEIÇÃO:</a:t>
          </a:r>
        </a:p>
      </xdr:txBody>
    </xdr:sp>
    <xdr:clientData/>
  </xdr:twoCellAnchor>
  <xdr:twoCellAnchor>
    <xdr:from>
      <xdr:col>5</xdr:col>
      <xdr:colOff>190500</xdr:colOff>
      <xdr:row>1306</xdr:row>
      <xdr:rowOff>139700</xdr:rowOff>
    </xdr:from>
    <xdr:to>
      <xdr:col>6</xdr:col>
      <xdr:colOff>266700</xdr:colOff>
      <xdr:row>1308</xdr:row>
      <xdr:rowOff>0</xdr:rowOff>
    </xdr:to>
    <xdr:sp macro="" textlink="">
      <xdr:nvSpPr>
        <xdr:cNvPr id="78" name="CaixaDeTexto 77"/>
        <xdr:cNvSpPr txBox="1"/>
      </xdr:nvSpPr>
      <xdr:spPr>
        <a:xfrm>
          <a:off x="5873750" y="195926075"/>
          <a:ext cx="885825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200" b="1"/>
            <a:t>REFEIÇÃO:</a:t>
          </a:r>
        </a:p>
      </xdr:txBody>
    </xdr:sp>
    <xdr:clientData/>
  </xdr:twoCellAnchor>
  <xdr:twoCellAnchor>
    <xdr:from>
      <xdr:col>5</xdr:col>
      <xdr:colOff>190500</xdr:colOff>
      <xdr:row>1335</xdr:row>
      <xdr:rowOff>139700</xdr:rowOff>
    </xdr:from>
    <xdr:to>
      <xdr:col>6</xdr:col>
      <xdr:colOff>266700</xdr:colOff>
      <xdr:row>1337</xdr:row>
      <xdr:rowOff>0</xdr:rowOff>
    </xdr:to>
    <xdr:sp macro="" textlink="">
      <xdr:nvSpPr>
        <xdr:cNvPr id="79" name="CaixaDeTexto 78"/>
        <xdr:cNvSpPr txBox="1"/>
      </xdr:nvSpPr>
      <xdr:spPr>
        <a:xfrm>
          <a:off x="5873750" y="195926075"/>
          <a:ext cx="885825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200" b="1"/>
            <a:t>REFEIÇÃO:</a:t>
          </a:r>
        </a:p>
      </xdr:txBody>
    </xdr:sp>
    <xdr:clientData/>
  </xdr:twoCellAnchor>
  <xdr:twoCellAnchor>
    <xdr:from>
      <xdr:col>5</xdr:col>
      <xdr:colOff>190500</xdr:colOff>
      <xdr:row>1364</xdr:row>
      <xdr:rowOff>139700</xdr:rowOff>
    </xdr:from>
    <xdr:to>
      <xdr:col>6</xdr:col>
      <xdr:colOff>266700</xdr:colOff>
      <xdr:row>1366</xdr:row>
      <xdr:rowOff>0</xdr:rowOff>
    </xdr:to>
    <xdr:sp macro="" textlink="">
      <xdr:nvSpPr>
        <xdr:cNvPr id="80" name="CaixaDeTexto 79"/>
        <xdr:cNvSpPr txBox="1"/>
      </xdr:nvSpPr>
      <xdr:spPr>
        <a:xfrm>
          <a:off x="5873750" y="195926075"/>
          <a:ext cx="885825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200" b="1"/>
            <a:t>REFEIÇÃO:</a:t>
          </a:r>
        </a:p>
      </xdr:txBody>
    </xdr:sp>
    <xdr:clientData/>
  </xdr:twoCellAnchor>
  <xdr:twoCellAnchor>
    <xdr:from>
      <xdr:col>5</xdr:col>
      <xdr:colOff>190500</xdr:colOff>
      <xdr:row>1393</xdr:row>
      <xdr:rowOff>139700</xdr:rowOff>
    </xdr:from>
    <xdr:to>
      <xdr:col>6</xdr:col>
      <xdr:colOff>266700</xdr:colOff>
      <xdr:row>1395</xdr:row>
      <xdr:rowOff>0</xdr:rowOff>
    </xdr:to>
    <xdr:sp macro="" textlink="">
      <xdr:nvSpPr>
        <xdr:cNvPr id="81" name="CaixaDeTexto 80"/>
        <xdr:cNvSpPr txBox="1"/>
      </xdr:nvSpPr>
      <xdr:spPr>
        <a:xfrm>
          <a:off x="5873750" y="195926075"/>
          <a:ext cx="885825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200" b="1"/>
            <a:t>REFEIÇÃO:</a:t>
          </a:r>
        </a:p>
      </xdr:txBody>
    </xdr:sp>
    <xdr:clientData/>
  </xdr:twoCellAnchor>
  <xdr:twoCellAnchor>
    <xdr:from>
      <xdr:col>5</xdr:col>
      <xdr:colOff>190500</xdr:colOff>
      <xdr:row>1422</xdr:row>
      <xdr:rowOff>139700</xdr:rowOff>
    </xdr:from>
    <xdr:to>
      <xdr:col>6</xdr:col>
      <xdr:colOff>266700</xdr:colOff>
      <xdr:row>1424</xdr:row>
      <xdr:rowOff>0</xdr:rowOff>
    </xdr:to>
    <xdr:sp macro="" textlink="">
      <xdr:nvSpPr>
        <xdr:cNvPr id="82" name="CaixaDeTexto 81"/>
        <xdr:cNvSpPr txBox="1"/>
      </xdr:nvSpPr>
      <xdr:spPr>
        <a:xfrm>
          <a:off x="5873750" y="195926075"/>
          <a:ext cx="885825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200" b="1"/>
            <a:t>REFEIÇÃO:</a:t>
          </a:r>
        </a:p>
      </xdr:txBody>
    </xdr:sp>
    <xdr:clientData/>
  </xdr:twoCellAnchor>
  <xdr:twoCellAnchor>
    <xdr:from>
      <xdr:col>5</xdr:col>
      <xdr:colOff>190500</xdr:colOff>
      <xdr:row>1451</xdr:row>
      <xdr:rowOff>139700</xdr:rowOff>
    </xdr:from>
    <xdr:to>
      <xdr:col>6</xdr:col>
      <xdr:colOff>266700</xdr:colOff>
      <xdr:row>1453</xdr:row>
      <xdr:rowOff>0</xdr:rowOff>
    </xdr:to>
    <xdr:sp macro="" textlink="">
      <xdr:nvSpPr>
        <xdr:cNvPr id="83" name="CaixaDeTexto 82"/>
        <xdr:cNvSpPr txBox="1"/>
      </xdr:nvSpPr>
      <xdr:spPr>
        <a:xfrm>
          <a:off x="5873750" y="195926075"/>
          <a:ext cx="885825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200" b="1"/>
            <a:t>REFEIÇÃO: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FESSOR/Downloads/PLANILHA%20CARD&#193;PIO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dapio"/>
      <sheetName val="Formulario2 teste"/>
      <sheetName val="AUX"/>
      <sheetName val="Previsão"/>
      <sheetName val="dados"/>
    </sheetNames>
    <sheetDataSet>
      <sheetData sheetId="0" refreshError="1"/>
      <sheetData sheetId="1"/>
      <sheetData sheetId="2">
        <row r="2">
          <cell r="A2" t="str">
            <v>Café da manhã</v>
          </cell>
        </row>
        <row r="3">
          <cell r="A3" t="str">
            <v>Almoço</v>
          </cell>
        </row>
        <row r="4">
          <cell r="A4" t="str">
            <v>Lanche</v>
          </cell>
        </row>
        <row r="5">
          <cell r="A5" t="str">
            <v>Jantar</v>
          </cell>
        </row>
      </sheetData>
      <sheetData sheetId="3" refreshError="1"/>
      <sheetData sheetId="4">
        <row r="3">
          <cell r="A3" t="str">
            <v>Abacate</v>
          </cell>
          <cell r="C3">
            <v>96.154708695652204</v>
          </cell>
          <cell r="D3">
            <v>6.0308695652173965</v>
          </cell>
          <cell r="E3">
            <v>1.2391304347826086</v>
          </cell>
          <cell r="F3">
            <v>8.3966666666666665</v>
          </cell>
          <cell r="G3">
            <v>6.3133333333333326</v>
          </cell>
          <cell r="H3">
            <v>61.2</v>
          </cell>
          <cell r="I3">
            <v>8.66</v>
          </cell>
          <cell r="J3">
            <v>14.683333333333332</v>
          </cell>
          <cell r="K3">
            <v>0.21666666666666667</v>
          </cell>
          <cell r="L3">
            <v>0.20666666666666667</v>
          </cell>
          <cell r="M3">
            <v>7.916666666666667</v>
          </cell>
          <cell r="P3">
            <v>0.96154708695652202</v>
          </cell>
          <cell r="Q3">
            <v>6.0308695652173963E-2</v>
          </cell>
          <cell r="R3">
            <v>1.2391304347826086E-2</v>
          </cell>
          <cell r="S3">
            <v>8.3966666666666662E-2</v>
          </cell>
          <cell r="T3">
            <v>6.3133333333333319E-2</v>
          </cell>
          <cell r="U3">
            <v>0.61199999999999999</v>
          </cell>
          <cell r="V3">
            <v>8.6599999999999996E-2</v>
          </cell>
          <cell r="W3">
            <v>0.14683333333333332</v>
          </cell>
          <cell r="X3">
            <v>2.1666666666666666E-3</v>
          </cell>
          <cell r="Y3">
            <v>2.0666666666666667E-3</v>
          </cell>
          <cell r="Z3">
            <v>7.9166666666666663E-2</v>
          </cell>
        </row>
        <row r="4">
          <cell r="A4" t="str">
            <v>Abacaxi</v>
          </cell>
          <cell r="C4">
            <v>48.322213043478243</v>
          </cell>
          <cell r="D4">
            <v>12.334637681159411</v>
          </cell>
          <cell r="E4">
            <v>0.85869565217391308</v>
          </cell>
          <cell r="F4">
            <v>0.12333333333333334</v>
          </cell>
          <cell r="G4">
            <v>0.98666666666666669</v>
          </cell>
          <cell r="H4">
            <v>2.83</v>
          </cell>
          <cell r="I4">
            <v>34.623333333333335</v>
          </cell>
          <cell r="J4">
            <v>18.440000000000001</v>
          </cell>
          <cell r="K4">
            <v>0.14333333333333334</v>
          </cell>
          <cell r="L4">
            <v>0.25666666666666665</v>
          </cell>
          <cell r="M4">
            <v>22.433333333333334</v>
          </cell>
          <cell r="P4">
            <v>0.4832221304347824</v>
          </cell>
          <cell r="Q4">
            <v>0.12334637681159411</v>
          </cell>
          <cell r="R4">
            <v>8.5869565217391308E-3</v>
          </cell>
          <cell r="S4">
            <v>1.2333333333333335E-3</v>
          </cell>
          <cell r="T4">
            <v>9.8666666666666677E-3</v>
          </cell>
          <cell r="U4">
            <v>2.8300000000000002E-2</v>
          </cell>
          <cell r="V4">
            <v>0.34623333333333334</v>
          </cell>
          <cell r="W4">
            <v>0.18440000000000001</v>
          </cell>
          <cell r="X4">
            <v>1.4333333333333333E-3</v>
          </cell>
          <cell r="Y4">
            <v>2.5666666666666667E-3</v>
          </cell>
          <cell r="Z4">
            <v>0.22433333333333333</v>
          </cell>
        </row>
        <row r="5">
          <cell r="A5" t="str">
            <v>Abacaxi, polpa congelada</v>
          </cell>
          <cell r="C5">
            <v>30.591799194335923</v>
          </cell>
          <cell r="D5">
            <v>7.7986666666666622</v>
          </cell>
          <cell r="E5">
            <v>0.46666666666666662</v>
          </cell>
          <cell r="F5">
            <v>0.11333333333333333</v>
          </cell>
          <cell r="G5">
            <v>0.32666666666666666</v>
          </cell>
          <cell r="H5" t="str">
            <v>NA</v>
          </cell>
          <cell r="I5">
            <v>1.2466666666666666</v>
          </cell>
          <cell r="J5">
            <v>10.071333333333333</v>
          </cell>
          <cell r="K5">
            <v>6.0333333333333329E-2</v>
          </cell>
          <cell r="L5">
            <v>0.35733333333333334</v>
          </cell>
          <cell r="M5">
            <v>13.538000000000002</v>
          </cell>
          <cell r="P5">
            <v>0.30591799194335922</v>
          </cell>
          <cell r="Q5">
            <v>7.7986666666666621E-2</v>
          </cell>
          <cell r="R5">
            <v>4.6666666666666662E-3</v>
          </cell>
          <cell r="S5">
            <v>1.1333333333333332E-3</v>
          </cell>
          <cell r="T5">
            <v>3.2666666666666664E-3</v>
          </cell>
          <cell r="U5">
            <v>0</v>
          </cell>
          <cell r="V5">
            <v>1.2466666666666666E-2</v>
          </cell>
          <cell r="W5">
            <v>0.10071333333333334</v>
          </cell>
          <cell r="X5">
            <v>6.0333333333333333E-4</v>
          </cell>
          <cell r="Y5">
            <v>3.5733333333333333E-3</v>
          </cell>
          <cell r="Z5">
            <v>0.13538000000000003</v>
          </cell>
        </row>
        <row r="6">
          <cell r="A6" t="str">
            <v>Abóbora, cabotian</v>
          </cell>
          <cell r="C6">
            <v>38.599294202898562</v>
          </cell>
          <cell r="D6">
            <v>8.3602898550724678</v>
          </cell>
          <cell r="E6">
            <v>1.7463768115942029</v>
          </cell>
          <cell r="F6">
            <v>0.53666666666666674</v>
          </cell>
          <cell r="G6">
            <v>2.1666666666666665</v>
          </cell>
          <cell r="H6" t="str">
            <v>NA</v>
          </cell>
          <cell r="I6">
            <v>5.09</v>
          </cell>
          <cell r="J6">
            <v>8.82</v>
          </cell>
          <cell r="K6">
            <v>0.32</v>
          </cell>
          <cell r="L6">
            <v>0.37333333333333335</v>
          </cell>
          <cell r="M6">
            <v>17.963333333333335</v>
          </cell>
          <cell r="P6">
            <v>0.3859929420289856</v>
          </cell>
          <cell r="Q6">
            <v>8.3602898550724683E-2</v>
          </cell>
          <cell r="R6">
            <v>1.7463768115942028E-2</v>
          </cell>
          <cell r="S6">
            <v>5.3666666666666672E-3</v>
          </cell>
          <cell r="T6">
            <v>2.1666666666666664E-2</v>
          </cell>
          <cell r="U6">
            <v>0</v>
          </cell>
          <cell r="V6">
            <v>5.0900000000000001E-2</v>
          </cell>
          <cell r="W6">
            <v>8.8200000000000001E-2</v>
          </cell>
          <cell r="X6">
            <v>3.2000000000000002E-3</v>
          </cell>
          <cell r="Y6">
            <v>3.7333333333333333E-3</v>
          </cell>
          <cell r="Z6">
            <v>0.17963333333333334</v>
          </cell>
        </row>
        <row r="7">
          <cell r="A7" t="str">
            <v>Abóbora, menina brasileira</v>
          </cell>
          <cell r="C7">
            <v>13.605673913043486</v>
          </cell>
          <cell r="D7">
            <v>3.3013043478260893</v>
          </cell>
          <cell r="E7">
            <v>0.60869565217391308</v>
          </cell>
          <cell r="F7" t="str">
            <v>Tr</v>
          </cell>
          <cell r="G7">
            <v>1.17</v>
          </cell>
          <cell r="H7" t="str">
            <v>NA</v>
          </cell>
          <cell r="I7">
            <v>1.5</v>
          </cell>
          <cell r="J7">
            <v>4.09</v>
          </cell>
          <cell r="K7" t="str">
            <v>Tr</v>
          </cell>
          <cell r="L7">
            <v>0.15</v>
          </cell>
          <cell r="M7">
            <v>8.74</v>
          </cell>
          <cell r="P7">
            <v>0.13605673913043487</v>
          </cell>
          <cell r="Q7">
            <v>3.3013043478260895E-2</v>
          </cell>
          <cell r="R7">
            <v>6.0869565217391312E-3</v>
          </cell>
          <cell r="S7">
            <v>0</v>
          </cell>
          <cell r="T7">
            <v>1.1699999999999999E-2</v>
          </cell>
          <cell r="U7">
            <v>0</v>
          </cell>
          <cell r="V7">
            <v>1.4999999999999999E-2</v>
          </cell>
          <cell r="W7">
            <v>4.0899999999999999E-2</v>
          </cell>
          <cell r="X7">
            <v>0</v>
          </cell>
          <cell r="Y7">
            <v>1.5E-3</v>
          </cell>
          <cell r="Z7">
            <v>8.7400000000000005E-2</v>
          </cell>
        </row>
        <row r="8">
          <cell r="A8" t="str">
            <v>Abóbora, moranga</v>
          </cell>
          <cell r="C8">
            <v>12.364436231884042</v>
          </cell>
          <cell r="D8">
            <v>2.6665217391304306</v>
          </cell>
          <cell r="E8">
            <v>0.96014492753623182</v>
          </cell>
          <cell r="F8">
            <v>0.06</v>
          </cell>
          <cell r="G8">
            <v>1.7033333333333331</v>
          </cell>
          <cell r="H8">
            <v>350</v>
          </cell>
          <cell r="I8">
            <v>9.6466666666666665</v>
          </cell>
          <cell r="J8">
            <v>1.8476666666666663</v>
          </cell>
          <cell r="K8">
            <v>7.0000000000000007E-2</v>
          </cell>
          <cell r="L8" t="str">
            <v>Tr</v>
          </cell>
          <cell r="M8">
            <v>3.0476666666666667</v>
          </cell>
          <cell r="P8">
            <v>0.12364436231884042</v>
          </cell>
          <cell r="Q8">
            <v>2.6665217391304306E-2</v>
          </cell>
          <cell r="R8">
            <v>9.6014492753623178E-3</v>
          </cell>
          <cell r="S8">
            <v>5.9999999999999995E-4</v>
          </cell>
          <cell r="T8">
            <v>1.7033333333333331E-2</v>
          </cell>
          <cell r="U8">
            <v>3.5</v>
          </cell>
          <cell r="V8">
            <v>9.6466666666666659E-2</v>
          </cell>
          <cell r="W8">
            <v>1.8476666666666662E-2</v>
          </cell>
          <cell r="X8">
            <v>7.000000000000001E-4</v>
          </cell>
          <cell r="Y8">
            <v>0</v>
          </cell>
          <cell r="Z8">
            <v>3.0476666666666666E-2</v>
          </cell>
        </row>
        <row r="9">
          <cell r="A9" t="str">
            <v>Abóbora, pescoço</v>
          </cell>
          <cell r="C9">
            <v>24.466267949700352</v>
          </cell>
          <cell r="D9">
            <v>6.1228333333333387</v>
          </cell>
          <cell r="E9">
            <v>0.67083333333333339</v>
          </cell>
          <cell r="F9">
            <v>0.11599999999999999</v>
          </cell>
          <cell r="G9">
            <v>2.3003333333333331</v>
          </cell>
          <cell r="H9" t="str">
            <v>NA</v>
          </cell>
          <cell r="I9">
            <v>2.09</v>
          </cell>
          <cell r="J9">
            <v>7.4210000000000003</v>
          </cell>
          <cell r="K9">
            <v>0.17666666666666667</v>
          </cell>
          <cell r="L9">
            <v>0.27500000000000002</v>
          </cell>
          <cell r="M9">
            <v>8.8079999999999998</v>
          </cell>
          <cell r="P9">
            <v>0.24466267949700352</v>
          </cell>
          <cell r="Q9">
            <v>6.1228333333333385E-2</v>
          </cell>
          <cell r="R9">
            <v>6.7083333333333335E-3</v>
          </cell>
          <cell r="S9">
            <v>1.16E-3</v>
          </cell>
          <cell r="T9">
            <v>2.300333333333333E-2</v>
          </cell>
          <cell r="U9">
            <v>0</v>
          </cell>
          <cell r="V9">
            <v>2.0899999999999998E-2</v>
          </cell>
          <cell r="W9">
            <v>7.4209999999999998E-2</v>
          </cell>
          <cell r="X9">
            <v>1.7666666666666666E-3</v>
          </cell>
          <cell r="Y9">
            <v>2.7500000000000003E-3</v>
          </cell>
          <cell r="Z9">
            <v>8.8079999999999992E-2</v>
          </cell>
        </row>
        <row r="10">
          <cell r="A10" t="str">
            <v>Abobrinha, italiana</v>
          </cell>
          <cell r="C10">
            <v>19.279126086956484</v>
          </cell>
          <cell r="D10">
            <v>4.292028985507236</v>
          </cell>
          <cell r="E10">
            <v>1.1413043478260869</v>
          </cell>
          <cell r="F10">
            <v>0.14000000000000001</v>
          </cell>
          <cell r="G10">
            <v>1.3533333333333335</v>
          </cell>
          <cell r="H10">
            <v>19.600000000000001</v>
          </cell>
          <cell r="I10">
            <v>6.8733333333333322</v>
          </cell>
          <cell r="J10">
            <v>19.946666666666662</v>
          </cell>
          <cell r="K10">
            <v>0.16666666666666666</v>
          </cell>
          <cell r="L10">
            <v>0.24333333333333332</v>
          </cell>
          <cell r="M10">
            <v>15.126666666666665</v>
          </cell>
          <cell r="P10">
            <v>0.19279126086956486</v>
          </cell>
          <cell r="Q10">
            <v>4.292028985507236E-2</v>
          </cell>
          <cell r="R10">
            <v>1.141304347826087E-2</v>
          </cell>
          <cell r="S10">
            <v>1.4000000000000002E-3</v>
          </cell>
          <cell r="T10">
            <v>1.3533333333333335E-2</v>
          </cell>
          <cell r="U10">
            <v>0.19600000000000001</v>
          </cell>
          <cell r="V10">
            <v>6.8733333333333327E-2</v>
          </cell>
          <cell r="W10">
            <v>0.19946666666666663</v>
          </cell>
          <cell r="X10">
            <v>1.6666666666666666E-3</v>
          </cell>
          <cell r="Y10">
            <v>2.4333333333333334E-3</v>
          </cell>
          <cell r="Z10">
            <v>0.15126666666666666</v>
          </cell>
        </row>
        <row r="11">
          <cell r="A11" t="str">
            <v>Abobrinha, paulista</v>
          </cell>
          <cell r="C11">
            <v>30.810702228816336</v>
          </cell>
          <cell r="D11">
            <v>7.8674199999999992</v>
          </cell>
          <cell r="E11">
            <v>0.63958333333333328</v>
          </cell>
          <cell r="F11">
            <v>0.13900000000000001</v>
          </cell>
          <cell r="G11">
            <v>2.605</v>
          </cell>
          <cell r="H11" t="str">
            <v>NA</v>
          </cell>
          <cell r="I11">
            <v>17.546666666666667</v>
          </cell>
          <cell r="J11">
            <v>9.39</v>
          </cell>
          <cell r="K11">
            <v>0.17699999999999996</v>
          </cell>
          <cell r="L11">
            <v>0.17</v>
          </cell>
          <cell r="M11">
            <v>18.670000000000002</v>
          </cell>
          <cell r="P11">
            <v>0.30810702228816333</v>
          </cell>
          <cell r="Q11">
            <v>7.8674199999999986E-2</v>
          </cell>
          <cell r="R11">
            <v>6.3958333333333332E-3</v>
          </cell>
          <cell r="S11">
            <v>1.3900000000000002E-3</v>
          </cell>
          <cell r="T11">
            <v>2.605E-2</v>
          </cell>
          <cell r="U11">
            <v>0</v>
          </cell>
          <cell r="V11">
            <v>0.17546666666666666</v>
          </cell>
          <cell r="W11">
            <v>9.3900000000000011E-2</v>
          </cell>
          <cell r="X11">
            <v>1.7699999999999997E-3</v>
          </cell>
          <cell r="Y11">
            <v>1.7000000000000001E-3</v>
          </cell>
          <cell r="Z11">
            <v>0.1867</v>
          </cell>
        </row>
        <row r="12">
          <cell r="A12" t="str">
            <v>Açafrão</v>
          </cell>
          <cell r="B12">
            <v>100</v>
          </cell>
          <cell r="C12">
            <v>310</v>
          </cell>
          <cell r="D12">
            <v>65.37</v>
          </cell>
          <cell r="E12">
            <v>11.43</v>
          </cell>
          <cell r="F12">
            <v>5.85</v>
          </cell>
          <cell r="G12">
            <v>3.9</v>
          </cell>
          <cell r="H12">
            <v>26.5</v>
          </cell>
          <cell r="I12">
            <v>80.8</v>
          </cell>
          <cell r="J12">
            <v>264</v>
          </cell>
          <cell r="K12">
            <v>1.0900000000000001</v>
          </cell>
          <cell r="L12">
            <v>11.1</v>
          </cell>
          <cell r="M12">
            <v>111</v>
          </cell>
          <cell r="P12">
            <v>3.1</v>
          </cell>
          <cell r="Q12">
            <v>0.65370000000000006</v>
          </cell>
          <cell r="R12">
            <v>0.1143</v>
          </cell>
          <cell r="S12">
            <v>5.8499999999999996E-2</v>
          </cell>
          <cell r="T12">
            <v>3.9E-2</v>
          </cell>
          <cell r="U12">
            <v>0.26500000000000001</v>
          </cell>
          <cell r="V12">
            <v>0.80799999999999994</v>
          </cell>
          <cell r="W12">
            <v>2.64</v>
          </cell>
          <cell r="X12">
            <v>1.09E-2</v>
          </cell>
          <cell r="Y12">
            <v>0.111</v>
          </cell>
          <cell r="Z12">
            <v>1.1100000000000001</v>
          </cell>
        </row>
        <row r="13">
          <cell r="A13" t="str">
            <v>Açaí, polpa congelada</v>
          </cell>
          <cell r="C13">
            <v>58.045368872821328</v>
          </cell>
          <cell r="D13">
            <v>6.2084166666666665</v>
          </cell>
          <cell r="E13">
            <v>0.79791666666666672</v>
          </cell>
          <cell r="F13">
            <v>3.9443333333333332</v>
          </cell>
          <cell r="G13">
            <v>2.5533333333333332</v>
          </cell>
          <cell r="H13" t="str">
            <v>NA</v>
          </cell>
          <cell r="I13" t="str">
            <v>Tr</v>
          </cell>
          <cell r="J13">
            <v>17.04</v>
          </cell>
          <cell r="K13">
            <v>0.26533333333333337</v>
          </cell>
          <cell r="L13">
            <v>0.43233333333333329</v>
          </cell>
          <cell r="M13">
            <v>35.18</v>
          </cell>
          <cell r="P13">
            <v>0.58045368872821324</v>
          </cell>
          <cell r="Q13">
            <v>6.2084166666666663E-2</v>
          </cell>
          <cell r="R13">
            <v>7.9791666666666674E-3</v>
          </cell>
          <cell r="S13">
            <v>3.944333333333333E-2</v>
          </cell>
          <cell r="T13">
            <v>2.5533333333333331E-2</v>
          </cell>
          <cell r="U13">
            <v>0</v>
          </cell>
          <cell r="V13">
            <v>0</v>
          </cell>
          <cell r="W13">
            <v>0.1704</v>
          </cell>
          <cell r="X13">
            <v>2.6533333333333335E-3</v>
          </cell>
          <cell r="Y13">
            <v>4.3233333333333327E-3</v>
          </cell>
          <cell r="Z13">
            <v>0.3518</v>
          </cell>
        </row>
        <row r="14">
          <cell r="A14" t="str">
            <v>Acelga</v>
          </cell>
          <cell r="C14">
            <v>20.942342499999942</v>
          </cell>
          <cell r="D14">
            <v>4.630916666666657</v>
          </cell>
          <cell r="E14">
            <v>1.4437500000000001</v>
          </cell>
          <cell r="F14">
            <v>0.106</v>
          </cell>
          <cell r="G14">
            <v>1.1220000000000001</v>
          </cell>
          <cell r="H14">
            <v>305.79000000000002</v>
          </cell>
          <cell r="I14">
            <v>22.55</v>
          </cell>
          <cell r="J14">
            <v>10.395333333333333</v>
          </cell>
          <cell r="K14">
            <v>0.30633333333333335</v>
          </cell>
          <cell r="L14">
            <v>0.26933333333333337</v>
          </cell>
          <cell r="M14">
            <v>42.984999999999999</v>
          </cell>
          <cell r="P14">
            <v>0.20942342499999941</v>
          </cell>
          <cell r="Q14">
            <v>4.6309166666666568E-2</v>
          </cell>
          <cell r="R14">
            <v>1.4437500000000001E-2</v>
          </cell>
          <cell r="S14">
            <v>1.06E-3</v>
          </cell>
          <cell r="T14">
            <v>1.1220000000000001E-2</v>
          </cell>
          <cell r="U14">
            <v>3.0579000000000001</v>
          </cell>
          <cell r="V14">
            <v>0.22550000000000001</v>
          </cell>
          <cell r="W14">
            <v>0.10395333333333333</v>
          </cell>
          <cell r="X14">
            <v>3.0633333333333333E-3</v>
          </cell>
          <cell r="Y14">
            <v>2.6933333333333336E-3</v>
          </cell>
          <cell r="Z14">
            <v>0.42985000000000001</v>
          </cell>
        </row>
        <row r="15">
          <cell r="A15" t="str">
            <v>Acerola</v>
          </cell>
          <cell r="C15">
            <v>33.462270000000032</v>
          </cell>
          <cell r="D15">
            <v>7.9664166666666718</v>
          </cell>
          <cell r="E15">
            <v>0.90625</v>
          </cell>
          <cell r="F15">
            <v>0.20766666666666667</v>
          </cell>
          <cell r="G15">
            <v>1.5113333333333332</v>
          </cell>
          <cell r="H15">
            <v>121</v>
          </cell>
          <cell r="I15">
            <v>941.3696666666666</v>
          </cell>
          <cell r="J15">
            <v>13.133333333333335</v>
          </cell>
          <cell r="K15">
            <v>0.14533333333333331</v>
          </cell>
          <cell r="L15">
            <v>0.22199999999999998</v>
          </cell>
          <cell r="M15">
            <v>12.552333333333332</v>
          </cell>
          <cell r="P15">
            <v>0.33462270000000033</v>
          </cell>
          <cell r="Q15">
            <v>7.9664166666666716E-2</v>
          </cell>
          <cell r="R15">
            <v>9.0624999999999994E-3</v>
          </cell>
          <cell r="S15">
            <v>2.0766666666666668E-3</v>
          </cell>
          <cell r="T15">
            <v>1.5113333333333333E-2</v>
          </cell>
          <cell r="U15">
            <v>1.21</v>
          </cell>
          <cell r="V15">
            <v>9.4136966666666666</v>
          </cell>
          <cell r="W15">
            <v>0.13133333333333336</v>
          </cell>
          <cell r="X15">
            <v>1.4533333333333332E-3</v>
          </cell>
          <cell r="Y15">
            <v>2.2199999999999998E-3</v>
          </cell>
          <cell r="Z15">
            <v>0.12552333333333332</v>
          </cell>
        </row>
        <row r="16">
          <cell r="A16" t="str">
            <v>Acerola, polpa congelada</v>
          </cell>
          <cell r="C16">
            <v>21.936799999999977</v>
          </cell>
          <cell r="D16">
            <v>5.5413333333333306</v>
          </cell>
          <cell r="E16">
            <v>0.59166666666666679</v>
          </cell>
          <cell r="F16" t="str">
            <v>Tr</v>
          </cell>
          <cell r="G16">
            <v>0.70333333333333325</v>
          </cell>
          <cell r="H16" t="str">
            <v>NA</v>
          </cell>
          <cell r="I16">
            <v>623.23933333333332</v>
          </cell>
          <cell r="J16">
            <v>8.6579999999999995</v>
          </cell>
          <cell r="K16">
            <v>7.2666666666666657E-2</v>
          </cell>
          <cell r="L16">
            <v>0.16733333333333333</v>
          </cell>
          <cell r="M16">
            <v>7.5933333333333337</v>
          </cell>
          <cell r="P16">
            <v>0.21936799999999976</v>
          </cell>
          <cell r="Q16">
            <v>5.5413333333333308E-2</v>
          </cell>
          <cell r="R16">
            <v>5.9166666666666682E-3</v>
          </cell>
          <cell r="S16">
            <v>0</v>
          </cell>
          <cell r="T16">
            <v>7.0333333333333324E-3</v>
          </cell>
          <cell r="U16">
            <v>0</v>
          </cell>
          <cell r="V16">
            <v>6.2323933333333335</v>
          </cell>
          <cell r="W16">
            <v>8.657999999999999E-2</v>
          </cell>
          <cell r="X16">
            <v>7.2666666666666658E-4</v>
          </cell>
          <cell r="Y16">
            <v>1.6733333333333333E-3</v>
          </cell>
          <cell r="Z16">
            <v>7.5933333333333339E-2</v>
          </cell>
        </row>
        <row r="17">
          <cell r="A17" t="str">
            <v>Achocolatado em pó</v>
          </cell>
          <cell r="C17">
            <v>401.02</v>
          </cell>
          <cell r="D17">
            <v>91.176666666666662</v>
          </cell>
          <cell r="E17">
            <v>4.2033333333333331</v>
          </cell>
          <cell r="F17">
            <v>2.1666666666666665</v>
          </cell>
          <cell r="G17">
            <v>3.89</v>
          </cell>
          <cell r="H17">
            <v>795.85</v>
          </cell>
          <cell r="I17">
            <v>27.3</v>
          </cell>
          <cell r="J17">
            <v>76.743333333333339</v>
          </cell>
          <cell r="K17">
            <v>1.04</v>
          </cell>
          <cell r="L17">
            <v>5.36</v>
          </cell>
          <cell r="M17">
            <v>44.403333333333329</v>
          </cell>
          <cell r="P17">
            <v>4.0102000000000002</v>
          </cell>
          <cell r="Q17">
            <v>0.91176666666666661</v>
          </cell>
          <cell r="R17">
            <v>4.2033333333333332E-2</v>
          </cell>
          <cell r="S17">
            <v>2.1666666666666664E-2</v>
          </cell>
          <cell r="T17">
            <v>3.8900000000000004E-2</v>
          </cell>
          <cell r="U17">
            <v>7.9584999999999999</v>
          </cell>
          <cell r="V17">
            <v>0.27300000000000002</v>
          </cell>
          <cell r="W17">
            <v>0.76743333333333341</v>
          </cell>
          <cell r="X17">
            <v>1.04E-2</v>
          </cell>
          <cell r="Y17">
            <v>5.3600000000000002E-2</v>
          </cell>
          <cell r="Z17">
            <v>0.44403333333333328</v>
          </cell>
        </row>
        <row r="18">
          <cell r="A18" t="str">
            <v>Açúcar cristal</v>
          </cell>
          <cell r="C18">
            <v>386.84572399999996</v>
          </cell>
          <cell r="D18">
            <v>99.61</v>
          </cell>
          <cell r="E18">
            <v>0.32</v>
          </cell>
          <cell r="F18" t="str">
            <v>Tr</v>
          </cell>
          <cell r="G18" t="str">
            <v>NA</v>
          </cell>
          <cell r="H18" t="str">
            <v>NA</v>
          </cell>
          <cell r="J18">
            <v>1.0066666666666668</v>
          </cell>
          <cell r="K18" t="str">
            <v>Tr</v>
          </cell>
          <cell r="L18">
            <v>0.16333333333333333</v>
          </cell>
          <cell r="M18">
            <v>7.5866666666666669</v>
          </cell>
          <cell r="P18">
            <v>3.8684572399999997</v>
          </cell>
          <cell r="Q18">
            <v>0.99609999999999999</v>
          </cell>
          <cell r="R18">
            <v>3.2000000000000002E-3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1.0066666666666668E-2</v>
          </cell>
          <cell r="X18">
            <v>0</v>
          </cell>
          <cell r="Y18">
            <v>1.6333333333333332E-3</v>
          </cell>
          <cell r="Z18">
            <v>7.5866666666666666E-2</v>
          </cell>
        </row>
        <row r="19">
          <cell r="A19" t="str">
            <v>Açúcar mascavo</v>
          </cell>
          <cell r="C19">
            <v>368.55482252438867</v>
          </cell>
          <cell r="D19">
            <v>94.45</v>
          </cell>
          <cell r="E19">
            <v>0.7583333333333333</v>
          </cell>
          <cell r="F19">
            <v>9.2000000000000012E-2</v>
          </cell>
          <cell r="G19" t="str">
            <v>NA</v>
          </cell>
          <cell r="H19" t="str">
            <v>NA</v>
          </cell>
          <cell r="I19" t="str">
            <v>Tr</v>
          </cell>
          <cell r="J19">
            <v>79.946666666666673</v>
          </cell>
          <cell r="K19">
            <v>0.47766666666666663</v>
          </cell>
          <cell r="L19">
            <v>8.3036666666666665</v>
          </cell>
          <cell r="M19">
            <v>126.529</v>
          </cell>
          <cell r="P19">
            <v>3.6855482252438865</v>
          </cell>
          <cell r="Q19">
            <v>0.94450000000000001</v>
          </cell>
          <cell r="R19">
            <v>7.5833333333333334E-3</v>
          </cell>
          <cell r="S19">
            <v>9.2000000000000014E-4</v>
          </cell>
          <cell r="T19">
            <v>0</v>
          </cell>
          <cell r="U19">
            <v>0</v>
          </cell>
          <cell r="V19">
            <v>0</v>
          </cell>
          <cell r="W19">
            <v>0.79946666666666677</v>
          </cell>
          <cell r="X19">
            <v>4.776666666666666E-3</v>
          </cell>
          <cell r="Y19">
            <v>8.3036666666666661E-2</v>
          </cell>
          <cell r="Z19">
            <v>1.26529</v>
          </cell>
        </row>
        <row r="20">
          <cell r="A20" t="str">
            <v>Açúcar refinado</v>
          </cell>
          <cell r="C20">
            <v>386.57482399999992</v>
          </cell>
          <cell r="D20">
            <v>99.54</v>
          </cell>
          <cell r="E20">
            <v>0.32</v>
          </cell>
          <cell r="F20" t="str">
            <v>Tr</v>
          </cell>
          <cell r="G20" t="str">
            <v>NA</v>
          </cell>
          <cell r="H20" t="str">
            <v>NA</v>
          </cell>
          <cell r="J20">
            <v>0.54666666666666675</v>
          </cell>
          <cell r="K20" t="str">
            <v>Tr</v>
          </cell>
          <cell r="L20">
            <v>0.10666666666666667</v>
          </cell>
          <cell r="M20">
            <v>3.5</v>
          </cell>
          <cell r="P20">
            <v>3.8657482399999994</v>
          </cell>
          <cell r="Q20">
            <v>0.99540000000000006</v>
          </cell>
          <cell r="R20">
            <v>3.2000000000000002E-3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5.4666666666666674E-3</v>
          </cell>
          <cell r="X20">
            <v>0</v>
          </cell>
          <cell r="Y20">
            <v>1.0666666666666667E-3</v>
          </cell>
          <cell r="Z20">
            <v>3.5000000000000003E-2</v>
          </cell>
        </row>
        <row r="21">
          <cell r="A21" t="str">
            <v>Agrião</v>
          </cell>
          <cell r="C21">
            <v>16.578801449275325</v>
          </cell>
          <cell r="D21">
            <v>2.2515942028985423</v>
          </cell>
          <cell r="E21">
            <v>2.6884057971014492</v>
          </cell>
          <cell r="F21">
            <v>0.23666666666666666</v>
          </cell>
          <cell r="G21">
            <v>2.1366666666666667</v>
          </cell>
          <cell r="H21">
            <v>183.12</v>
          </cell>
          <cell r="I21">
            <v>60.1</v>
          </cell>
          <cell r="J21">
            <v>18.16333333333333</v>
          </cell>
          <cell r="K21">
            <v>0.72333333333333327</v>
          </cell>
          <cell r="L21">
            <v>3.1066666666666669</v>
          </cell>
          <cell r="M21">
            <v>132.53</v>
          </cell>
          <cell r="P21">
            <v>0.16578801449275324</v>
          </cell>
          <cell r="Q21">
            <v>2.2515942028985422E-2</v>
          </cell>
          <cell r="R21">
            <v>2.6884057971014494E-2</v>
          </cell>
          <cell r="S21">
            <v>2.3666666666666667E-3</v>
          </cell>
          <cell r="T21">
            <v>2.1366666666666666E-2</v>
          </cell>
          <cell r="U21">
            <v>1.8311999999999999</v>
          </cell>
          <cell r="V21">
            <v>0.60099999999999998</v>
          </cell>
          <cell r="W21">
            <v>0.18163333333333331</v>
          </cell>
          <cell r="X21">
            <v>7.2333333333333329E-3</v>
          </cell>
          <cell r="Y21">
            <v>3.106666666666667E-2</v>
          </cell>
          <cell r="Z21">
            <v>1.3252999999999999</v>
          </cell>
        </row>
        <row r="22">
          <cell r="A22" t="str">
            <v>Alface americana</v>
          </cell>
          <cell r="C22">
            <v>8.7949032368660518</v>
          </cell>
          <cell r="D22">
            <v>1.7453333333333474</v>
          </cell>
          <cell r="E22">
            <v>0.60833333333333339</v>
          </cell>
          <cell r="F22">
            <v>0.129</v>
          </cell>
          <cell r="G22">
            <v>1.0216666666666667</v>
          </cell>
          <cell r="H22" t="str">
            <v>NA</v>
          </cell>
          <cell r="I22">
            <v>10.96</v>
          </cell>
          <cell r="J22">
            <v>5.7366666666666655</v>
          </cell>
          <cell r="K22">
            <v>0.22633333333333336</v>
          </cell>
          <cell r="L22">
            <v>0.26666666666666666</v>
          </cell>
          <cell r="M22">
            <v>14.444666666666668</v>
          </cell>
          <cell r="P22">
            <v>8.7949032368660515E-2</v>
          </cell>
          <cell r="Q22">
            <v>1.7453333333333473E-2</v>
          </cell>
          <cell r="R22">
            <v>6.0833333333333338E-3</v>
          </cell>
          <cell r="S22">
            <v>1.2900000000000001E-3</v>
          </cell>
          <cell r="T22">
            <v>1.0216666666666667E-2</v>
          </cell>
          <cell r="U22">
            <v>0</v>
          </cell>
          <cell r="V22">
            <v>0.1096</v>
          </cell>
          <cell r="W22">
            <v>5.7366666666666656E-2</v>
          </cell>
          <cell r="X22">
            <v>2.2633333333333338E-3</v>
          </cell>
          <cell r="Y22">
            <v>2.6666666666666666E-3</v>
          </cell>
          <cell r="Z22">
            <v>0.1444466666666667</v>
          </cell>
        </row>
        <row r="23">
          <cell r="A23" t="str">
            <v>Alface crespa</v>
          </cell>
          <cell r="C23">
            <v>10.68085652173921</v>
          </cell>
          <cell r="D23">
            <v>1.6955072463768253</v>
          </cell>
          <cell r="E23">
            <v>1.3478260869565217</v>
          </cell>
          <cell r="F23">
            <v>0.16</v>
          </cell>
          <cell r="G23">
            <v>1.8266666666666669</v>
          </cell>
          <cell r="H23" t="str">
            <v>NA</v>
          </cell>
          <cell r="I23">
            <v>15.576666666666668</v>
          </cell>
          <cell r="J23">
            <v>10.97</v>
          </cell>
          <cell r="K23">
            <v>0.25333333333333335</v>
          </cell>
          <cell r="L23">
            <v>0.39666666666666667</v>
          </cell>
          <cell r="M23">
            <v>37.979999999999997</v>
          </cell>
          <cell r="P23">
            <v>0.1068085652173921</v>
          </cell>
          <cell r="Q23">
            <v>1.6955072463768251E-2</v>
          </cell>
          <cell r="R23">
            <v>1.3478260869565217E-2</v>
          </cell>
          <cell r="S23">
            <v>1.6000000000000001E-3</v>
          </cell>
          <cell r="T23">
            <v>1.8266666666666667E-2</v>
          </cell>
          <cell r="U23">
            <v>0</v>
          </cell>
          <cell r="V23">
            <v>0.15576666666666669</v>
          </cell>
          <cell r="W23">
            <v>0.10970000000000001</v>
          </cell>
          <cell r="X23">
            <v>2.5333333333333336E-3</v>
          </cell>
          <cell r="Y23">
            <v>3.966666666666667E-3</v>
          </cell>
          <cell r="Z23">
            <v>0.37979999999999997</v>
          </cell>
        </row>
        <row r="24">
          <cell r="A24" t="str">
            <v>Alface lisa</v>
          </cell>
          <cell r="C24">
            <v>13.820901449275343</v>
          </cell>
          <cell r="D24">
            <v>2.4282608695652179</v>
          </cell>
          <cell r="E24">
            <v>1.6884057971014494</v>
          </cell>
          <cell r="F24">
            <v>0.12333333333333334</v>
          </cell>
          <cell r="G24">
            <v>2.33</v>
          </cell>
          <cell r="H24" t="str">
            <v>NA</v>
          </cell>
          <cell r="I24">
            <v>21.39</v>
          </cell>
          <cell r="J24">
            <v>9.1066666666666674</v>
          </cell>
          <cell r="K24">
            <v>0.34666666666666668</v>
          </cell>
          <cell r="L24">
            <v>0.61</v>
          </cell>
          <cell r="M24">
            <v>27.513333333333335</v>
          </cell>
          <cell r="P24">
            <v>0.13820901449275344</v>
          </cell>
          <cell r="Q24">
            <v>2.4282608695652179E-2</v>
          </cell>
          <cell r="R24">
            <v>1.6884057971014495E-2</v>
          </cell>
          <cell r="S24">
            <v>1.2333333333333335E-3</v>
          </cell>
          <cell r="T24">
            <v>2.3300000000000001E-2</v>
          </cell>
          <cell r="U24">
            <v>0</v>
          </cell>
          <cell r="V24">
            <v>0.21390000000000001</v>
          </cell>
          <cell r="W24">
            <v>9.1066666666666671E-2</v>
          </cell>
          <cell r="X24">
            <v>3.4666666666666669E-3</v>
          </cell>
          <cell r="Y24">
            <v>6.0999999999999995E-3</v>
          </cell>
          <cell r="Z24">
            <v>0.27513333333333334</v>
          </cell>
        </row>
        <row r="25">
          <cell r="A25" t="str">
            <v>Alho</v>
          </cell>
          <cell r="C25">
            <v>113.12987826086957</v>
          </cell>
          <cell r="D25">
            <v>23.905797101449277</v>
          </cell>
          <cell r="E25">
            <v>7.0108695652173907</v>
          </cell>
          <cell r="F25">
            <v>0.22</v>
          </cell>
          <cell r="G25">
            <v>4.3233333333333333</v>
          </cell>
          <cell r="H25">
            <v>9.5</v>
          </cell>
          <cell r="I25">
            <v>31.2</v>
          </cell>
          <cell r="J25">
            <v>21.293333333333333</v>
          </cell>
          <cell r="K25">
            <v>0.82</v>
          </cell>
          <cell r="L25">
            <v>0.8</v>
          </cell>
          <cell r="M25">
            <v>13.56</v>
          </cell>
          <cell r="P25">
            <v>1.1312987826086958</v>
          </cell>
          <cell r="Q25">
            <v>0.23905797101449278</v>
          </cell>
          <cell r="R25">
            <v>7.0108695652173911E-2</v>
          </cell>
          <cell r="S25">
            <v>2.2000000000000001E-3</v>
          </cell>
          <cell r="T25">
            <v>4.3233333333333332E-2</v>
          </cell>
          <cell r="U25">
            <v>9.5000000000000001E-2</v>
          </cell>
          <cell r="V25">
            <v>0.312</v>
          </cell>
          <cell r="W25">
            <v>0.21293333333333334</v>
          </cell>
          <cell r="X25">
            <v>8.199999999999999E-3</v>
          </cell>
          <cell r="Y25">
            <v>8.0000000000000002E-3</v>
          </cell>
          <cell r="Z25">
            <v>0.1356</v>
          </cell>
        </row>
        <row r="26">
          <cell r="A26" t="str">
            <v>Almeirão</v>
          </cell>
          <cell r="C26">
            <v>18.034428985507237</v>
          </cell>
          <cell r="D26">
            <v>3.3352173913043464</v>
          </cell>
          <cell r="E26">
            <v>1.7681159420289856</v>
          </cell>
          <cell r="F26">
            <v>0.21666666666666667</v>
          </cell>
          <cell r="G26">
            <v>2.5866666666666669</v>
          </cell>
          <cell r="H26">
            <v>108.5</v>
          </cell>
          <cell r="I26">
            <v>1.6866666666666668</v>
          </cell>
          <cell r="J26">
            <v>21.11</v>
          </cell>
          <cell r="K26">
            <v>0.28666666666666668</v>
          </cell>
          <cell r="L26">
            <v>0.74333333333333329</v>
          </cell>
          <cell r="M26">
            <v>19.495333333333331</v>
          </cell>
          <cell r="P26">
            <v>0.18034428985507236</v>
          </cell>
          <cell r="Q26">
            <v>3.3352173913043466E-2</v>
          </cell>
          <cell r="R26">
            <v>1.7681159420289857E-2</v>
          </cell>
          <cell r="S26">
            <v>2.1666666666666666E-3</v>
          </cell>
          <cell r="T26">
            <v>2.586666666666667E-2</v>
          </cell>
          <cell r="U26">
            <v>1.085</v>
          </cell>
          <cell r="V26">
            <v>1.6866666666666669E-2</v>
          </cell>
          <cell r="W26">
            <v>0.21109999999999998</v>
          </cell>
          <cell r="X26">
            <v>2.8666666666666667E-3</v>
          </cell>
          <cell r="Y26">
            <v>7.4333333333333326E-3</v>
          </cell>
          <cell r="Z26">
            <v>0.19495333333333331</v>
          </cell>
        </row>
        <row r="27">
          <cell r="A27" t="str">
            <v>Ameixa</v>
          </cell>
          <cell r="C27">
            <v>52.54248260869565</v>
          </cell>
          <cell r="D27">
            <v>13.851594202898553</v>
          </cell>
          <cell r="E27">
            <v>0.77173913043478259</v>
          </cell>
          <cell r="F27" t="str">
            <v>Tr</v>
          </cell>
          <cell r="G27">
            <v>2.4333333333333331</v>
          </cell>
          <cell r="H27">
            <v>17.29</v>
          </cell>
          <cell r="I27">
            <v>7.63</v>
          </cell>
          <cell r="J27">
            <v>5.4766666666666666</v>
          </cell>
          <cell r="K27">
            <v>0.05</v>
          </cell>
          <cell r="L27">
            <v>0.10333333333333333</v>
          </cell>
          <cell r="M27">
            <v>5.72</v>
          </cell>
          <cell r="P27">
            <v>0.52542482608695651</v>
          </cell>
          <cell r="Q27">
            <v>0.13851594202898554</v>
          </cell>
          <cell r="R27">
            <v>7.7173913043478261E-3</v>
          </cell>
          <cell r="S27">
            <v>0</v>
          </cell>
          <cell r="T27">
            <v>2.4333333333333332E-2</v>
          </cell>
          <cell r="U27">
            <v>0.1729</v>
          </cell>
          <cell r="V27">
            <v>7.6299999999999993E-2</v>
          </cell>
          <cell r="W27">
            <v>5.4766666666666665E-2</v>
          </cell>
          <cell r="X27">
            <v>5.0000000000000001E-4</v>
          </cell>
          <cell r="Y27">
            <v>1.0333333333333334E-3</v>
          </cell>
          <cell r="Z27">
            <v>5.7200000000000001E-2</v>
          </cell>
        </row>
        <row r="28">
          <cell r="A28" t="str">
            <v xml:space="preserve">Ameixa em calda, enlatada, drenada </v>
          </cell>
          <cell r="C28">
            <v>177.35918531537055</v>
          </cell>
          <cell r="D28">
            <v>47.658000000000001</v>
          </cell>
          <cell r="E28">
            <v>1.0249999999999999</v>
          </cell>
          <cell r="F28">
            <v>0.28033333333333332</v>
          </cell>
          <cell r="G28">
            <v>4.5466666666666669</v>
          </cell>
          <cell r="H28" t="str">
            <v>NA</v>
          </cell>
          <cell r="I28">
            <v>5.1516666666666664</v>
          </cell>
          <cell r="J28">
            <v>14.491</v>
          </cell>
          <cell r="K28">
            <v>0.20133333333333334</v>
          </cell>
          <cell r="L28">
            <v>2.6976666666666667</v>
          </cell>
          <cell r="M28">
            <v>39.237000000000002</v>
          </cell>
          <cell r="P28">
            <v>1.7735918531537056</v>
          </cell>
          <cell r="Q28">
            <v>0.47658</v>
          </cell>
          <cell r="R28">
            <v>1.0249999999999999E-2</v>
          </cell>
          <cell r="S28">
            <v>2.803333333333333E-3</v>
          </cell>
          <cell r="T28">
            <v>4.5466666666666669E-2</v>
          </cell>
          <cell r="U28">
            <v>0</v>
          </cell>
          <cell r="V28">
            <v>5.1516666666666662E-2</v>
          </cell>
          <cell r="W28">
            <v>0.14490999999999998</v>
          </cell>
          <cell r="X28">
            <v>2.0133333333333336E-3</v>
          </cell>
          <cell r="Y28">
            <v>2.6976666666666666E-2</v>
          </cell>
          <cell r="Z28">
            <v>0.39237</v>
          </cell>
        </row>
        <row r="29">
          <cell r="A29" t="str">
            <v>Amendoim</v>
          </cell>
          <cell r="C29">
            <v>544.05265579943341</v>
          </cell>
          <cell r="D29">
            <v>20.313533333333336</v>
          </cell>
          <cell r="E29">
            <v>27.190800189971927</v>
          </cell>
          <cell r="F29">
            <v>43.85</v>
          </cell>
          <cell r="G29">
            <v>8.0359999999999996</v>
          </cell>
          <cell r="H29" t="str">
            <v>NA</v>
          </cell>
          <cell r="I29" t="str">
            <v>Tr</v>
          </cell>
          <cell r="J29">
            <v>170.511</v>
          </cell>
          <cell r="K29">
            <v>3.1673333333333336</v>
          </cell>
          <cell r="L29">
            <v>2.532</v>
          </cell>
          <cell r="M29" t="str">
            <v>Tr</v>
          </cell>
          <cell r="P29">
            <v>5.4405265579943345</v>
          </cell>
          <cell r="Q29">
            <v>0.20313533333333336</v>
          </cell>
          <cell r="R29">
            <v>0.27190800189971925</v>
          </cell>
          <cell r="S29">
            <v>0.4385</v>
          </cell>
          <cell r="T29">
            <v>8.0360000000000001E-2</v>
          </cell>
          <cell r="U29">
            <v>0</v>
          </cell>
          <cell r="V29">
            <v>0</v>
          </cell>
          <cell r="W29">
            <v>1.7051099999999999</v>
          </cell>
          <cell r="X29">
            <v>3.1673333333333338E-2</v>
          </cell>
          <cell r="Y29">
            <v>2.5319999999999999E-2</v>
          </cell>
          <cell r="Z29">
            <v>0</v>
          </cell>
        </row>
        <row r="30">
          <cell r="A30" t="str">
            <v>Apresuntado</v>
          </cell>
          <cell r="C30">
            <v>128.85725581200919</v>
          </cell>
          <cell r="D30">
            <v>2.8620000000000041</v>
          </cell>
          <cell r="E30">
            <v>13.45</v>
          </cell>
          <cell r="F30">
            <v>6.6906666666666661</v>
          </cell>
          <cell r="G30" t="str">
            <v>NA</v>
          </cell>
          <cell r="H30" t="str">
            <v>Tr</v>
          </cell>
          <cell r="I30" t="str">
            <v>Tr</v>
          </cell>
          <cell r="J30">
            <v>15.262</v>
          </cell>
          <cell r="K30">
            <v>1.6496666666666666</v>
          </cell>
          <cell r="L30">
            <v>0.87766666666666671</v>
          </cell>
          <cell r="M30">
            <v>22.577333333333332</v>
          </cell>
          <cell r="P30">
            <v>1.2885725581200917</v>
          </cell>
          <cell r="Q30">
            <v>2.8620000000000041E-2</v>
          </cell>
          <cell r="R30">
            <v>0.13449999999999998</v>
          </cell>
          <cell r="S30">
            <v>6.6906666666666656E-2</v>
          </cell>
          <cell r="T30">
            <v>0</v>
          </cell>
          <cell r="U30">
            <v>0</v>
          </cell>
          <cell r="V30">
            <v>0</v>
          </cell>
          <cell r="W30">
            <v>0.15262000000000001</v>
          </cell>
          <cell r="X30">
            <v>1.6496666666666666E-2</v>
          </cell>
          <cell r="Y30">
            <v>8.776666666666667E-3</v>
          </cell>
          <cell r="Z30">
            <v>0.22577333333333333</v>
          </cell>
        </row>
        <row r="31">
          <cell r="A31" t="str">
            <v>Arroz, integral</v>
          </cell>
          <cell r="C31">
            <v>359.67800203260879</v>
          </cell>
          <cell r="D31">
            <v>77.45071413043479</v>
          </cell>
          <cell r="E31">
            <v>7.3232858695652174</v>
          </cell>
          <cell r="F31">
            <v>1.8648333333333333</v>
          </cell>
          <cell r="G31">
            <v>4.8191666666666659</v>
          </cell>
          <cell r="H31" t="str">
            <v>NA</v>
          </cell>
          <cell r="J31">
            <v>109.71</v>
          </cell>
          <cell r="K31">
            <v>1.3951666666666667</v>
          </cell>
          <cell r="L31">
            <v>0.94833333333333325</v>
          </cell>
          <cell r="M31">
            <v>7.8180000000000014</v>
          </cell>
          <cell r="P31">
            <v>3.5967800203260878</v>
          </cell>
          <cell r="Q31">
            <v>0.77450714130434795</v>
          </cell>
          <cell r="R31">
            <v>7.3232858695652173E-2</v>
          </cell>
          <cell r="S31">
            <v>1.8648333333333333E-2</v>
          </cell>
          <cell r="T31">
            <v>4.819166666666666E-2</v>
          </cell>
          <cell r="U31">
            <v>0</v>
          </cell>
          <cell r="V31">
            <v>0</v>
          </cell>
          <cell r="W31">
            <v>1.0971</v>
          </cell>
          <cell r="X31">
            <v>1.3951666666666666E-2</v>
          </cell>
          <cell r="Y31">
            <v>9.4833333333333332E-3</v>
          </cell>
          <cell r="Z31">
            <v>7.8180000000000013E-2</v>
          </cell>
        </row>
        <row r="32">
          <cell r="A32" t="str">
            <v>Arroz, tipo 1</v>
          </cell>
          <cell r="C32">
            <v>357.78927311594202</v>
          </cell>
          <cell r="D32">
            <v>78.759543478260866</v>
          </cell>
          <cell r="E32">
            <v>7.1585398550724637</v>
          </cell>
          <cell r="F32">
            <v>0.33500000000000002</v>
          </cell>
          <cell r="G32">
            <v>1.6391666666666667</v>
          </cell>
          <cell r="H32" t="str">
            <v>NA</v>
          </cell>
          <cell r="J32">
            <v>30.383666666666667</v>
          </cell>
          <cell r="K32">
            <v>1.2248333333333334</v>
          </cell>
          <cell r="L32">
            <v>0.67774749999999995</v>
          </cell>
          <cell r="M32">
            <v>4.4143333333333334</v>
          </cell>
          <cell r="P32">
            <v>3.5778927311594204</v>
          </cell>
          <cell r="Q32">
            <v>0.78759543478260863</v>
          </cell>
          <cell r="R32">
            <v>7.1585398550724641E-2</v>
          </cell>
          <cell r="S32">
            <v>3.3500000000000001E-3</v>
          </cell>
          <cell r="T32">
            <v>1.6391666666666665E-2</v>
          </cell>
          <cell r="U32">
            <v>0</v>
          </cell>
          <cell r="V32">
            <v>0</v>
          </cell>
          <cell r="W32">
            <v>0.30383666666666664</v>
          </cell>
          <cell r="X32">
            <v>1.2248333333333335E-2</v>
          </cell>
          <cell r="Y32">
            <v>6.7774749999999998E-3</v>
          </cell>
          <cell r="Z32">
            <v>4.4143333333333333E-2</v>
          </cell>
        </row>
        <row r="33">
          <cell r="A33" t="str">
            <v>Arroz, tipo 2</v>
          </cell>
          <cell r="C33">
            <v>358.11676145652171</v>
          </cell>
          <cell r="D33">
            <v>78.88145036231883</v>
          </cell>
          <cell r="E33">
            <v>7.2418829710144941</v>
          </cell>
          <cell r="F33">
            <v>0.27550000000000002</v>
          </cell>
          <cell r="G33">
            <v>1.7198333333333333</v>
          </cell>
          <cell r="H33" t="str">
            <v>NA</v>
          </cell>
          <cell r="J33">
            <v>29.239083333333333</v>
          </cell>
          <cell r="K33">
            <v>1.2720833333333335</v>
          </cell>
          <cell r="L33">
            <v>0.59783333333333344</v>
          </cell>
          <cell r="M33">
            <v>4.8334999999999999</v>
          </cell>
          <cell r="P33">
            <v>3.5811676145652171</v>
          </cell>
          <cell r="Q33">
            <v>0.78881450362318828</v>
          </cell>
          <cell r="R33">
            <v>7.2418829710144947E-2</v>
          </cell>
          <cell r="S33">
            <v>2.7550000000000001E-3</v>
          </cell>
          <cell r="T33">
            <v>1.7198333333333333E-2</v>
          </cell>
          <cell r="U33">
            <v>0</v>
          </cell>
          <cell r="V33">
            <v>0</v>
          </cell>
          <cell r="W33">
            <v>0.29239083333333332</v>
          </cell>
          <cell r="X33">
            <v>1.2720833333333334E-2</v>
          </cell>
          <cell r="Y33">
            <v>5.9783333333333346E-3</v>
          </cell>
          <cell r="Z33">
            <v>4.8334999999999996E-2</v>
          </cell>
        </row>
        <row r="34">
          <cell r="A34" t="str">
            <v>Atemóia</v>
          </cell>
          <cell r="C34">
            <v>96.971587447921436</v>
          </cell>
          <cell r="D34">
            <v>25.332166666666662</v>
          </cell>
          <cell r="E34">
            <v>0.97083333333333321</v>
          </cell>
          <cell r="F34">
            <v>0.30033333333333334</v>
          </cell>
          <cell r="G34">
            <v>2.1353333333333335</v>
          </cell>
          <cell r="H34" t="str">
            <v>NA</v>
          </cell>
          <cell r="I34">
            <v>10.146666666666667</v>
          </cell>
          <cell r="J34">
            <v>24.835333333333335</v>
          </cell>
          <cell r="K34">
            <v>0.18766666666666665</v>
          </cell>
          <cell r="L34">
            <v>0.16416666666666666</v>
          </cell>
          <cell r="M34">
            <v>22.766000000000002</v>
          </cell>
          <cell r="P34">
            <v>0.96971587447921437</v>
          </cell>
          <cell r="Q34">
            <v>0.25332166666666661</v>
          </cell>
          <cell r="R34">
            <v>9.7083333333333327E-3</v>
          </cell>
          <cell r="S34">
            <v>3.0033333333333335E-3</v>
          </cell>
          <cell r="T34">
            <v>2.1353333333333335E-2</v>
          </cell>
          <cell r="U34">
            <v>0</v>
          </cell>
          <cell r="V34">
            <v>0.10146666666666666</v>
          </cell>
          <cell r="W34">
            <v>0.24835333333333334</v>
          </cell>
          <cell r="X34">
            <v>1.8766666666666665E-3</v>
          </cell>
          <cell r="Y34">
            <v>1.6416666666666665E-3</v>
          </cell>
          <cell r="Z34">
            <v>0.22766000000000003</v>
          </cell>
        </row>
        <row r="35">
          <cell r="A35" t="str">
            <v>Atum, conserva em óleo</v>
          </cell>
          <cell r="C35">
            <v>165.91056057890256</v>
          </cell>
          <cell r="D35">
            <v>0</v>
          </cell>
          <cell r="E35">
            <v>26.1875</v>
          </cell>
          <cell r="F35">
            <v>5.9966666666666661</v>
          </cell>
          <cell r="G35" t="str">
            <v>NA</v>
          </cell>
          <cell r="H35">
            <v>23</v>
          </cell>
          <cell r="J35">
            <v>29.481499999999997</v>
          </cell>
          <cell r="K35">
            <v>0.58824999999999994</v>
          </cell>
          <cell r="L35">
            <v>1.2297499999999999</v>
          </cell>
          <cell r="M35">
            <v>6.516</v>
          </cell>
          <cell r="P35">
            <v>1.6591056057890257</v>
          </cell>
          <cell r="Q35">
            <v>0</v>
          </cell>
          <cell r="R35">
            <v>0.26187500000000002</v>
          </cell>
          <cell r="S35">
            <v>5.9966666666666661E-2</v>
          </cell>
          <cell r="T35">
            <v>0</v>
          </cell>
          <cell r="U35">
            <v>0.23</v>
          </cell>
          <cell r="V35">
            <v>0</v>
          </cell>
          <cell r="W35">
            <v>0.29481499999999999</v>
          </cell>
          <cell r="X35">
            <v>5.8824999999999997E-3</v>
          </cell>
          <cell r="Y35">
            <v>1.2297499999999999E-2</v>
          </cell>
          <cell r="Z35">
            <v>6.5159999999999996E-2</v>
          </cell>
        </row>
        <row r="36">
          <cell r="A36" t="str">
            <v>Atum fresco</v>
          </cell>
          <cell r="C36">
            <v>117.50099999999998</v>
          </cell>
          <cell r="D36">
            <v>0</v>
          </cell>
          <cell r="E36">
            <v>25.68</v>
          </cell>
          <cell r="F36">
            <v>0.87</v>
          </cell>
          <cell r="G36" t="str">
            <v>NA</v>
          </cell>
          <cell r="H36">
            <v>655</v>
          </cell>
          <cell r="J36">
            <v>32.226666666666667</v>
          </cell>
          <cell r="K36">
            <v>0.4</v>
          </cell>
          <cell r="L36">
            <v>1.2733333333333332</v>
          </cell>
          <cell r="M36">
            <v>6.69</v>
          </cell>
          <cell r="P36">
            <v>1.1750099999999997</v>
          </cell>
          <cell r="Q36">
            <v>0</v>
          </cell>
          <cell r="R36">
            <v>0.25679999999999997</v>
          </cell>
          <cell r="S36">
            <v>8.6999999999999994E-3</v>
          </cell>
          <cell r="T36">
            <v>0</v>
          </cell>
          <cell r="U36">
            <v>6.55</v>
          </cell>
          <cell r="V36">
            <v>0</v>
          </cell>
          <cell r="W36">
            <v>0.32226666666666665</v>
          </cell>
          <cell r="X36">
            <v>4.0000000000000001E-3</v>
          </cell>
          <cell r="Y36">
            <v>1.2733333333333333E-2</v>
          </cell>
          <cell r="Z36">
            <v>6.6900000000000001E-2</v>
          </cell>
        </row>
        <row r="37">
          <cell r="A37" t="str">
            <v>Aveia em flocos</v>
          </cell>
          <cell r="C37">
            <v>393.82268944927546</v>
          </cell>
          <cell r="D37">
            <v>66.635640579710156</v>
          </cell>
          <cell r="E37">
            <v>13.921026086956523</v>
          </cell>
          <cell r="F37">
            <v>8.4966666666666661</v>
          </cell>
          <cell r="G37">
            <v>9.1300000000000008</v>
          </cell>
          <cell r="H37" t="str">
            <v>NA</v>
          </cell>
          <cell r="I37">
            <v>1.35</v>
          </cell>
          <cell r="J37">
            <v>118.76233333333333</v>
          </cell>
          <cell r="K37">
            <v>2.63</v>
          </cell>
          <cell r="L37">
            <v>4.4466666666666663</v>
          </cell>
          <cell r="M37">
            <v>47.89</v>
          </cell>
          <cell r="P37">
            <v>3.9382268944927548</v>
          </cell>
          <cell r="Q37">
            <v>0.66635640579710154</v>
          </cell>
          <cell r="R37">
            <v>0.13921026086956523</v>
          </cell>
          <cell r="S37">
            <v>8.4966666666666663E-2</v>
          </cell>
          <cell r="T37">
            <v>9.1300000000000006E-2</v>
          </cell>
          <cell r="U37">
            <v>0</v>
          </cell>
          <cell r="V37">
            <v>1.3500000000000002E-2</v>
          </cell>
          <cell r="W37">
            <v>1.1876233333333333</v>
          </cell>
          <cell r="X37">
            <v>2.63E-2</v>
          </cell>
          <cell r="Y37">
            <v>4.4466666666666661E-2</v>
          </cell>
          <cell r="Z37">
            <v>0.47889999999999999</v>
          </cell>
        </row>
        <row r="38">
          <cell r="A38" t="str">
            <v>Azeite de dendê</v>
          </cell>
          <cell r="C38">
            <v>884</v>
          </cell>
          <cell r="D38" t="str">
            <v>NA</v>
          </cell>
          <cell r="E38" t="str">
            <v>NA</v>
          </cell>
          <cell r="F38">
            <v>100</v>
          </cell>
          <cell r="G38" t="str">
            <v>NA</v>
          </cell>
          <cell r="H38">
            <v>5920</v>
          </cell>
          <cell r="P38">
            <v>8.84</v>
          </cell>
          <cell r="Q38">
            <v>0</v>
          </cell>
          <cell r="R38">
            <v>0</v>
          </cell>
          <cell r="S38">
            <v>1</v>
          </cell>
          <cell r="T38">
            <v>0</v>
          </cell>
          <cell r="U38">
            <v>59.2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</row>
        <row r="39">
          <cell r="A39" t="str">
            <v>Azeite de oliva</v>
          </cell>
          <cell r="C39">
            <v>884</v>
          </cell>
          <cell r="D39" t="str">
            <v>NA</v>
          </cell>
          <cell r="E39" t="str">
            <v>NA</v>
          </cell>
          <cell r="F39">
            <v>100</v>
          </cell>
          <cell r="G39" t="str">
            <v>NA</v>
          </cell>
          <cell r="H39" t="str">
            <v>NA</v>
          </cell>
          <cell r="P39">
            <v>8.84</v>
          </cell>
          <cell r="Q39">
            <v>0</v>
          </cell>
          <cell r="R39">
            <v>0</v>
          </cell>
          <cell r="S39">
            <v>1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</row>
        <row r="40">
          <cell r="A40" t="str">
            <v>Azeitona preta</v>
          </cell>
          <cell r="C40">
            <v>194.1538470209837</v>
          </cell>
          <cell r="D40">
            <v>5.5445000000000038</v>
          </cell>
          <cell r="E40">
            <v>1.1625000000000001</v>
          </cell>
          <cell r="F40">
            <v>20.344999999999999</v>
          </cell>
          <cell r="G40">
            <v>4.5549999999999997</v>
          </cell>
          <cell r="H40">
            <v>40.299999999999997</v>
          </cell>
          <cell r="I40" t="str">
            <v>Tr</v>
          </cell>
          <cell r="J40">
            <v>4.7619999999999996</v>
          </cell>
          <cell r="K40">
            <v>0.29396666666666665</v>
          </cell>
          <cell r="L40">
            <v>5.45</v>
          </cell>
          <cell r="M40">
            <v>58.75066666666666</v>
          </cell>
          <cell r="P40">
            <v>1.9415384702098371</v>
          </cell>
          <cell r="Q40">
            <v>5.5445000000000036E-2</v>
          </cell>
          <cell r="R40">
            <v>1.1625000000000002E-2</v>
          </cell>
          <cell r="S40">
            <v>0.20344999999999999</v>
          </cell>
          <cell r="T40">
            <v>4.555E-2</v>
          </cell>
          <cell r="U40">
            <v>0.40299999999999997</v>
          </cell>
          <cell r="V40">
            <v>0</v>
          </cell>
          <cell r="W40">
            <v>4.7619999999999996E-2</v>
          </cell>
          <cell r="X40">
            <v>2.9396666666666664E-3</v>
          </cell>
          <cell r="Y40">
            <v>5.45E-2</v>
          </cell>
          <cell r="Z40">
            <v>0.58750666666666662</v>
          </cell>
        </row>
        <row r="41">
          <cell r="A41" t="str">
            <v>Azeitona verde</v>
          </cell>
          <cell r="C41">
            <v>136.93643000000003</v>
          </cell>
          <cell r="D41">
            <v>4.1017500000000009</v>
          </cell>
          <cell r="E41">
            <v>0.94791666666666652</v>
          </cell>
          <cell r="F41">
            <v>14.215666666666666</v>
          </cell>
          <cell r="G41">
            <v>3.8456666666666668</v>
          </cell>
          <cell r="H41">
            <v>30</v>
          </cell>
          <cell r="I41">
            <v>0.7</v>
          </cell>
          <cell r="J41">
            <v>3.936666666666667</v>
          </cell>
          <cell r="K41">
            <v>7.7333333333333323E-2</v>
          </cell>
          <cell r="L41">
            <v>0.17633333333333331</v>
          </cell>
          <cell r="M41">
            <v>45.639333333333333</v>
          </cell>
          <cell r="P41">
            <v>1.3693643000000002</v>
          </cell>
          <cell r="Q41">
            <v>4.1017500000000012E-2</v>
          </cell>
          <cell r="R41">
            <v>9.4791666666666653E-3</v>
          </cell>
          <cell r="S41">
            <v>0.14215666666666665</v>
          </cell>
          <cell r="T41">
            <v>3.8456666666666667E-2</v>
          </cell>
          <cell r="U41">
            <v>0.3</v>
          </cell>
          <cell r="V41">
            <v>6.9999999999999993E-3</v>
          </cell>
          <cell r="W41">
            <v>3.9366666666666668E-2</v>
          </cell>
          <cell r="X41">
            <v>7.7333333333333323E-4</v>
          </cell>
          <cell r="Y41">
            <v>1.7633333333333331E-3</v>
          </cell>
          <cell r="Z41">
            <v>0.45639333333333332</v>
          </cell>
        </row>
        <row r="42">
          <cell r="A42" t="str">
            <v>Bacon</v>
          </cell>
          <cell r="C42">
            <v>592.53117499999985</v>
          </cell>
          <cell r="D42">
            <v>0</v>
          </cell>
          <cell r="E42">
            <v>11.479166666666666</v>
          </cell>
          <cell r="F42">
            <v>60.256666666666661</v>
          </cell>
          <cell r="G42" t="str">
            <v>NA</v>
          </cell>
          <cell r="H42" t="str">
            <v>Tr</v>
          </cell>
          <cell r="J42">
            <v>3.5680000000000001</v>
          </cell>
          <cell r="K42">
            <v>0.21066666666666667</v>
          </cell>
          <cell r="L42">
            <v>0.43933333333333335</v>
          </cell>
          <cell r="M42">
            <v>2.3860000000000006</v>
          </cell>
          <cell r="P42">
            <v>5.9253117499999988</v>
          </cell>
          <cell r="Q42">
            <v>0</v>
          </cell>
          <cell r="R42">
            <v>0.11479166666666667</v>
          </cell>
          <cell r="S42">
            <v>0.60256666666666658</v>
          </cell>
          <cell r="T42">
            <v>0</v>
          </cell>
          <cell r="U42">
            <v>0</v>
          </cell>
          <cell r="V42">
            <v>0</v>
          </cell>
          <cell r="W42">
            <v>3.5680000000000003E-2</v>
          </cell>
          <cell r="X42">
            <v>2.1066666666666668E-3</v>
          </cell>
          <cell r="Y42">
            <v>4.3933333333333333E-3</v>
          </cell>
          <cell r="Z42">
            <v>2.3860000000000006E-2</v>
          </cell>
        </row>
        <row r="43">
          <cell r="A43" t="str">
            <v>Banana maçã</v>
          </cell>
          <cell r="C43">
            <v>86.80533043478259</v>
          </cell>
          <cell r="D43">
            <v>22.336376811594199</v>
          </cell>
          <cell r="E43">
            <v>1.7536231884057971</v>
          </cell>
          <cell r="F43">
            <v>0.06</v>
          </cell>
          <cell r="G43">
            <v>2.5933333333333333</v>
          </cell>
          <cell r="H43" t="str">
            <v>NA</v>
          </cell>
          <cell r="I43">
            <v>10.466666666666667</v>
          </cell>
          <cell r="J43">
            <v>23.686666666666667</v>
          </cell>
          <cell r="K43">
            <v>0.12</v>
          </cell>
          <cell r="L43">
            <v>0.20333333333333337</v>
          </cell>
          <cell r="M43">
            <v>3.22</v>
          </cell>
          <cell r="P43">
            <v>0.8680533043478259</v>
          </cell>
          <cell r="Q43">
            <v>0.223363768115942</v>
          </cell>
          <cell r="R43">
            <v>1.7536231884057972E-2</v>
          </cell>
          <cell r="S43">
            <v>5.9999999999999995E-4</v>
          </cell>
          <cell r="T43">
            <v>2.5933333333333333E-2</v>
          </cell>
          <cell r="U43">
            <v>0</v>
          </cell>
          <cell r="V43">
            <v>0.10466666666666667</v>
          </cell>
          <cell r="W43">
            <v>0.23686666666666667</v>
          </cell>
          <cell r="X43">
            <v>1.1999999999999999E-3</v>
          </cell>
          <cell r="Y43">
            <v>2.0333333333333336E-3</v>
          </cell>
          <cell r="Z43">
            <v>3.2199999999999999E-2</v>
          </cell>
        </row>
        <row r="44">
          <cell r="A44" t="str">
            <v>Banana nanica</v>
          </cell>
          <cell r="C44">
            <v>91.52884782608696</v>
          </cell>
          <cell r="D44">
            <v>23.848115942028986</v>
          </cell>
          <cell r="E44">
            <v>1.3985507246376814</v>
          </cell>
          <cell r="F44">
            <v>0.11666666666666665</v>
          </cell>
          <cell r="G44">
            <v>1.9466666666666665</v>
          </cell>
          <cell r="H44" t="str">
            <v>NA</v>
          </cell>
          <cell r="I44">
            <v>5.86</v>
          </cell>
          <cell r="J44">
            <v>27.796666666666663</v>
          </cell>
          <cell r="K44">
            <v>0.17666666666666667</v>
          </cell>
          <cell r="L44">
            <v>0.34666666666666668</v>
          </cell>
          <cell r="M44">
            <v>3.4166666666666665</v>
          </cell>
          <cell r="P44">
            <v>0.91528847826086956</v>
          </cell>
          <cell r="Q44">
            <v>0.23848115942028986</v>
          </cell>
          <cell r="R44">
            <v>1.3985507246376814E-2</v>
          </cell>
          <cell r="S44">
            <v>1.1666666666666665E-3</v>
          </cell>
          <cell r="T44">
            <v>1.9466666666666667E-2</v>
          </cell>
          <cell r="U44">
            <v>0</v>
          </cell>
          <cell r="V44">
            <v>5.8600000000000006E-2</v>
          </cell>
          <cell r="W44">
            <v>0.27796666666666664</v>
          </cell>
          <cell r="X44">
            <v>1.7666666666666666E-3</v>
          </cell>
          <cell r="Y44">
            <v>3.4666666666666669E-3</v>
          </cell>
          <cell r="Z44">
            <v>3.4166666666666665E-2</v>
          </cell>
        </row>
        <row r="45">
          <cell r="A45" t="str">
            <v>Banana ouro</v>
          </cell>
          <cell r="C45">
            <v>112.36604782608694</v>
          </cell>
          <cell r="D45">
            <v>29.341449275362308</v>
          </cell>
          <cell r="E45">
            <v>1.4818840579710144</v>
          </cell>
          <cell r="F45">
            <v>0.21</v>
          </cell>
          <cell r="G45">
            <v>1.9533333333333331</v>
          </cell>
          <cell r="H45">
            <v>3.21</v>
          </cell>
          <cell r="I45">
            <v>7.5566666666666675</v>
          </cell>
          <cell r="J45">
            <v>28.383333333333336</v>
          </cell>
          <cell r="K45">
            <v>0.25666666666666665</v>
          </cell>
          <cell r="L45">
            <v>0.33666666666666667</v>
          </cell>
          <cell r="M45">
            <v>3.1866666666666661</v>
          </cell>
          <cell r="P45">
            <v>1.1236604782608695</v>
          </cell>
          <cell r="Q45">
            <v>0.29341449275362308</v>
          </cell>
          <cell r="R45">
            <v>1.4818840579710144E-2</v>
          </cell>
          <cell r="S45">
            <v>2.0999999999999999E-3</v>
          </cell>
          <cell r="T45">
            <v>1.9533333333333333E-2</v>
          </cell>
          <cell r="U45">
            <v>3.2099999999999997E-2</v>
          </cell>
          <cell r="V45">
            <v>7.5566666666666671E-2</v>
          </cell>
          <cell r="W45">
            <v>0.28383333333333338</v>
          </cell>
          <cell r="X45">
            <v>2.5666666666666667E-3</v>
          </cell>
          <cell r="Y45">
            <v>3.3666666666666667E-3</v>
          </cell>
          <cell r="Z45">
            <v>3.1866666666666661E-2</v>
          </cell>
        </row>
        <row r="46">
          <cell r="A46" t="str">
            <v>Banana pacova</v>
          </cell>
          <cell r="C46">
            <v>77.909527925074116</v>
          </cell>
          <cell r="D46">
            <v>20.312583333333333</v>
          </cell>
          <cell r="E46">
            <v>1.2270833333333333</v>
          </cell>
          <cell r="F46">
            <v>7.9000000000000001E-2</v>
          </cell>
          <cell r="G46">
            <v>2.0303333333333335</v>
          </cell>
          <cell r="H46" t="str">
            <v>NA</v>
          </cell>
          <cell r="I46" t="str">
            <v>Tr</v>
          </cell>
          <cell r="J46">
            <v>30.412333333333336</v>
          </cell>
          <cell r="K46">
            <v>0.13533333333333333</v>
          </cell>
          <cell r="L46">
            <v>0.3746666666666667</v>
          </cell>
          <cell r="M46">
            <v>5.4903333333333331</v>
          </cell>
          <cell r="P46">
            <v>0.77909527925074118</v>
          </cell>
          <cell r="Q46">
            <v>0.20312583333333334</v>
          </cell>
          <cell r="R46">
            <v>1.2270833333333333E-2</v>
          </cell>
          <cell r="S46">
            <v>7.9000000000000001E-4</v>
          </cell>
          <cell r="T46">
            <v>2.0303333333333336E-2</v>
          </cell>
          <cell r="U46">
            <v>0</v>
          </cell>
          <cell r="V46">
            <v>0</v>
          </cell>
          <cell r="W46">
            <v>0.30412333333333336</v>
          </cell>
          <cell r="X46">
            <v>1.3533333333333333E-3</v>
          </cell>
          <cell r="Y46">
            <v>3.7466666666666672E-3</v>
          </cell>
          <cell r="Z46">
            <v>5.4903333333333332E-2</v>
          </cell>
        </row>
        <row r="47">
          <cell r="A47" t="str">
            <v>Banana prata</v>
          </cell>
          <cell r="C47">
            <v>98.249702173913064</v>
          </cell>
          <cell r="D47">
            <v>25.956884057971017</v>
          </cell>
          <cell r="E47">
            <v>1.2681159420289856</v>
          </cell>
          <cell r="F47">
            <v>6.5000000000000002E-2</v>
          </cell>
          <cell r="G47">
            <v>2.0433333333333334</v>
          </cell>
          <cell r="H47">
            <v>3.21</v>
          </cell>
          <cell r="I47">
            <v>21.59</v>
          </cell>
          <cell r="J47">
            <v>26.29</v>
          </cell>
          <cell r="K47">
            <v>0.1466666666666667</v>
          </cell>
          <cell r="L47">
            <v>0.38</v>
          </cell>
          <cell r="M47">
            <v>7.5633333333333335</v>
          </cell>
          <cell r="P47">
            <v>0.98249702173913067</v>
          </cell>
          <cell r="Q47">
            <v>0.25956884057971019</v>
          </cell>
          <cell r="R47">
            <v>1.2681159420289856E-2</v>
          </cell>
          <cell r="S47">
            <v>6.4999999999999997E-4</v>
          </cell>
          <cell r="T47">
            <v>2.0433333333333335E-2</v>
          </cell>
          <cell r="U47">
            <v>3.2099999999999997E-2</v>
          </cell>
          <cell r="V47">
            <v>0.21590000000000001</v>
          </cell>
          <cell r="W47">
            <v>0.26289999999999997</v>
          </cell>
          <cell r="X47">
            <v>1.4666666666666669E-3</v>
          </cell>
          <cell r="Y47">
            <v>3.8E-3</v>
          </cell>
          <cell r="Z47">
            <v>7.563333333333333E-2</v>
          </cell>
        </row>
        <row r="48">
          <cell r="A48" t="str">
            <v>Batata baroa</v>
          </cell>
          <cell r="C48">
            <v>100.98492318840582</v>
          </cell>
          <cell r="D48">
            <v>23.982898550724638</v>
          </cell>
          <cell r="E48">
            <v>1.0471014492753621</v>
          </cell>
          <cell r="F48">
            <v>0.17</v>
          </cell>
          <cell r="G48">
            <v>2.063333333333333</v>
          </cell>
          <cell r="H48" t="str">
            <v>NA</v>
          </cell>
          <cell r="I48">
            <v>7.55</v>
          </cell>
          <cell r="J48">
            <v>11.993333333333334</v>
          </cell>
          <cell r="K48">
            <v>0.20333333333333337</v>
          </cell>
          <cell r="L48">
            <v>0.30333333333333329</v>
          </cell>
          <cell r="M48">
            <v>17.126666666666669</v>
          </cell>
          <cell r="P48">
            <v>1.0098492318840582</v>
          </cell>
          <cell r="Q48">
            <v>0.23982898550724638</v>
          </cell>
          <cell r="R48">
            <v>1.0471014492753622E-2</v>
          </cell>
          <cell r="S48">
            <v>1.7000000000000001E-3</v>
          </cell>
          <cell r="T48">
            <v>2.063333333333333E-2</v>
          </cell>
          <cell r="U48">
            <v>0</v>
          </cell>
          <cell r="V48">
            <v>7.5499999999999998E-2</v>
          </cell>
          <cell r="W48">
            <v>0.11993333333333334</v>
          </cell>
          <cell r="X48">
            <v>2.0333333333333336E-3</v>
          </cell>
          <cell r="Y48">
            <v>3.0333333333333328E-3</v>
          </cell>
          <cell r="Z48">
            <v>0.17126666666666668</v>
          </cell>
        </row>
        <row r="49">
          <cell r="A49" t="str">
            <v>Batata doce</v>
          </cell>
          <cell r="C49">
            <v>118.24137536231882</v>
          </cell>
          <cell r="D49">
            <v>28.196086956521739</v>
          </cell>
          <cell r="E49">
            <v>1.257246376811594</v>
          </cell>
          <cell r="F49">
            <v>0.13333333333333333</v>
          </cell>
          <cell r="G49">
            <v>2.5733333333333328</v>
          </cell>
          <cell r="H49">
            <v>787</v>
          </cell>
          <cell r="I49">
            <v>16.48</v>
          </cell>
          <cell r="J49">
            <v>16.893333333333334</v>
          </cell>
          <cell r="K49">
            <v>0.2</v>
          </cell>
          <cell r="L49">
            <v>0.38666666666666671</v>
          </cell>
          <cell r="M49">
            <v>21.11</v>
          </cell>
          <cell r="P49">
            <v>1.1824137536231882</v>
          </cell>
          <cell r="Q49">
            <v>0.28196086956521738</v>
          </cell>
          <cell r="R49">
            <v>1.257246376811594E-2</v>
          </cell>
          <cell r="S49">
            <v>1.3333333333333333E-3</v>
          </cell>
          <cell r="T49">
            <v>2.5733333333333327E-2</v>
          </cell>
          <cell r="U49">
            <v>7.87</v>
          </cell>
          <cell r="V49">
            <v>0.1648</v>
          </cell>
          <cell r="W49">
            <v>0.16893333333333335</v>
          </cell>
          <cell r="X49">
            <v>2E-3</v>
          </cell>
          <cell r="Y49">
            <v>3.8666666666666671E-3</v>
          </cell>
          <cell r="Z49">
            <v>0.21109999999999998</v>
          </cell>
        </row>
        <row r="50">
          <cell r="A50" t="str">
            <v>Batata inglesa</v>
          </cell>
          <cell r="C50">
            <v>64.370226086956507</v>
          </cell>
          <cell r="D50">
            <v>14.688260869565212</v>
          </cell>
          <cell r="E50">
            <v>1.7717391304347823</v>
          </cell>
          <cell r="F50" t="str">
            <v>Tr</v>
          </cell>
          <cell r="G50">
            <v>1.1633333333333333</v>
          </cell>
          <cell r="H50">
            <v>0.17</v>
          </cell>
          <cell r="I50">
            <v>31.083333333333332</v>
          </cell>
          <cell r="J50">
            <v>14.58</v>
          </cell>
          <cell r="K50">
            <v>0.24</v>
          </cell>
          <cell r="L50">
            <v>0.36</v>
          </cell>
          <cell r="M50">
            <v>3.55</v>
          </cell>
          <cell r="P50">
            <v>0.64370226086956506</v>
          </cell>
          <cell r="Q50">
            <v>0.14688260869565212</v>
          </cell>
          <cell r="R50">
            <v>1.7717391304347824E-2</v>
          </cell>
          <cell r="S50">
            <v>0</v>
          </cell>
          <cell r="T50">
            <v>1.1633333333333334E-2</v>
          </cell>
          <cell r="U50">
            <v>1.7000000000000001E-3</v>
          </cell>
          <cell r="V50">
            <v>0.31083333333333329</v>
          </cell>
          <cell r="W50">
            <v>0.14580000000000001</v>
          </cell>
          <cell r="X50">
            <v>2.3999999999999998E-3</v>
          </cell>
          <cell r="Y50">
            <v>3.5999999999999999E-3</v>
          </cell>
          <cell r="Z50">
            <v>3.5499999999999997E-2</v>
          </cell>
        </row>
        <row r="51">
          <cell r="A51" t="str">
            <v>Bebida lactea</v>
          </cell>
          <cell r="B51">
            <v>100</v>
          </cell>
          <cell r="C51">
            <v>91.13</v>
          </cell>
          <cell r="D51">
            <v>18.03</v>
          </cell>
          <cell r="E51">
            <v>2.78</v>
          </cell>
          <cell r="F51">
            <v>1.1499999999999999</v>
          </cell>
          <cell r="G51">
            <v>0.14000000000000001</v>
          </cell>
          <cell r="H51">
            <v>10.31</v>
          </cell>
          <cell r="I51">
            <v>0.89</v>
          </cell>
          <cell r="J51">
            <v>9.5399999999999991</v>
          </cell>
          <cell r="K51">
            <v>0.45</v>
          </cell>
          <cell r="L51">
            <v>0.06</v>
          </cell>
          <cell r="M51">
            <v>97.17</v>
          </cell>
          <cell r="P51">
            <v>0.9113</v>
          </cell>
          <cell r="Q51">
            <v>0.18030000000000002</v>
          </cell>
          <cell r="R51">
            <v>2.7799999999999998E-2</v>
          </cell>
          <cell r="S51">
            <v>1.15E-2</v>
          </cell>
          <cell r="T51">
            <v>1.4000000000000002E-3</v>
          </cell>
          <cell r="U51">
            <v>0.10310000000000001</v>
          </cell>
          <cell r="V51">
            <v>8.8999999999999999E-3</v>
          </cell>
          <cell r="W51">
            <v>9.5399999999999985E-2</v>
          </cell>
          <cell r="X51">
            <v>4.5000000000000005E-3</v>
          </cell>
          <cell r="Y51">
            <v>5.9999999999999995E-4</v>
          </cell>
          <cell r="Z51">
            <v>0.97170000000000001</v>
          </cell>
        </row>
        <row r="52">
          <cell r="A52" t="str">
            <v>Bebida láctea, pêssego</v>
          </cell>
          <cell r="C52">
            <v>55.164833333333306</v>
          </cell>
          <cell r="D52">
            <v>7.5700000000000065</v>
          </cell>
          <cell r="E52">
            <v>2.1333333333333333</v>
          </cell>
          <cell r="F52">
            <v>1.9066666666666665</v>
          </cell>
          <cell r="G52">
            <v>0.29333333333333339</v>
          </cell>
          <cell r="H52" t="str">
            <v>Tr</v>
          </cell>
          <cell r="I52">
            <v>2.0533333333333332</v>
          </cell>
          <cell r="J52">
            <v>8.5933333333333337</v>
          </cell>
          <cell r="K52">
            <v>0.24366666666666667</v>
          </cell>
          <cell r="L52" t="str">
            <v>Tr</v>
          </cell>
          <cell r="M52">
            <v>88.632666666666651</v>
          </cell>
          <cell r="P52">
            <v>0.55164833333333307</v>
          </cell>
          <cell r="Q52">
            <v>7.5700000000000059E-2</v>
          </cell>
          <cell r="R52">
            <v>2.1333333333333333E-2</v>
          </cell>
          <cell r="S52">
            <v>1.9066666666666666E-2</v>
          </cell>
          <cell r="T52">
            <v>2.9333333333333338E-3</v>
          </cell>
          <cell r="U52">
            <v>0</v>
          </cell>
          <cell r="V52">
            <v>2.0533333333333334E-2</v>
          </cell>
          <cell r="W52">
            <v>8.5933333333333334E-2</v>
          </cell>
          <cell r="X52">
            <v>2.4366666666666668E-3</v>
          </cell>
          <cell r="Y52">
            <v>0</v>
          </cell>
          <cell r="Z52">
            <v>0.88632666666666649</v>
          </cell>
        </row>
        <row r="53">
          <cell r="A53" t="str">
            <v xml:space="preserve">Berinjela </v>
          </cell>
          <cell r="C53">
            <v>19.62775362318839</v>
          </cell>
          <cell r="D53">
            <v>4.4289855072463693</v>
          </cell>
          <cell r="E53">
            <v>1.2210144927536231</v>
          </cell>
          <cell r="F53">
            <v>0.1</v>
          </cell>
          <cell r="G53">
            <v>2.8733333333333331</v>
          </cell>
          <cell r="H53">
            <v>1.72</v>
          </cell>
          <cell r="I53">
            <v>3.01</v>
          </cell>
          <cell r="J53">
            <v>12.913333333333332</v>
          </cell>
          <cell r="K53">
            <v>0.12</v>
          </cell>
          <cell r="L53">
            <v>0.24666666666666667</v>
          </cell>
          <cell r="M53">
            <v>9.2200000000000006</v>
          </cell>
          <cell r="P53">
            <v>0.1962775362318839</v>
          </cell>
          <cell r="Q53">
            <v>4.4289855072463691E-2</v>
          </cell>
          <cell r="R53">
            <v>1.2210144927536231E-2</v>
          </cell>
          <cell r="S53">
            <v>1E-3</v>
          </cell>
          <cell r="T53">
            <v>2.8733333333333329E-2</v>
          </cell>
          <cell r="U53">
            <v>1.72E-2</v>
          </cell>
          <cell r="V53">
            <v>3.0099999999999998E-2</v>
          </cell>
          <cell r="W53">
            <v>0.12913333333333332</v>
          </cell>
          <cell r="X53">
            <v>1.1999999999999999E-3</v>
          </cell>
          <cell r="Y53">
            <v>2.4666666666666669E-3</v>
          </cell>
          <cell r="Z53">
            <v>9.2200000000000004E-2</v>
          </cell>
        </row>
        <row r="54">
          <cell r="A54" t="str">
            <v xml:space="preserve">Beterraba </v>
          </cell>
          <cell r="C54">
            <v>48.828508695652147</v>
          </cell>
          <cell r="D54">
            <v>11.111014492753624</v>
          </cell>
          <cell r="E54">
            <v>1.9456521739130435</v>
          </cell>
          <cell r="F54">
            <v>0.09</v>
          </cell>
          <cell r="G54">
            <v>3.3733333333333335</v>
          </cell>
          <cell r="H54">
            <v>3.8</v>
          </cell>
          <cell r="I54">
            <v>3.1166666666666671</v>
          </cell>
          <cell r="J54">
            <v>24.433333333333337</v>
          </cell>
          <cell r="K54">
            <v>0.51666666666666672</v>
          </cell>
          <cell r="L54">
            <v>0.32</v>
          </cell>
          <cell r="M54">
            <v>18.113333333333333</v>
          </cell>
          <cell r="P54">
            <v>0.48828508695652145</v>
          </cell>
          <cell r="Q54">
            <v>0.11111014492753624</v>
          </cell>
          <cell r="R54">
            <v>1.9456521739130435E-2</v>
          </cell>
          <cell r="S54">
            <v>8.9999999999999998E-4</v>
          </cell>
          <cell r="T54">
            <v>3.3733333333333337E-2</v>
          </cell>
          <cell r="U54">
            <v>3.7999999999999999E-2</v>
          </cell>
          <cell r="V54">
            <v>3.1166666666666672E-2</v>
          </cell>
          <cell r="W54">
            <v>0.24433333333333337</v>
          </cell>
          <cell r="X54">
            <v>5.1666666666666675E-3</v>
          </cell>
          <cell r="Y54">
            <v>3.2000000000000002E-3</v>
          </cell>
          <cell r="Z54">
            <v>0.18113333333333334</v>
          </cell>
        </row>
        <row r="55">
          <cell r="A55" t="str">
            <v>Biscoito doce, maisena</v>
          </cell>
          <cell r="C55">
            <v>442.81939014492752</v>
          </cell>
          <cell r="D55">
            <v>75.234144927536221</v>
          </cell>
          <cell r="E55">
            <v>8.0725217391304334</v>
          </cell>
          <cell r="F55">
            <v>11.966666666666669</v>
          </cell>
          <cell r="G55">
            <v>2.1</v>
          </cell>
          <cell r="H55" t="str">
            <v>NA</v>
          </cell>
          <cell r="I55">
            <v>6.2166666666666659</v>
          </cell>
          <cell r="J55">
            <v>37.143333333333331</v>
          </cell>
          <cell r="K55">
            <v>1.03</v>
          </cell>
          <cell r="L55">
            <v>1.76</v>
          </cell>
          <cell r="M55">
            <v>54.45</v>
          </cell>
          <cell r="P55">
            <v>4.4281939014492755</v>
          </cell>
          <cell r="Q55">
            <v>0.75234144927536217</v>
          </cell>
          <cell r="R55">
            <v>8.0725217391304338E-2</v>
          </cell>
          <cell r="S55">
            <v>0.11966666666666669</v>
          </cell>
          <cell r="T55">
            <v>2.1000000000000001E-2</v>
          </cell>
          <cell r="U55">
            <v>0</v>
          </cell>
          <cell r="V55">
            <v>6.2166666666666662E-2</v>
          </cell>
          <cell r="W55">
            <v>0.37143333333333328</v>
          </cell>
          <cell r="X55">
            <v>1.03E-2</v>
          </cell>
          <cell r="Y55">
            <v>1.7600000000000001E-2</v>
          </cell>
          <cell r="Z55">
            <v>0.54449999999999998</v>
          </cell>
        </row>
        <row r="56">
          <cell r="A56" t="str">
            <v>Biscoito, polvilho doce</v>
          </cell>
          <cell r="C56">
            <v>437.54900000000004</v>
          </cell>
          <cell r="D56">
            <v>80.535333333333341</v>
          </cell>
          <cell r="E56">
            <v>1.2916666666666667</v>
          </cell>
          <cell r="F56">
            <v>12.249000000000001</v>
          </cell>
          <cell r="G56">
            <v>1.159</v>
          </cell>
          <cell r="H56">
            <v>37.58</v>
          </cell>
          <cell r="I56" t="str">
            <v>Tr</v>
          </cell>
          <cell r="J56">
            <v>5.8449999999999998</v>
          </cell>
          <cell r="K56">
            <v>0.14499999999999999</v>
          </cell>
          <cell r="L56">
            <v>1.7663333333333331</v>
          </cell>
          <cell r="M56">
            <v>30.454333333333334</v>
          </cell>
          <cell r="P56">
            <v>4.3754900000000001</v>
          </cell>
          <cell r="Q56">
            <v>0.80535333333333337</v>
          </cell>
          <cell r="R56">
            <v>1.2916666666666667E-2</v>
          </cell>
          <cell r="S56">
            <v>0.12249</v>
          </cell>
          <cell r="T56">
            <v>1.159E-2</v>
          </cell>
          <cell r="U56">
            <v>0.37579999999999997</v>
          </cell>
          <cell r="V56">
            <v>0</v>
          </cell>
          <cell r="W56">
            <v>5.8449999999999995E-2</v>
          </cell>
          <cell r="X56">
            <v>1.4499999999999999E-3</v>
          </cell>
          <cell r="Y56">
            <v>1.766333333333333E-2</v>
          </cell>
          <cell r="Z56">
            <v>0.30454333333333333</v>
          </cell>
        </row>
        <row r="57">
          <cell r="A57" t="str">
            <v>Biscoito salgado, cream cracker</v>
          </cell>
          <cell r="C57">
            <v>431.73228115942027</v>
          </cell>
          <cell r="D57">
            <v>68.73153623188405</v>
          </cell>
          <cell r="E57">
            <v>10.055130434782608</v>
          </cell>
          <cell r="F57">
            <v>14.436666666666667</v>
          </cell>
          <cell r="G57">
            <v>2.5099999999999998</v>
          </cell>
          <cell r="H57" t="str">
            <v>NA</v>
          </cell>
          <cell r="J57">
            <v>39.74666666666667</v>
          </cell>
          <cell r="K57">
            <v>1.1366666666666667</v>
          </cell>
          <cell r="L57">
            <v>2.2000000000000002</v>
          </cell>
          <cell r="M57">
            <v>20.003333333333334</v>
          </cell>
          <cell r="P57">
            <v>4.3173228115942024</v>
          </cell>
          <cell r="Q57">
            <v>0.68731536231884049</v>
          </cell>
          <cell r="R57">
            <v>0.10055130434782608</v>
          </cell>
          <cell r="S57">
            <v>0.14436666666666667</v>
          </cell>
          <cell r="T57">
            <v>2.5099999999999997E-2</v>
          </cell>
          <cell r="U57">
            <v>0</v>
          </cell>
          <cell r="V57">
            <v>0</v>
          </cell>
          <cell r="W57">
            <v>0.39746666666666669</v>
          </cell>
          <cell r="X57">
            <v>1.1366666666666667E-2</v>
          </cell>
          <cell r="Y57">
            <v>2.2000000000000002E-2</v>
          </cell>
          <cell r="Z57">
            <v>0.20003333333333334</v>
          </cell>
        </row>
        <row r="58">
          <cell r="A58" t="str">
            <v>Bolo, pronto, aipim</v>
          </cell>
          <cell r="C58">
            <v>323.85166666666663</v>
          </cell>
          <cell r="D58">
            <v>47.863999999999997</v>
          </cell>
          <cell r="E58">
            <v>4.416666666666667</v>
          </cell>
          <cell r="F58">
            <v>12.747666666666667</v>
          </cell>
          <cell r="G58">
            <v>0.69066666666666665</v>
          </cell>
          <cell r="H58" t="str">
            <v>Tr</v>
          </cell>
          <cell r="I58" t="str">
            <v>Tr</v>
          </cell>
          <cell r="J58">
            <v>10.343999999999999</v>
          </cell>
          <cell r="K58">
            <v>0.41566666666666663</v>
          </cell>
          <cell r="L58">
            <v>0.48900000000000005</v>
          </cell>
          <cell r="M58">
            <v>85.022333333333336</v>
          </cell>
          <cell r="P58">
            <v>3.2385166666666665</v>
          </cell>
          <cell r="Q58">
            <v>0.47863999999999995</v>
          </cell>
          <cell r="R58">
            <v>4.4166666666666667E-2</v>
          </cell>
          <cell r="S58">
            <v>0.12747666666666668</v>
          </cell>
          <cell r="T58">
            <v>6.9066666666666669E-3</v>
          </cell>
          <cell r="U58">
            <v>0</v>
          </cell>
          <cell r="V58">
            <v>0</v>
          </cell>
          <cell r="W58">
            <v>0.10343999999999999</v>
          </cell>
          <cell r="X58">
            <v>4.1566666666666661E-3</v>
          </cell>
          <cell r="Y58">
            <v>4.8900000000000002E-3</v>
          </cell>
          <cell r="Z58">
            <v>0.85022333333333333</v>
          </cell>
        </row>
        <row r="59">
          <cell r="A59" t="str">
            <v>Bolo, pronto, chocolate</v>
          </cell>
          <cell r="C59">
            <v>410.01366666666667</v>
          </cell>
          <cell r="D59">
            <v>54.717750000000002</v>
          </cell>
          <cell r="E59">
            <v>6.2229166666666664</v>
          </cell>
          <cell r="F59">
            <v>18.472333333333335</v>
          </cell>
          <cell r="G59">
            <v>1.43</v>
          </cell>
          <cell r="H59">
            <v>83.52</v>
          </cell>
          <cell r="I59">
            <v>0.75</v>
          </cell>
          <cell r="J59">
            <v>27.686666666666667</v>
          </cell>
          <cell r="K59">
            <v>0.71366666666666667</v>
          </cell>
          <cell r="L59">
            <v>2.1323333333333334</v>
          </cell>
          <cell r="M59">
            <v>74.584666666666678</v>
          </cell>
          <cell r="P59">
            <v>4.1001366666666668</v>
          </cell>
          <cell r="Q59">
            <v>0.54717749999999998</v>
          </cell>
          <cell r="R59">
            <v>6.2229166666666662E-2</v>
          </cell>
          <cell r="S59">
            <v>0.18472333333333335</v>
          </cell>
          <cell r="T59">
            <v>1.43E-2</v>
          </cell>
          <cell r="U59">
            <v>0.83519999999999994</v>
          </cell>
          <cell r="V59">
            <v>7.4999999999999997E-3</v>
          </cell>
          <cell r="W59">
            <v>0.27686666666666665</v>
          </cell>
          <cell r="X59">
            <v>7.136666666666667E-3</v>
          </cell>
          <cell r="Y59">
            <v>2.1323333333333333E-2</v>
          </cell>
          <cell r="Z59">
            <v>0.74584666666666677</v>
          </cell>
        </row>
        <row r="60">
          <cell r="A60" t="str">
            <v>Bolo, pronto, coco</v>
          </cell>
          <cell r="C60">
            <v>333.4376666666667</v>
          </cell>
          <cell r="D60">
            <v>52.276000000000003</v>
          </cell>
          <cell r="E60">
            <v>5.6666666666666661</v>
          </cell>
          <cell r="F60">
            <v>11.296333333333331</v>
          </cell>
          <cell r="G60">
            <v>1.0549999999999999</v>
          </cell>
          <cell r="H60">
            <v>56.31</v>
          </cell>
          <cell r="I60" t="str">
            <v>Tr</v>
          </cell>
          <cell r="J60">
            <v>16.251666666666665</v>
          </cell>
          <cell r="K60">
            <v>0.67566666666666675</v>
          </cell>
          <cell r="L60">
            <v>0.84799999999999998</v>
          </cell>
          <cell r="M60">
            <v>57.105333333333334</v>
          </cell>
          <cell r="P60">
            <v>3.334376666666667</v>
          </cell>
          <cell r="Q60">
            <v>0.52276</v>
          </cell>
          <cell r="R60">
            <v>5.6666666666666664E-2</v>
          </cell>
          <cell r="S60">
            <v>0.11296333333333332</v>
          </cell>
          <cell r="T60">
            <v>1.0549999999999999E-2</v>
          </cell>
          <cell r="U60">
            <v>0.56310000000000004</v>
          </cell>
          <cell r="V60">
            <v>0</v>
          </cell>
          <cell r="W60">
            <v>0.16251666666666664</v>
          </cell>
          <cell r="X60">
            <v>6.7566666666666678E-3</v>
          </cell>
          <cell r="Y60">
            <v>8.4799999999999997E-3</v>
          </cell>
          <cell r="Z60">
            <v>0.5710533333333333</v>
          </cell>
        </row>
        <row r="61">
          <cell r="A61" t="str">
            <v>Bolo, pronto, milho</v>
          </cell>
          <cell r="C61">
            <v>311.387</v>
          </cell>
          <cell r="D61">
            <v>45.108833333333337</v>
          </cell>
          <cell r="E61">
            <v>4.8041666666666671</v>
          </cell>
          <cell r="F61">
            <v>12.414999999999999</v>
          </cell>
          <cell r="G61">
            <v>0.71</v>
          </cell>
          <cell r="H61">
            <v>56.886666666666663</v>
          </cell>
          <cell r="I61" t="str">
            <v>Tr</v>
          </cell>
          <cell r="J61">
            <v>10.249000000000001</v>
          </cell>
          <cell r="K61">
            <v>0.435</v>
          </cell>
          <cell r="L61">
            <v>0.65</v>
          </cell>
          <cell r="M61">
            <v>82.584666666666664</v>
          </cell>
          <cell r="P61">
            <v>3.1138699999999999</v>
          </cell>
          <cell r="Q61">
            <v>0.45108833333333337</v>
          </cell>
          <cell r="R61">
            <v>4.804166666666667E-2</v>
          </cell>
          <cell r="S61">
            <v>0.12415</v>
          </cell>
          <cell r="T61">
            <v>7.0999999999999995E-3</v>
          </cell>
          <cell r="U61">
            <v>0.56886666666666663</v>
          </cell>
          <cell r="V61">
            <v>0</v>
          </cell>
          <cell r="W61">
            <v>0.10249000000000001</v>
          </cell>
          <cell r="X61">
            <v>4.3499999999999997E-3</v>
          </cell>
          <cell r="Y61">
            <v>6.5000000000000006E-3</v>
          </cell>
          <cell r="Z61">
            <v>0.82584666666666662</v>
          </cell>
        </row>
        <row r="62">
          <cell r="A62" t="str">
            <v>Brócolis</v>
          </cell>
          <cell r="C62">
            <v>25.495131884057955</v>
          </cell>
          <cell r="D62">
            <v>4.0250724637681152</v>
          </cell>
          <cell r="E62">
            <v>3.6449275362318847</v>
          </cell>
          <cell r="F62">
            <v>0.26666666666666666</v>
          </cell>
          <cell r="G62">
            <v>2.88</v>
          </cell>
          <cell r="H62">
            <v>31.17</v>
          </cell>
          <cell r="I62">
            <v>34.283333333333331</v>
          </cell>
          <cell r="J62">
            <v>29.566666666666666</v>
          </cell>
          <cell r="K62">
            <v>0.47666666666666663</v>
          </cell>
          <cell r="L62">
            <v>0.61</v>
          </cell>
          <cell r="M62">
            <v>85.87</v>
          </cell>
          <cell r="P62">
            <v>0.25495131884057953</v>
          </cell>
          <cell r="Q62">
            <v>4.0250724637681153E-2</v>
          </cell>
          <cell r="R62">
            <v>3.6449275362318845E-2</v>
          </cell>
          <cell r="S62">
            <v>2.6666666666666666E-3</v>
          </cell>
          <cell r="T62">
            <v>2.8799999999999999E-2</v>
          </cell>
          <cell r="U62">
            <v>0.31170000000000003</v>
          </cell>
          <cell r="V62">
            <v>0.34283333333333332</v>
          </cell>
          <cell r="W62">
            <v>0.29566666666666669</v>
          </cell>
          <cell r="X62">
            <v>4.7666666666666664E-3</v>
          </cell>
          <cell r="Y62">
            <v>6.0999999999999995E-3</v>
          </cell>
          <cell r="Z62">
            <v>0.85870000000000002</v>
          </cell>
        </row>
        <row r="63">
          <cell r="A63" t="str">
            <v>Café, infusão 10%</v>
          </cell>
          <cell r="C63">
            <v>9.070868599613517</v>
          </cell>
          <cell r="D63">
            <v>1.478666666666667</v>
          </cell>
          <cell r="E63">
            <v>0.71250000000000002</v>
          </cell>
          <cell r="F63">
            <v>6.9333333333333344E-2</v>
          </cell>
          <cell r="G63" t="str">
            <v>NA</v>
          </cell>
          <cell r="H63" t="str">
            <v>NA</v>
          </cell>
          <cell r="J63">
            <v>9.6616666666666671</v>
          </cell>
          <cell r="K63" t="str">
            <v>Tr</v>
          </cell>
          <cell r="L63" t="str">
            <v>Tr</v>
          </cell>
          <cell r="M63">
            <v>3.1593333333333331</v>
          </cell>
          <cell r="P63">
            <v>9.0708685996135172E-2</v>
          </cell>
          <cell r="Q63">
            <v>1.478666666666667E-2</v>
          </cell>
          <cell r="R63">
            <v>7.1250000000000003E-3</v>
          </cell>
          <cell r="S63">
            <v>6.9333333333333345E-4</v>
          </cell>
          <cell r="T63">
            <v>0</v>
          </cell>
          <cell r="U63">
            <v>0</v>
          </cell>
          <cell r="V63">
            <v>0</v>
          </cell>
          <cell r="W63">
            <v>9.661666666666667E-2</v>
          </cell>
          <cell r="X63">
            <v>0</v>
          </cell>
          <cell r="Y63">
            <v>0</v>
          </cell>
          <cell r="Z63">
            <v>3.1593333333333334E-2</v>
          </cell>
        </row>
        <row r="64">
          <cell r="A64" t="str">
            <v>Cajá polpa, congelada</v>
          </cell>
          <cell r="C64">
            <v>26.332269311050553</v>
          </cell>
          <cell r="D64">
            <v>6.3744166666666606</v>
          </cell>
          <cell r="E64">
            <v>0.58958333333333335</v>
          </cell>
          <cell r="F64">
            <v>0.16766666666666666</v>
          </cell>
          <cell r="G64">
            <v>1.36</v>
          </cell>
          <cell r="H64" t="str">
            <v>NA</v>
          </cell>
          <cell r="I64" t="str">
            <v>Tr</v>
          </cell>
          <cell r="J64">
            <v>7.1713333333333331</v>
          </cell>
          <cell r="K64">
            <v>5.3999999999999999E-2</v>
          </cell>
          <cell r="L64">
            <v>0.32233333333333336</v>
          </cell>
          <cell r="M64">
            <v>9.1606666666666658</v>
          </cell>
          <cell r="P64">
            <v>0.26332269311050555</v>
          </cell>
          <cell r="Q64">
            <v>6.3744166666666602E-2</v>
          </cell>
          <cell r="R64">
            <v>5.8958333333333337E-3</v>
          </cell>
          <cell r="S64">
            <v>1.6766666666666666E-3</v>
          </cell>
          <cell r="T64">
            <v>1.3600000000000001E-2</v>
          </cell>
          <cell r="U64">
            <v>0</v>
          </cell>
          <cell r="V64">
            <v>0</v>
          </cell>
          <cell r="W64">
            <v>7.1713333333333337E-2</v>
          </cell>
          <cell r="X64">
            <v>5.4000000000000001E-4</v>
          </cell>
          <cell r="Y64">
            <v>3.2233333333333337E-3</v>
          </cell>
          <cell r="Z64">
            <v>9.1606666666666656E-2</v>
          </cell>
        </row>
        <row r="65">
          <cell r="A65" t="str">
            <v>Cajá-Manga</v>
          </cell>
          <cell r="C65">
            <v>45.58096877372266</v>
          </cell>
          <cell r="D65">
            <v>11.434166666666664</v>
          </cell>
          <cell r="E65">
            <v>1.2791666666666666</v>
          </cell>
          <cell r="F65" t="str">
            <v>Tr</v>
          </cell>
          <cell r="G65">
            <v>2.5753333333333335</v>
          </cell>
          <cell r="H65" t="str">
            <v>NA</v>
          </cell>
          <cell r="I65">
            <v>26.696666666666669</v>
          </cell>
          <cell r="J65">
            <v>11.283999999999999</v>
          </cell>
          <cell r="K65">
            <v>0.18099999999999997</v>
          </cell>
          <cell r="L65">
            <v>0.15433333333333332</v>
          </cell>
          <cell r="M65">
            <v>12.744</v>
          </cell>
          <cell r="P65">
            <v>0.45580968773722658</v>
          </cell>
          <cell r="Q65">
            <v>0.11434166666666665</v>
          </cell>
          <cell r="R65">
            <v>1.2791666666666666E-2</v>
          </cell>
          <cell r="S65">
            <v>0</v>
          </cell>
          <cell r="T65">
            <v>2.5753333333333336E-2</v>
          </cell>
          <cell r="U65">
            <v>0</v>
          </cell>
          <cell r="V65">
            <v>0.26696666666666669</v>
          </cell>
          <cell r="W65">
            <v>0.11284</v>
          </cell>
          <cell r="X65">
            <v>1.8099999999999998E-3</v>
          </cell>
          <cell r="Y65">
            <v>1.5433333333333332E-3</v>
          </cell>
          <cell r="Z65">
            <v>0.12744</v>
          </cell>
        </row>
        <row r="66">
          <cell r="A66" t="str">
            <v>Caju</v>
          </cell>
          <cell r="C66">
            <v>43.065068521739114</v>
          </cell>
          <cell r="D66">
            <v>10.288988840579705</v>
          </cell>
          <cell r="E66">
            <v>0.97101449275362328</v>
          </cell>
          <cell r="F66">
            <v>0.33</v>
          </cell>
          <cell r="G66">
            <v>1.68</v>
          </cell>
          <cell r="H66">
            <v>40</v>
          </cell>
          <cell r="I66">
            <v>219.33333333333334</v>
          </cell>
          <cell r="J66">
            <v>10.11</v>
          </cell>
          <cell r="K66">
            <v>0.09</v>
          </cell>
          <cell r="L66">
            <v>0.15333333333333335</v>
          </cell>
          <cell r="M66">
            <v>1.4166666666666667</v>
          </cell>
          <cell r="P66">
            <v>0.43065068521739114</v>
          </cell>
          <cell r="Q66">
            <v>0.10288988840579705</v>
          </cell>
          <cell r="R66">
            <v>9.7101449275362323E-3</v>
          </cell>
          <cell r="S66">
            <v>3.3E-3</v>
          </cell>
          <cell r="T66">
            <v>1.6799999999999999E-2</v>
          </cell>
          <cell r="U66">
            <v>0.4</v>
          </cell>
          <cell r="V66">
            <v>2.1933333333333334</v>
          </cell>
          <cell r="W66">
            <v>0.1011</v>
          </cell>
          <cell r="X66">
            <v>8.9999999999999998E-4</v>
          </cell>
          <cell r="Y66">
            <v>1.5333333333333336E-3</v>
          </cell>
          <cell r="Z66">
            <v>1.4166666666666668E-2</v>
          </cell>
        </row>
        <row r="67">
          <cell r="A67" t="str">
            <v>Caju polpa</v>
          </cell>
          <cell r="C67">
            <v>36.568679999999965</v>
          </cell>
          <cell r="D67">
            <v>9.3507499999999943</v>
          </cell>
          <cell r="E67">
            <v>0.48125000000000001</v>
          </cell>
          <cell r="F67">
            <v>0.154</v>
          </cell>
          <cell r="G67">
            <v>0.81466666666666665</v>
          </cell>
          <cell r="H67" t="str">
            <v>NA</v>
          </cell>
          <cell r="I67">
            <v>119.71933333333334</v>
          </cell>
          <cell r="J67">
            <v>7.0716666666666663</v>
          </cell>
          <cell r="K67">
            <v>8.3666666666666667E-2</v>
          </cell>
          <cell r="L67">
            <v>0.14666666666666664</v>
          </cell>
          <cell r="M67">
            <v>0.83933333333333338</v>
          </cell>
          <cell r="P67">
            <v>0.36568679999999965</v>
          </cell>
          <cell r="Q67">
            <v>9.3507499999999938E-2</v>
          </cell>
          <cell r="R67">
            <v>4.8124999999999999E-3</v>
          </cell>
          <cell r="S67">
            <v>1.5399999999999999E-3</v>
          </cell>
          <cell r="T67">
            <v>8.1466666666666666E-3</v>
          </cell>
          <cell r="U67">
            <v>0</v>
          </cell>
          <cell r="V67">
            <v>1.1971933333333333</v>
          </cell>
          <cell r="W67">
            <v>7.0716666666666664E-2</v>
          </cell>
          <cell r="X67">
            <v>8.3666666666666666E-4</v>
          </cell>
          <cell r="Y67">
            <v>1.4666666666666665E-3</v>
          </cell>
          <cell r="Z67">
            <v>8.3933333333333342E-3</v>
          </cell>
        </row>
        <row r="68">
          <cell r="A68" t="str">
            <v>Caju, suco concentrado</v>
          </cell>
          <cell r="C68">
            <v>45.10862666666668</v>
          </cell>
          <cell r="D68">
            <v>10.733833333333331</v>
          </cell>
          <cell r="E68">
            <v>0.40416666666666667</v>
          </cell>
          <cell r="F68">
            <v>0.2</v>
          </cell>
          <cell r="G68">
            <v>0.626</v>
          </cell>
          <cell r="H68" t="str">
            <v>NA</v>
          </cell>
          <cell r="I68">
            <v>138.69533333333331</v>
          </cell>
          <cell r="J68">
            <v>8.447000000000001</v>
          </cell>
          <cell r="K68">
            <v>6.5000000000000002E-2</v>
          </cell>
          <cell r="L68">
            <v>0.14599999999999999</v>
          </cell>
          <cell r="M68">
            <v>0.97566666666666668</v>
          </cell>
          <cell r="P68">
            <v>0.45108626666666679</v>
          </cell>
          <cell r="Q68">
            <v>0.10733833333333331</v>
          </cell>
          <cell r="R68">
            <v>4.0416666666666665E-3</v>
          </cell>
          <cell r="S68">
            <v>2E-3</v>
          </cell>
          <cell r="T68">
            <v>6.2599999999999999E-3</v>
          </cell>
          <cell r="U68">
            <v>0</v>
          </cell>
          <cell r="V68">
            <v>1.386953333333333</v>
          </cell>
          <cell r="W68">
            <v>8.4470000000000003E-2</v>
          </cell>
          <cell r="X68">
            <v>6.4999999999999997E-4</v>
          </cell>
          <cell r="Y68">
            <v>1.4599999999999999E-3</v>
          </cell>
          <cell r="Z68">
            <v>9.756666666666667E-3</v>
          </cell>
        </row>
        <row r="69">
          <cell r="A69" t="str">
            <v>Cana, caldo de</v>
          </cell>
          <cell r="C69">
            <v>65.34359826898573</v>
          </cell>
          <cell r="D69">
            <v>18.151000000000003</v>
          </cell>
          <cell r="E69" t="str">
            <v>Tr</v>
          </cell>
          <cell r="F69" t="str">
            <v>Tr</v>
          </cell>
          <cell r="G69">
            <v>0.13633333333333333</v>
          </cell>
          <cell r="H69" t="str">
            <v>NA</v>
          </cell>
          <cell r="I69">
            <v>2.7796660000000002</v>
          </cell>
          <cell r="J69">
            <v>11.973999999999998</v>
          </cell>
          <cell r="K69">
            <v>5.0666666666666665E-2</v>
          </cell>
          <cell r="L69">
            <v>0.75266666666666671</v>
          </cell>
          <cell r="M69">
            <v>9.0830000000000002</v>
          </cell>
          <cell r="P69">
            <v>0.65343598268985725</v>
          </cell>
          <cell r="Q69">
            <v>0.18151000000000003</v>
          </cell>
          <cell r="R69">
            <v>0</v>
          </cell>
          <cell r="S69">
            <v>0</v>
          </cell>
          <cell r="T69">
            <v>1.3633333333333334E-3</v>
          </cell>
          <cell r="U69">
            <v>0</v>
          </cell>
          <cell r="V69">
            <v>2.7796660000000001E-2</v>
          </cell>
          <cell r="W69">
            <v>0.11973999999999999</v>
          </cell>
          <cell r="X69">
            <v>5.0666666666666666E-4</v>
          </cell>
          <cell r="Y69">
            <v>7.5266666666666667E-3</v>
          </cell>
          <cell r="Z69">
            <v>9.0830000000000008E-2</v>
          </cell>
        </row>
        <row r="70">
          <cell r="A70" t="str">
            <v>Caqui, chocolate</v>
          </cell>
          <cell r="C70">
            <v>71.350018111646165</v>
          </cell>
          <cell r="D70">
            <v>19.325749999999996</v>
          </cell>
          <cell r="E70">
            <v>0.35625000000000001</v>
          </cell>
          <cell r="F70">
            <v>6.9333333333333344E-2</v>
          </cell>
          <cell r="G70">
            <v>6.5176666666666669</v>
          </cell>
          <cell r="H70" t="str">
            <v>NA</v>
          </cell>
          <cell r="I70">
            <v>29.613333333333333</v>
          </cell>
          <cell r="J70">
            <v>8.5473333333333343</v>
          </cell>
          <cell r="K70">
            <v>0.18699999999999997</v>
          </cell>
          <cell r="L70">
            <v>9.9000000000000019E-2</v>
          </cell>
          <cell r="M70">
            <v>17.848333333333333</v>
          </cell>
          <cell r="P70">
            <v>0.71350018111646163</v>
          </cell>
          <cell r="Q70">
            <v>0.19325749999999997</v>
          </cell>
          <cell r="R70">
            <v>3.5625000000000001E-3</v>
          </cell>
          <cell r="S70">
            <v>6.9333333333333345E-4</v>
          </cell>
          <cell r="T70">
            <v>6.5176666666666674E-2</v>
          </cell>
          <cell r="U70">
            <v>0</v>
          </cell>
          <cell r="V70">
            <v>0.29613333333333336</v>
          </cell>
          <cell r="W70">
            <v>8.5473333333333346E-2</v>
          </cell>
          <cell r="X70">
            <v>1.8699999999999997E-3</v>
          </cell>
          <cell r="Y70">
            <v>9.9000000000000021E-4</v>
          </cell>
          <cell r="Z70">
            <v>0.17848333333333333</v>
          </cell>
        </row>
        <row r="71">
          <cell r="A71" t="str">
            <v>Cará</v>
          </cell>
          <cell r="C71">
            <v>95.633134782608707</v>
          </cell>
          <cell r="D71">
            <v>22.954057971014496</v>
          </cell>
          <cell r="E71">
            <v>2.2826086956521738</v>
          </cell>
          <cell r="F71">
            <v>0.13666666666666669</v>
          </cell>
          <cell r="G71">
            <v>7.2733333333333334</v>
          </cell>
          <cell r="H71" t="str">
            <v>NA</v>
          </cell>
          <cell r="I71">
            <v>8.7866666666666671</v>
          </cell>
          <cell r="J71">
            <v>11.466666666666667</v>
          </cell>
          <cell r="K71">
            <v>0.18</v>
          </cell>
          <cell r="L71">
            <v>0.21333333333333335</v>
          </cell>
          <cell r="M71">
            <v>3.9113333333333338</v>
          </cell>
          <cell r="P71">
            <v>0.95633134782608709</v>
          </cell>
          <cell r="Q71">
            <v>0.22954057971014497</v>
          </cell>
          <cell r="R71">
            <v>2.2826086956521739E-2</v>
          </cell>
          <cell r="S71">
            <v>1.3666666666666669E-3</v>
          </cell>
          <cell r="T71">
            <v>7.273333333333333E-2</v>
          </cell>
          <cell r="U71">
            <v>0</v>
          </cell>
          <cell r="V71">
            <v>8.7866666666666676E-2</v>
          </cell>
          <cell r="W71">
            <v>0.11466666666666667</v>
          </cell>
          <cell r="X71">
            <v>1.8E-3</v>
          </cell>
          <cell r="Y71">
            <v>2.1333333333333334E-3</v>
          </cell>
          <cell r="Z71">
            <v>3.911333333333334E-2</v>
          </cell>
        </row>
        <row r="72">
          <cell r="A72" t="str">
            <v>Carambola</v>
          </cell>
          <cell r="C72">
            <v>45.740888793428724</v>
          </cell>
          <cell r="D72">
            <v>11.481499999999997</v>
          </cell>
          <cell r="E72">
            <v>0.87083333333333335</v>
          </cell>
          <cell r="F72">
            <v>0.17699999999999996</v>
          </cell>
          <cell r="G72">
            <v>2.0313333333333334</v>
          </cell>
          <cell r="H72">
            <v>3.08</v>
          </cell>
          <cell r="I72">
            <v>60.866666666666674</v>
          </cell>
          <cell r="J72">
            <v>7.3609999999999998</v>
          </cell>
          <cell r="K72">
            <v>0.24</v>
          </cell>
          <cell r="L72">
            <v>0.19833333333333333</v>
          </cell>
          <cell r="M72">
            <v>4.7883333333333331</v>
          </cell>
          <cell r="P72">
            <v>0.45740888793428724</v>
          </cell>
          <cell r="Q72">
            <v>0.11481499999999997</v>
          </cell>
          <cell r="R72">
            <v>8.7083333333333336E-3</v>
          </cell>
          <cell r="S72">
            <v>1.7699999999999997E-3</v>
          </cell>
          <cell r="T72">
            <v>2.0313333333333336E-2</v>
          </cell>
          <cell r="U72">
            <v>3.0800000000000001E-2</v>
          </cell>
          <cell r="V72">
            <v>0.60866666666666669</v>
          </cell>
          <cell r="W72">
            <v>7.3609999999999995E-2</v>
          </cell>
          <cell r="X72">
            <v>2.3999999999999998E-3</v>
          </cell>
          <cell r="Y72">
            <v>1.9833333333333335E-3</v>
          </cell>
          <cell r="Z72">
            <v>4.7883333333333333E-2</v>
          </cell>
        </row>
        <row r="73">
          <cell r="A73" t="str">
            <v>Carne moída de 1ª</v>
          </cell>
          <cell r="B73">
            <v>100</v>
          </cell>
          <cell r="C73">
            <v>204</v>
          </cell>
          <cell r="D73">
            <v>0</v>
          </cell>
          <cell r="E73">
            <v>30.67</v>
          </cell>
          <cell r="F73">
            <v>9</v>
          </cell>
          <cell r="G73">
            <v>0</v>
          </cell>
          <cell r="H73">
            <v>0</v>
          </cell>
          <cell r="I73">
            <v>0</v>
          </cell>
          <cell r="J73">
            <v>20</v>
          </cell>
          <cell r="K73">
            <v>5.2</v>
          </cell>
          <cell r="L73">
            <v>2.5299999999999998</v>
          </cell>
          <cell r="M73">
            <v>7</v>
          </cell>
          <cell r="P73">
            <v>2.04</v>
          </cell>
          <cell r="Q73">
            <v>0</v>
          </cell>
          <cell r="R73">
            <v>0.30670000000000003</v>
          </cell>
          <cell r="S73">
            <v>0.09</v>
          </cell>
          <cell r="T73">
            <v>0</v>
          </cell>
          <cell r="U73">
            <v>0</v>
          </cell>
          <cell r="V73">
            <v>0</v>
          </cell>
          <cell r="W73">
            <v>0.2</v>
          </cell>
          <cell r="X73">
            <v>5.2000000000000005E-2</v>
          </cell>
          <cell r="Y73">
            <v>2.53E-2</v>
          </cell>
          <cell r="Z73">
            <v>7.0000000000000007E-2</v>
          </cell>
        </row>
        <row r="74">
          <cell r="A74" t="str">
            <v>Carne moída de 2ª</v>
          </cell>
          <cell r="B74">
            <v>100</v>
          </cell>
          <cell r="C74">
            <v>242</v>
          </cell>
          <cell r="D74">
            <v>0</v>
          </cell>
          <cell r="E74">
            <v>24.22</v>
          </cell>
          <cell r="F74">
            <v>15.42</v>
          </cell>
          <cell r="G74">
            <v>0</v>
          </cell>
          <cell r="H74">
            <v>0</v>
          </cell>
          <cell r="I74">
            <v>0</v>
          </cell>
          <cell r="J74">
            <v>20</v>
          </cell>
          <cell r="K74">
            <v>5.71</v>
          </cell>
          <cell r="L74">
            <v>2.81</v>
          </cell>
          <cell r="M74">
            <v>8</v>
          </cell>
          <cell r="P74">
            <v>2.42</v>
          </cell>
          <cell r="Q74">
            <v>0</v>
          </cell>
          <cell r="R74">
            <v>0.2422</v>
          </cell>
          <cell r="S74">
            <v>0.1542</v>
          </cell>
          <cell r="T74">
            <v>0</v>
          </cell>
          <cell r="U74">
            <v>0</v>
          </cell>
          <cell r="V74">
            <v>0</v>
          </cell>
          <cell r="W74">
            <v>0.2</v>
          </cell>
          <cell r="X74">
            <v>5.7099999999999998E-2</v>
          </cell>
          <cell r="Y74">
            <v>2.81E-2</v>
          </cell>
          <cell r="Z74">
            <v>0.08</v>
          </cell>
        </row>
        <row r="75">
          <cell r="A75" t="str">
            <v>Carne, bovina, acém</v>
          </cell>
          <cell r="C75">
            <v>144.02943333333332</v>
          </cell>
          <cell r="D75">
            <v>0</v>
          </cell>
          <cell r="E75">
            <v>20.816666666666666</v>
          </cell>
          <cell r="F75">
            <v>6.1133333333333333</v>
          </cell>
          <cell r="G75" t="str">
            <v>NA</v>
          </cell>
          <cell r="H75">
            <v>2.1733333333333333</v>
          </cell>
          <cell r="J75">
            <v>13.276666666666666</v>
          </cell>
          <cell r="K75">
            <v>5.2133333333333338</v>
          </cell>
          <cell r="L75">
            <v>1.5133333333333334</v>
          </cell>
          <cell r="M75">
            <v>4.7166666666666677</v>
          </cell>
          <cell r="P75">
            <v>1.4402943333333331</v>
          </cell>
          <cell r="Q75">
            <v>0</v>
          </cell>
          <cell r="R75">
            <v>0.20816666666666667</v>
          </cell>
          <cell r="S75">
            <v>6.1133333333333331E-2</v>
          </cell>
          <cell r="T75">
            <v>0</v>
          </cell>
          <cell r="U75">
            <v>2.1733333333333334E-2</v>
          </cell>
          <cell r="V75">
            <v>0</v>
          </cell>
          <cell r="W75">
            <v>0.13276666666666664</v>
          </cell>
          <cell r="X75">
            <v>5.2133333333333337E-2</v>
          </cell>
          <cell r="Y75">
            <v>1.5133333333333334E-2</v>
          </cell>
          <cell r="Z75">
            <v>4.7166666666666676E-2</v>
          </cell>
        </row>
        <row r="76">
          <cell r="A76" t="str">
            <v>Carne, bovina, charque</v>
          </cell>
          <cell r="C76">
            <v>248.86101810745396</v>
          </cell>
          <cell r="D76">
            <v>0</v>
          </cell>
          <cell r="E76">
            <v>22.71458333333333</v>
          </cell>
          <cell r="F76">
            <v>16.837</v>
          </cell>
          <cell r="G76" t="str">
            <v>NA</v>
          </cell>
          <cell r="H76" t="str">
            <v>Tr</v>
          </cell>
          <cell r="J76">
            <v>13.360333333333331</v>
          </cell>
          <cell r="K76">
            <v>3.8923333333333332</v>
          </cell>
          <cell r="L76">
            <v>1.5266666666666666</v>
          </cell>
          <cell r="M76">
            <v>15.176</v>
          </cell>
          <cell r="P76">
            <v>2.4886101810745398</v>
          </cell>
          <cell r="Q76">
            <v>0</v>
          </cell>
          <cell r="R76">
            <v>0.2271458333333333</v>
          </cell>
          <cell r="S76">
            <v>0.16836999999999999</v>
          </cell>
          <cell r="T76">
            <v>0</v>
          </cell>
          <cell r="U76">
            <v>0</v>
          </cell>
          <cell r="V76">
            <v>0</v>
          </cell>
          <cell r="W76">
            <v>0.13360333333333332</v>
          </cell>
          <cell r="X76">
            <v>3.8923333333333331E-2</v>
          </cell>
          <cell r="Y76">
            <v>1.5266666666666666E-2</v>
          </cell>
          <cell r="Z76">
            <v>0.15176000000000001</v>
          </cell>
        </row>
        <row r="77">
          <cell r="A77" t="str">
            <v>Carne, bovina, contra-filé</v>
          </cell>
          <cell r="C77">
            <v>205.85669999999999</v>
          </cell>
          <cell r="D77">
            <v>0</v>
          </cell>
          <cell r="E77">
            <v>21.15</v>
          </cell>
          <cell r="F77">
            <v>12.81</v>
          </cell>
          <cell r="G77" t="str">
            <v>NA</v>
          </cell>
          <cell r="H77">
            <v>3.5870000000000002</v>
          </cell>
          <cell r="J77">
            <v>18.157</v>
          </cell>
          <cell r="K77">
            <v>2.79</v>
          </cell>
          <cell r="L77">
            <v>1.31</v>
          </cell>
          <cell r="M77">
            <v>3.673</v>
          </cell>
          <cell r="P77">
            <v>2.058567</v>
          </cell>
          <cell r="Q77">
            <v>0</v>
          </cell>
          <cell r="R77">
            <v>0.21149999999999999</v>
          </cell>
          <cell r="S77">
            <v>0.12809999999999999</v>
          </cell>
          <cell r="T77">
            <v>0</v>
          </cell>
          <cell r="U77">
            <v>3.5869999999999999E-2</v>
          </cell>
          <cell r="V77">
            <v>0</v>
          </cell>
          <cell r="W77">
            <v>0.18157000000000001</v>
          </cell>
          <cell r="X77">
            <v>2.7900000000000001E-2</v>
          </cell>
          <cell r="Y77">
            <v>1.3100000000000001E-2</v>
          </cell>
          <cell r="Z77">
            <v>3.6729999999999999E-2</v>
          </cell>
        </row>
        <row r="78">
          <cell r="A78" t="str">
            <v>Carne, bovina, costela</v>
          </cell>
          <cell r="C78">
            <v>357.72246666666666</v>
          </cell>
          <cell r="D78">
            <v>0</v>
          </cell>
          <cell r="E78">
            <v>16.706666666666667</v>
          </cell>
          <cell r="F78">
            <v>31.75</v>
          </cell>
          <cell r="G78" t="str">
            <v>NA</v>
          </cell>
          <cell r="H78">
            <v>4.5666666666666664</v>
          </cell>
          <cell r="J78">
            <v>11.676666666666668</v>
          </cell>
          <cell r="K78">
            <v>2.6966666666666668</v>
          </cell>
          <cell r="L78">
            <v>1.2033333333333334</v>
          </cell>
          <cell r="M78" t="str">
            <v>*</v>
          </cell>
          <cell r="P78">
            <v>3.5772246666666665</v>
          </cell>
          <cell r="Q78">
            <v>0</v>
          </cell>
          <cell r="R78">
            <v>0.16706666666666667</v>
          </cell>
          <cell r="S78">
            <v>0.3175</v>
          </cell>
          <cell r="T78">
            <v>0</v>
          </cell>
          <cell r="U78">
            <v>4.5666666666666661E-2</v>
          </cell>
          <cell r="V78">
            <v>0</v>
          </cell>
          <cell r="W78">
            <v>0.11676666666666667</v>
          </cell>
          <cell r="X78">
            <v>2.6966666666666667E-2</v>
          </cell>
          <cell r="Y78">
            <v>1.2033333333333333E-2</v>
          </cell>
          <cell r="Z78">
            <v>0</v>
          </cell>
        </row>
        <row r="79">
          <cell r="A79" t="str">
            <v>Carne, bovina, coxão duro</v>
          </cell>
          <cell r="C79">
            <v>147.96633333333335</v>
          </cell>
          <cell r="D79">
            <v>0</v>
          </cell>
          <cell r="E79">
            <v>21.513333333333335</v>
          </cell>
          <cell r="F79">
            <v>6.22</v>
          </cell>
          <cell r="G79" t="str">
            <v>NA</v>
          </cell>
          <cell r="H79">
            <v>2.0666666666666664</v>
          </cell>
          <cell r="J79">
            <v>21.11</v>
          </cell>
          <cell r="K79">
            <v>2.8066666666666671</v>
          </cell>
          <cell r="L79">
            <v>1.8933333333333333</v>
          </cell>
          <cell r="M79">
            <v>2.9533333333333331</v>
          </cell>
          <cell r="P79">
            <v>1.4796633333333336</v>
          </cell>
          <cell r="Q79">
            <v>0</v>
          </cell>
          <cell r="R79">
            <v>0.21513333333333334</v>
          </cell>
          <cell r="S79">
            <v>6.2199999999999998E-2</v>
          </cell>
          <cell r="T79">
            <v>0</v>
          </cell>
          <cell r="U79">
            <v>2.0666666666666663E-2</v>
          </cell>
          <cell r="V79">
            <v>0</v>
          </cell>
          <cell r="W79">
            <v>0.21109999999999998</v>
          </cell>
          <cell r="X79">
            <v>2.806666666666667E-2</v>
          </cell>
          <cell r="Y79">
            <v>1.8933333333333333E-2</v>
          </cell>
          <cell r="Z79">
            <v>2.9533333333333332E-2</v>
          </cell>
        </row>
        <row r="80">
          <cell r="A80" t="str">
            <v>Carne, bovina, coxão mole</v>
          </cell>
          <cell r="C80">
            <v>169.06596666666667</v>
          </cell>
          <cell r="D80">
            <v>0</v>
          </cell>
          <cell r="E80">
            <v>21.23</v>
          </cell>
          <cell r="F80">
            <v>8.6933333333333334</v>
          </cell>
          <cell r="G80" t="str">
            <v>NA</v>
          </cell>
          <cell r="H80">
            <v>2.61</v>
          </cell>
          <cell r="J80">
            <v>20.716666666666665</v>
          </cell>
          <cell r="K80">
            <v>2.6333333333333333</v>
          </cell>
          <cell r="L80">
            <v>1.8866666666666667</v>
          </cell>
          <cell r="M80">
            <v>2.9866666666666668</v>
          </cell>
          <cell r="P80">
            <v>1.6906596666666667</v>
          </cell>
          <cell r="Q80">
            <v>0</v>
          </cell>
          <cell r="R80">
            <v>0.21230000000000002</v>
          </cell>
          <cell r="S80">
            <v>8.6933333333333335E-2</v>
          </cell>
          <cell r="T80">
            <v>0</v>
          </cell>
          <cell r="U80">
            <v>2.6099999999999998E-2</v>
          </cell>
          <cell r="V80">
            <v>0</v>
          </cell>
          <cell r="W80">
            <v>0.20716666666666664</v>
          </cell>
          <cell r="X80">
            <v>2.6333333333333334E-2</v>
          </cell>
          <cell r="Y80">
            <v>1.8866666666666667E-2</v>
          </cell>
          <cell r="Z80">
            <v>2.9866666666666666E-2</v>
          </cell>
        </row>
        <row r="81">
          <cell r="A81" t="str">
            <v>Carne, bovina, fígado</v>
          </cell>
          <cell r="C81">
            <v>141.04586666666665</v>
          </cell>
          <cell r="D81">
            <v>1.106666666666668</v>
          </cell>
          <cell r="E81">
            <v>20.713333333333335</v>
          </cell>
          <cell r="F81">
            <v>5.3566666666666665</v>
          </cell>
          <cell r="G81" t="str">
            <v>NA</v>
          </cell>
          <cell r="H81">
            <v>7936.7</v>
          </cell>
          <cell r="J81">
            <v>12.42</v>
          </cell>
          <cell r="K81">
            <v>3.4633333333333334</v>
          </cell>
          <cell r="L81">
            <v>5.626666666666666</v>
          </cell>
          <cell r="M81">
            <v>4.1566666666666663</v>
          </cell>
          <cell r="P81">
            <v>1.4104586666666665</v>
          </cell>
          <cell r="Q81">
            <v>1.106666666666668E-2</v>
          </cell>
          <cell r="R81">
            <v>0.20713333333333334</v>
          </cell>
          <cell r="S81">
            <v>5.3566666666666665E-2</v>
          </cell>
          <cell r="T81">
            <v>0</v>
          </cell>
          <cell r="U81">
            <v>79.367000000000004</v>
          </cell>
          <cell r="V81">
            <v>0</v>
          </cell>
          <cell r="W81">
            <v>0.1242</v>
          </cell>
          <cell r="X81">
            <v>3.4633333333333335E-2</v>
          </cell>
          <cell r="Y81">
            <v>5.6266666666666659E-2</v>
          </cell>
          <cell r="Z81">
            <v>4.1566666666666661E-2</v>
          </cell>
        </row>
        <row r="82">
          <cell r="A82" t="str">
            <v>Carne, bovina, fraldinha</v>
          </cell>
          <cell r="C82">
            <v>220.72376666666662</v>
          </cell>
          <cell r="D82">
            <v>0</v>
          </cell>
          <cell r="E82">
            <v>17.583333333333332</v>
          </cell>
          <cell r="F82">
            <v>16.146666666666665</v>
          </cell>
          <cell r="G82" t="str">
            <v>NA</v>
          </cell>
          <cell r="H82">
            <v>4.6433333333333335</v>
          </cell>
          <cell r="J82">
            <v>16.116666666666667</v>
          </cell>
          <cell r="K82">
            <v>4.1933333333333334</v>
          </cell>
          <cell r="L82">
            <v>1.5433333333333332</v>
          </cell>
          <cell r="M82">
            <v>3.1066666666666669</v>
          </cell>
          <cell r="P82">
            <v>2.207237666666666</v>
          </cell>
          <cell r="Q82">
            <v>0</v>
          </cell>
          <cell r="R82">
            <v>0.17583333333333331</v>
          </cell>
          <cell r="S82">
            <v>0.16146666666666665</v>
          </cell>
          <cell r="T82">
            <v>0</v>
          </cell>
          <cell r="U82">
            <v>4.6433333333333333E-2</v>
          </cell>
          <cell r="V82">
            <v>0</v>
          </cell>
          <cell r="W82">
            <v>0.16116666666666668</v>
          </cell>
          <cell r="X82">
            <v>4.1933333333333336E-2</v>
          </cell>
          <cell r="Y82">
            <v>1.5433333333333332E-2</v>
          </cell>
          <cell r="Z82">
            <v>3.106666666666667E-2</v>
          </cell>
        </row>
        <row r="83">
          <cell r="A83" t="str">
            <v>Carne, bovina, lagarto</v>
          </cell>
          <cell r="C83">
            <v>134.86456666666663</v>
          </cell>
          <cell r="D83">
            <v>0</v>
          </cell>
          <cell r="E83">
            <v>20.543333333333333</v>
          </cell>
          <cell r="F83">
            <v>5.2266666666666666</v>
          </cell>
          <cell r="G83" t="str">
            <v>NA</v>
          </cell>
          <cell r="H83">
            <v>1.9933333333333334</v>
          </cell>
          <cell r="J83">
            <v>19.670000000000002</v>
          </cell>
          <cell r="K83">
            <v>2.3933333333333331</v>
          </cell>
          <cell r="L83">
            <v>1.3233333333333335</v>
          </cell>
          <cell r="M83">
            <v>2.5933333333333333</v>
          </cell>
          <cell r="P83">
            <v>1.3486456666666664</v>
          </cell>
          <cell r="Q83">
            <v>0</v>
          </cell>
          <cell r="R83">
            <v>0.20543333333333333</v>
          </cell>
          <cell r="S83">
            <v>5.2266666666666663E-2</v>
          </cell>
          <cell r="T83">
            <v>0</v>
          </cell>
          <cell r="U83">
            <v>1.9933333333333334E-2</v>
          </cell>
          <cell r="V83">
            <v>0</v>
          </cell>
          <cell r="W83">
            <v>0.19670000000000001</v>
          </cell>
          <cell r="X83">
            <v>2.3933333333333331E-2</v>
          </cell>
          <cell r="Y83">
            <v>1.3233333333333335E-2</v>
          </cell>
          <cell r="Z83">
            <v>2.5933333333333333E-2</v>
          </cell>
        </row>
        <row r="84">
          <cell r="A84" t="str">
            <v>Carne, bovina, maminha</v>
          </cell>
          <cell r="C84">
            <v>152.76586666666665</v>
          </cell>
          <cell r="D84">
            <v>0</v>
          </cell>
          <cell r="E84">
            <v>20.933333333333334</v>
          </cell>
          <cell r="F84">
            <v>7.0266666666666664</v>
          </cell>
          <cell r="G84" t="str">
            <v>NA</v>
          </cell>
          <cell r="H84">
            <v>3.1766666666666672</v>
          </cell>
          <cell r="J84">
            <v>15.656666666666666</v>
          </cell>
          <cell r="K84">
            <v>3.48</v>
          </cell>
          <cell r="L84">
            <v>1.1466666666666667</v>
          </cell>
          <cell r="M84">
            <v>2.83</v>
          </cell>
          <cell r="P84">
            <v>1.5276586666666665</v>
          </cell>
          <cell r="Q84">
            <v>0</v>
          </cell>
          <cell r="R84">
            <v>0.20933333333333334</v>
          </cell>
          <cell r="S84">
            <v>7.0266666666666658E-2</v>
          </cell>
          <cell r="T84">
            <v>0</v>
          </cell>
          <cell r="U84">
            <v>3.1766666666666672E-2</v>
          </cell>
          <cell r="V84">
            <v>0</v>
          </cell>
          <cell r="W84">
            <v>0.15656666666666666</v>
          </cell>
          <cell r="X84">
            <v>3.4799999999999998E-2</v>
          </cell>
          <cell r="Y84">
            <v>1.1466666666666667E-2</v>
          </cell>
          <cell r="Z84">
            <v>2.8300000000000002E-2</v>
          </cell>
        </row>
        <row r="85">
          <cell r="A85" t="str">
            <v>Carne, bovina, músculo</v>
          </cell>
          <cell r="C85">
            <v>141.58099999999999</v>
          </cell>
          <cell r="D85">
            <v>0</v>
          </cell>
          <cell r="E85">
            <v>21.56</v>
          </cell>
          <cell r="F85">
            <v>5.49</v>
          </cell>
          <cell r="G85" t="str">
            <v>NA</v>
          </cell>
          <cell r="H85">
            <v>1.91</v>
          </cell>
          <cell r="J85">
            <v>17.45</v>
          </cell>
          <cell r="K85">
            <v>3.65</v>
          </cell>
          <cell r="L85">
            <v>1.8633333333333333</v>
          </cell>
          <cell r="M85">
            <v>3.64</v>
          </cell>
          <cell r="P85">
            <v>1.4158099999999998</v>
          </cell>
          <cell r="Q85">
            <v>0</v>
          </cell>
          <cell r="R85">
            <v>0.21559999999999999</v>
          </cell>
          <cell r="S85">
            <v>5.4900000000000004E-2</v>
          </cell>
          <cell r="T85">
            <v>0</v>
          </cell>
          <cell r="U85">
            <v>1.9099999999999999E-2</v>
          </cell>
          <cell r="V85">
            <v>0</v>
          </cell>
          <cell r="W85">
            <v>0.17449999999999999</v>
          </cell>
          <cell r="X85">
            <v>3.6499999999999998E-2</v>
          </cell>
          <cell r="Y85">
            <v>1.8633333333333332E-2</v>
          </cell>
          <cell r="Z85">
            <v>3.6400000000000002E-2</v>
          </cell>
        </row>
        <row r="86">
          <cell r="A86" t="str">
            <v>Carne, bovina, paleta</v>
          </cell>
          <cell r="C86">
            <v>158.7099</v>
          </cell>
          <cell r="D86">
            <v>0</v>
          </cell>
          <cell r="E86">
            <v>21.41</v>
          </cell>
          <cell r="F86">
            <v>7.46</v>
          </cell>
          <cell r="G86" t="str">
            <v>NA</v>
          </cell>
          <cell r="H86" t="str">
            <v>Tr</v>
          </cell>
          <cell r="J86">
            <v>14.15</v>
          </cell>
          <cell r="K86">
            <v>3.65</v>
          </cell>
          <cell r="L86">
            <v>1.76</v>
          </cell>
          <cell r="M86">
            <v>4.3600000000000003</v>
          </cell>
          <cell r="P86">
            <v>1.587099</v>
          </cell>
          <cell r="Q86">
            <v>0</v>
          </cell>
          <cell r="R86">
            <v>0.21410000000000001</v>
          </cell>
          <cell r="S86">
            <v>7.46E-2</v>
          </cell>
          <cell r="T86">
            <v>0</v>
          </cell>
          <cell r="U86">
            <v>0</v>
          </cell>
          <cell r="V86">
            <v>0</v>
          </cell>
          <cell r="W86">
            <v>0.14150000000000001</v>
          </cell>
          <cell r="X86">
            <v>3.6499999999999998E-2</v>
          </cell>
          <cell r="Y86">
            <v>1.7600000000000001E-2</v>
          </cell>
          <cell r="Z86">
            <v>4.36E-2</v>
          </cell>
        </row>
        <row r="87">
          <cell r="A87" t="str">
            <v>Carne, bovina, patinho</v>
          </cell>
          <cell r="C87">
            <v>133.46889999999996</v>
          </cell>
          <cell r="D87">
            <v>0</v>
          </cell>
          <cell r="E87">
            <v>21.723333333333329</v>
          </cell>
          <cell r="F87">
            <v>4.5133333333333328</v>
          </cell>
          <cell r="G87" t="str">
            <v>NA</v>
          </cell>
          <cell r="H87">
            <v>1.5066666666666666</v>
          </cell>
          <cell r="J87">
            <v>20.103333333333335</v>
          </cell>
          <cell r="K87">
            <v>4.47</v>
          </cell>
          <cell r="L87">
            <v>1.78</v>
          </cell>
          <cell r="M87">
            <v>3.2966666666666669</v>
          </cell>
          <cell r="P87">
            <v>1.3346889999999996</v>
          </cell>
          <cell r="Q87">
            <v>0</v>
          </cell>
          <cell r="R87">
            <v>0.21723333333333328</v>
          </cell>
          <cell r="S87">
            <v>4.5133333333333331E-2</v>
          </cell>
          <cell r="T87">
            <v>0</v>
          </cell>
          <cell r="U87">
            <v>1.5066666666666666E-2</v>
          </cell>
          <cell r="V87">
            <v>0</v>
          </cell>
          <cell r="W87">
            <v>0.20103333333333334</v>
          </cell>
          <cell r="X87">
            <v>4.4699999999999997E-2</v>
          </cell>
          <cell r="Y87">
            <v>1.78E-2</v>
          </cell>
          <cell r="Z87">
            <v>3.2966666666666672E-2</v>
          </cell>
        </row>
        <row r="88">
          <cell r="A88" t="str">
            <v>Carne, bovina, peito</v>
          </cell>
          <cell r="C88">
            <v>259.2756333333333</v>
          </cell>
          <cell r="D88">
            <v>0</v>
          </cell>
          <cell r="E88">
            <v>17.556666666666668</v>
          </cell>
          <cell r="F88">
            <v>20.433333333333334</v>
          </cell>
          <cell r="G88" t="str">
            <v>NA</v>
          </cell>
          <cell r="H88">
            <v>4.25</v>
          </cell>
          <cell r="J88">
            <v>15.323333333333332</v>
          </cell>
          <cell r="K88">
            <v>2.63</v>
          </cell>
          <cell r="L88">
            <v>1.31</v>
          </cell>
          <cell r="M88">
            <v>3.9433333333333334</v>
          </cell>
          <cell r="P88">
            <v>2.592756333333333</v>
          </cell>
          <cell r="Q88">
            <v>0</v>
          </cell>
          <cell r="R88">
            <v>0.17556666666666668</v>
          </cell>
          <cell r="S88">
            <v>0.20433333333333334</v>
          </cell>
          <cell r="T88">
            <v>0</v>
          </cell>
          <cell r="U88">
            <v>4.2500000000000003E-2</v>
          </cell>
          <cell r="V88">
            <v>0</v>
          </cell>
          <cell r="W88">
            <v>0.15323333333333333</v>
          </cell>
          <cell r="X88">
            <v>2.63E-2</v>
          </cell>
          <cell r="Y88">
            <v>1.3100000000000001E-2</v>
          </cell>
          <cell r="Z88">
            <v>3.9433333333333334E-2</v>
          </cell>
        </row>
        <row r="89">
          <cell r="A89" t="str">
            <v>Carne, bovina, seca</v>
          </cell>
          <cell r="C89">
            <v>312.74842790365221</v>
          </cell>
          <cell r="D89">
            <v>0</v>
          </cell>
          <cell r="E89">
            <v>19.658333333333331</v>
          </cell>
          <cell r="F89">
            <v>25.366666666666671</v>
          </cell>
          <cell r="G89" t="str">
            <v>NA</v>
          </cell>
          <cell r="H89" t="str">
            <v>Tr</v>
          </cell>
          <cell r="J89">
            <v>12.219666666666669</v>
          </cell>
          <cell r="K89">
            <v>3.6503333333333337</v>
          </cell>
          <cell r="L89">
            <v>1.3296666666666668</v>
          </cell>
          <cell r="M89">
            <v>14.11</v>
          </cell>
          <cell r="P89">
            <v>3.1274842790365223</v>
          </cell>
          <cell r="Q89">
            <v>0</v>
          </cell>
          <cell r="R89">
            <v>0.1965833333333333</v>
          </cell>
          <cell r="S89">
            <v>0.25366666666666671</v>
          </cell>
          <cell r="T89">
            <v>0</v>
          </cell>
          <cell r="U89">
            <v>0</v>
          </cell>
          <cell r="V89">
            <v>0</v>
          </cell>
          <cell r="W89">
            <v>0.12219666666666669</v>
          </cell>
          <cell r="X89">
            <v>3.6503333333333339E-2</v>
          </cell>
          <cell r="Y89">
            <v>1.3296666666666668E-2</v>
          </cell>
          <cell r="Z89">
            <v>0.1411</v>
          </cell>
        </row>
        <row r="90">
          <cell r="A90" t="str">
            <v>Castanha-de-caju</v>
          </cell>
          <cell r="C90">
            <v>570.167626501619</v>
          </cell>
          <cell r="D90">
            <v>29.13496600055695</v>
          </cell>
          <cell r="E90">
            <v>18.509367332776389</v>
          </cell>
          <cell r="F90">
            <v>46.279666666666664</v>
          </cell>
          <cell r="G90">
            <v>3.6630000000000003</v>
          </cell>
          <cell r="H90" t="str">
            <v>NA</v>
          </cell>
          <cell r="I90" t="str">
            <v>Tr</v>
          </cell>
          <cell r="J90">
            <v>236.61</v>
          </cell>
          <cell r="K90">
            <v>4.7166666666666677</v>
          </cell>
          <cell r="L90">
            <v>5.2210000000000001</v>
          </cell>
          <cell r="M90">
            <v>32.587666666666671</v>
          </cell>
          <cell r="P90">
            <v>5.7016762650161903</v>
          </cell>
          <cell r="Q90">
            <v>0.2913496600055695</v>
          </cell>
          <cell r="R90">
            <v>0.18509367332776389</v>
          </cell>
          <cell r="S90">
            <v>0.46279666666666663</v>
          </cell>
          <cell r="T90">
            <v>3.6630000000000003E-2</v>
          </cell>
          <cell r="U90">
            <v>0</v>
          </cell>
          <cell r="V90">
            <v>0</v>
          </cell>
          <cell r="W90">
            <v>2.3661000000000003</v>
          </cell>
          <cell r="X90">
            <v>4.7166666666666676E-2</v>
          </cell>
          <cell r="Y90">
            <v>5.2209999999999999E-2</v>
          </cell>
          <cell r="Z90">
            <v>0.3258766666666667</v>
          </cell>
        </row>
        <row r="91">
          <cell r="A91" t="str">
            <v>Castanha-do-Brasil</v>
          </cell>
          <cell r="C91">
            <v>642.96307168106932</v>
          </cell>
          <cell r="D91">
            <v>15.078659898440039</v>
          </cell>
          <cell r="E91">
            <v>14.536340101559956</v>
          </cell>
          <cell r="F91">
            <v>63.459000000000003</v>
          </cell>
          <cell r="G91">
            <v>7.931</v>
          </cell>
          <cell r="H91" t="str">
            <v>NA</v>
          </cell>
          <cell r="I91" t="str">
            <v>Tr</v>
          </cell>
          <cell r="J91">
            <v>365.12333333333339</v>
          </cell>
          <cell r="K91">
            <v>4.219333333333334</v>
          </cell>
          <cell r="L91">
            <v>2.31</v>
          </cell>
          <cell r="M91">
            <v>146.33666666666667</v>
          </cell>
          <cell r="P91">
            <v>6.429630716810693</v>
          </cell>
          <cell r="Q91">
            <v>0.15078659898440039</v>
          </cell>
          <cell r="R91">
            <v>0.14536340101559955</v>
          </cell>
          <cell r="S91">
            <v>0.63458999999999999</v>
          </cell>
          <cell r="T91">
            <v>7.9310000000000005E-2</v>
          </cell>
          <cell r="U91">
            <v>0</v>
          </cell>
          <cell r="V91">
            <v>0</v>
          </cell>
          <cell r="W91">
            <v>3.6512333333333338</v>
          </cell>
          <cell r="X91">
            <v>4.219333333333334E-2</v>
          </cell>
          <cell r="Y91">
            <v>2.3099999999999999E-2</v>
          </cell>
          <cell r="Z91">
            <v>1.4633666666666667</v>
          </cell>
        </row>
        <row r="92">
          <cell r="A92" t="str">
            <v>Cebola</v>
          </cell>
          <cell r="C92">
            <v>39.420046376811584</v>
          </cell>
          <cell r="D92">
            <v>8.8531884057970984</v>
          </cell>
          <cell r="E92">
            <v>1.7101449275362322</v>
          </cell>
          <cell r="F92">
            <v>0.08</v>
          </cell>
          <cell r="G92">
            <v>2.186666666666667</v>
          </cell>
          <cell r="H92">
            <v>0.08</v>
          </cell>
          <cell r="I92">
            <v>4.666666666666667</v>
          </cell>
          <cell r="J92">
            <v>11.91666667</v>
          </cell>
          <cell r="K92">
            <v>0.17333333333333334</v>
          </cell>
          <cell r="L92">
            <v>0.20333333333333337</v>
          </cell>
          <cell r="M92">
            <v>14</v>
          </cell>
          <cell r="P92">
            <v>0.39420046376811585</v>
          </cell>
          <cell r="Q92">
            <v>8.853188405797098E-2</v>
          </cell>
          <cell r="R92">
            <v>1.7101449275362321E-2</v>
          </cell>
          <cell r="S92">
            <v>8.0000000000000004E-4</v>
          </cell>
          <cell r="T92">
            <v>2.186666666666667E-2</v>
          </cell>
          <cell r="U92">
            <v>8.0000000000000004E-4</v>
          </cell>
          <cell r="V92">
            <v>4.6666666666666669E-2</v>
          </cell>
          <cell r="W92">
            <v>0.11916666669999999</v>
          </cell>
          <cell r="X92">
            <v>1.7333333333333335E-3</v>
          </cell>
          <cell r="Y92">
            <v>2.0333333333333336E-3</v>
          </cell>
          <cell r="Z92">
            <v>0.14000000000000001</v>
          </cell>
        </row>
        <row r="93">
          <cell r="A93" t="str">
            <v>Cebolinha</v>
          </cell>
          <cell r="C93">
            <v>19.515885507246438</v>
          </cell>
          <cell r="D93">
            <v>3.3707246376811648</v>
          </cell>
          <cell r="E93">
            <v>1.8659420289855071</v>
          </cell>
          <cell r="F93">
            <v>0.35</v>
          </cell>
          <cell r="G93">
            <v>3.55</v>
          </cell>
          <cell r="H93">
            <v>7.0000000000000007E-2</v>
          </cell>
          <cell r="I93">
            <v>31.78</v>
          </cell>
          <cell r="J93">
            <v>24.593333333333334</v>
          </cell>
          <cell r="K93">
            <v>0.30333333333333329</v>
          </cell>
          <cell r="L93">
            <v>0.64666666666666661</v>
          </cell>
          <cell r="M93">
            <v>79.853333333333339</v>
          </cell>
          <cell r="P93">
            <v>0.19515885507246439</v>
          </cell>
          <cell r="Q93">
            <v>3.3707246376811648E-2</v>
          </cell>
          <cell r="R93">
            <v>1.865942028985507E-2</v>
          </cell>
          <cell r="S93">
            <v>3.4999999999999996E-3</v>
          </cell>
          <cell r="T93">
            <v>3.5499999999999997E-2</v>
          </cell>
          <cell r="U93">
            <v>7.000000000000001E-4</v>
          </cell>
          <cell r="V93">
            <v>0.31780000000000003</v>
          </cell>
          <cell r="W93">
            <v>0.24593333333333334</v>
          </cell>
          <cell r="X93">
            <v>3.0333333333333328E-3</v>
          </cell>
          <cell r="Y93">
            <v>6.4666666666666657E-3</v>
          </cell>
          <cell r="Z93">
            <v>0.79853333333333343</v>
          </cell>
        </row>
        <row r="94">
          <cell r="A94" t="str">
            <v>Cenoura</v>
          </cell>
          <cell r="C94">
            <v>34.135388405797137</v>
          </cell>
          <cell r="D94">
            <v>7.66</v>
          </cell>
          <cell r="E94">
            <v>1.3224637681159419</v>
          </cell>
          <cell r="F94">
            <v>0.17333333333333334</v>
          </cell>
          <cell r="G94">
            <v>3.1833333333333336</v>
          </cell>
          <cell r="H94">
            <v>840.5</v>
          </cell>
          <cell r="I94">
            <v>5.1166666666666671</v>
          </cell>
          <cell r="J94">
            <v>11.226666666666667</v>
          </cell>
          <cell r="K94">
            <v>0.22333333333333336</v>
          </cell>
          <cell r="L94">
            <v>0.18333333333333335</v>
          </cell>
          <cell r="M94">
            <v>22.54</v>
          </cell>
          <cell r="P94">
            <v>0.34135388405797135</v>
          </cell>
          <cell r="Q94">
            <v>7.6600000000000001E-2</v>
          </cell>
          <cell r="R94">
            <v>1.322463768115942E-2</v>
          </cell>
          <cell r="S94">
            <v>1.7333333333333335E-3</v>
          </cell>
          <cell r="T94">
            <v>3.1833333333333338E-2</v>
          </cell>
          <cell r="U94">
            <v>8.4049999999999994</v>
          </cell>
          <cell r="V94">
            <v>5.1166666666666673E-2</v>
          </cell>
          <cell r="W94">
            <v>0.11226666666666667</v>
          </cell>
          <cell r="X94">
            <v>2.2333333333333337E-3</v>
          </cell>
          <cell r="Y94">
            <v>1.8333333333333335E-3</v>
          </cell>
          <cell r="Z94">
            <v>0.22539999999999999</v>
          </cell>
        </row>
        <row r="95">
          <cell r="A95" t="str">
            <v>Cereais, milho, flocos, com sal</v>
          </cell>
          <cell r="C95">
            <v>369.59975000000003</v>
          </cell>
          <cell r="D95">
            <v>80.834999999999994</v>
          </cell>
          <cell r="E95">
            <v>7.291666666666667</v>
          </cell>
          <cell r="F95">
            <v>1.6033333333333335</v>
          </cell>
          <cell r="G95">
            <v>5.293333333333333</v>
          </cell>
          <cell r="H95" t="str">
            <v>NA</v>
          </cell>
          <cell r="I95" t="str">
            <v>Tr</v>
          </cell>
          <cell r="J95">
            <v>20.096</v>
          </cell>
          <cell r="K95">
            <v>0.6110000000000001</v>
          </cell>
          <cell r="L95">
            <v>0.52433333333333332</v>
          </cell>
          <cell r="M95">
            <v>1.8136666666666665</v>
          </cell>
          <cell r="P95">
            <v>3.6959975000000003</v>
          </cell>
          <cell r="Q95">
            <v>0.8083499999999999</v>
          </cell>
          <cell r="R95">
            <v>7.2916666666666671E-2</v>
          </cell>
          <cell r="S95">
            <v>1.6033333333333333E-2</v>
          </cell>
          <cell r="T95">
            <v>5.2933333333333332E-2</v>
          </cell>
          <cell r="U95">
            <v>0</v>
          </cell>
          <cell r="V95">
            <v>0</v>
          </cell>
          <cell r="W95">
            <v>0.20096</v>
          </cell>
          <cell r="X95">
            <v>6.1100000000000008E-3</v>
          </cell>
          <cell r="Y95">
            <v>5.2433333333333334E-3</v>
          </cell>
          <cell r="Z95">
            <v>1.8136666666666666E-2</v>
          </cell>
        </row>
        <row r="96">
          <cell r="A96" t="str">
            <v>Cereais, milho, flocos, sem sal</v>
          </cell>
          <cell r="C96">
            <v>363.33831666666663</v>
          </cell>
          <cell r="D96">
            <v>80.448333333333338</v>
          </cell>
          <cell r="E96">
            <v>6.875</v>
          </cell>
          <cell r="F96">
            <v>1.1833333333333333</v>
          </cell>
          <cell r="G96">
            <v>1.8366666666666667</v>
          </cell>
          <cell r="H96" t="str">
            <v>NA</v>
          </cell>
          <cell r="I96" t="str">
            <v>Tr</v>
          </cell>
          <cell r="J96">
            <v>16.548666666666666</v>
          </cell>
          <cell r="K96">
            <v>0.32566666666666672</v>
          </cell>
          <cell r="L96">
            <v>1.6933333333333334</v>
          </cell>
          <cell r="M96">
            <v>1.9746666666666666</v>
          </cell>
          <cell r="P96">
            <v>3.6333831666666665</v>
          </cell>
          <cell r="Q96">
            <v>0.80448333333333333</v>
          </cell>
          <cell r="R96">
            <v>6.8750000000000006E-2</v>
          </cell>
          <cell r="S96">
            <v>1.1833333333333333E-2</v>
          </cell>
          <cell r="T96">
            <v>1.8366666666666667E-2</v>
          </cell>
          <cell r="U96">
            <v>0</v>
          </cell>
          <cell r="V96">
            <v>0</v>
          </cell>
          <cell r="W96">
            <v>0.16548666666666667</v>
          </cell>
          <cell r="X96">
            <v>3.2566666666666673E-3</v>
          </cell>
          <cell r="Y96">
            <v>1.6933333333333335E-2</v>
          </cell>
          <cell r="Z96">
            <v>1.9746666666666666E-2</v>
          </cell>
        </row>
        <row r="97">
          <cell r="A97" t="str">
            <v>Cereal matinal, milho</v>
          </cell>
          <cell r="C97">
            <v>365.354163768116</v>
          </cell>
          <cell r="D97">
            <v>83.824202898550723</v>
          </cell>
          <cell r="E97">
            <v>7.1557971014492754</v>
          </cell>
          <cell r="F97">
            <v>0.95666666666666667</v>
          </cell>
          <cell r="G97">
            <v>4.1166666666666663</v>
          </cell>
          <cell r="H97">
            <v>15</v>
          </cell>
          <cell r="I97">
            <v>17.293333333333333</v>
          </cell>
          <cell r="J97">
            <v>10.933333333333332</v>
          </cell>
          <cell r="K97">
            <v>7.63</v>
          </cell>
          <cell r="L97">
            <v>3.05</v>
          </cell>
          <cell r="M97">
            <v>142.92333333333332</v>
          </cell>
          <cell r="P97">
            <v>3.65354163768116</v>
          </cell>
          <cell r="Q97">
            <v>0.83824202898550726</v>
          </cell>
          <cell r="R97">
            <v>7.1557971014492752E-2</v>
          </cell>
          <cell r="S97">
            <v>9.566666666666666E-3</v>
          </cell>
          <cell r="T97">
            <v>4.1166666666666664E-2</v>
          </cell>
          <cell r="U97">
            <v>0.15</v>
          </cell>
          <cell r="V97">
            <v>0.17293333333333333</v>
          </cell>
          <cell r="W97">
            <v>0.10933333333333332</v>
          </cell>
          <cell r="X97">
            <v>7.6299999999999993E-2</v>
          </cell>
          <cell r="Y97">
            <v>3.0499999999999999E-2</v>
          </cell>
          <cell r="Z97">
            <v>1.4292333333333331</v>
          </cell>
        </row>
        <row r="98">
          <cell r="A98" t="str">
            <v>Cereal matinal, milho, açúcar</v>
          </cell>
          <cell r="C98">
            <v>376.55525362318843</v>
          </cell>
          <cell r="D98">
            <v>88.840579710144922</v>
          </cell>
          <cell r="E98">
            <v>4.7427536231884071</v>
          </cell>
          <cell r="F98">
            <v>0.66666666666666663</v>
          </cell>
          <cell r="G98">
            <v>2.1066666666666669</v>
          </cell>
          <cell r="H98" t="str">
            <v>NA</v>
          </cell>
          <cell r="I98">
            <v>14.55</v>
          </cell>
          <cell r="J98">
            <v>7.94</v>
          </cell>
          <cell r="K98">
            <v>8.48</v>
          </cell>
          <cell r="L98">
            <v>3.9033333333333338</v>
          </cell>
          <cell r="M98">
            <v>56.423333333333339</v>
          </cell>
          <cell r="P98">
            <v>3.7655525362318842</v>
          </cell>
          <cell r="Q98">
            <v>0.88840579710144918</v>
          </cell>
          <cell r="R98">
            <v>4.7427536231884074E-2</v>
          </cell>
          <cell r="S98">
            <v>6.6666666666666662E-3</v>
          </cell>
          <cell r="T98">
            <v>2.1066666666666668E-2</v>
          </cell>
          <cell r="U98">
            <v>0</v>
          </cell>
          <cell r="V98">
            <v>0.14550000000000002</v>
          </cell>
          <cell r="W98">
            <v>7.9399999999999998E-2</v>
          </cell>
          <cell r="X98">
            <v>8.48E-2</v>
          </cell>
          <cell r="Y98">
            <v>3.9033333333333337E-2</v>
          </cell>
          <cell r="Z98">
            <v>0.56423333333333336</v>
          </cell>
        </row>
        <row r="99">
          <cell r="A99" t="str">
            <v>Chá, mate, infusão 5%</v>
          </cell>
          <cell r="C99">
            <v>2.7307499511241429</v>
          </cell>
          <cell r="D99">
            <v>0.64299999999999313</v>
          </cell>
          <cell r="E99">
            <v>0</v>
          </cell>
          <cell r="F99">
            <v>5.1999999999999998E-2</v>
          </cell>
          <cell r="G99" t="str">
            <v>NA</v>
          </cell>
          <cell r="H99" t="str">
            <v>NA</v>
          </cell>
          <cell r="I99" t="str">
            <v xml:space="preserve"> </v>
          </cell>
          <cell r="J99">
            <v>2.0369999999999999</v>
          </cell>
          <cell r="K99" t="str">
            <v>Tr</v>
          </cell>
          <cell r="L99" t="str">
            <v>Tr</v>
          </cell>
          <cell r="M99">
            <v>0.64466666666666661</v>
          </cell>
          <cell r="P99">
            <v>2.730749951124143E-2</v>
          </cell>
          <cell r="Q99">
            <v>6.4299999999999314E-3</v>
          </cell>
          <cell r="R99">
            <v>0</v>
          </cell>
          <cell r="S99">
            <v>5.1999999999999995E-4</v>
          </cell>
          <cell r="T99">
            <v>0</v>
          </cell>
          <cell r="U99">
            <v>0</v>
          </cell>
          <cell r="V99">
            <v>0</v>
          </cell>
          <cell r="W99">
            <v>2.0369999999999999E-2</v>
          </cell>
          <cell r="X99">
            <v>0</v>
          </cell>
          <cell r="Y99">
            <v>0</v>
          </cell>
          <cell r="Z99">
            <v>6.4466666666666665E-3</v>
          </cell>
        </row>
        <row r="100">
          <cell r="A100" t="str">
            <v>Cheiro verde</v>
          </cell>
          <cell r="C100">
            <v>42.1</v>
          </cell>
          <cell r="D100">
            <v>6.9</v>
          </cell>
          <cell r="E100">
            <v>2.5</v>
          </cell>
          <cell r="F100">
            <v>0.5</v>
          </cell>
          <cell r="G100">
            <v>1.2</v>
          </cell>
          <cell r="H100" t="str">
            <v>NA</v>
          </cell>
          <cell r="I100">
            <v>31.78</v>
          </cell>
          <cell r="J100">
            <v>24.593333333333334</v>
          </cell>
          <cell r="K100">
            <v>0.30333333333333329</v>
          </cell>
          <cell r="L100">
            <v>0.64666666666666661</v>
          </cell>
          <cell r="M100">
            <v>79.853333333333339</v>
          </cell>
          <cell r="P100">
            <v>0.42100000000000004</v>
          </cell>
          <cell r="Q100">
            <v>6.9000000000000006E-2</v>
          </cell>
          <cell r="R100">
            <v>2.5000000000000001E-2</v>
          </cell>
          <cell r="S100">
            <v>5.0000000000000001E-3</v>
          </cell>
          <cell r="T100">
            <v>1.2E-2</v>
          </cell>
          <cell r="U100">
            <v>0</v>
          </cell>
          <cell r="V100">
            <v>0.31780000000000003</v>
          </cell>
          <cell r="W100">
            <v>0.24593333333333334</v>
          </cell>
          <cell r="X100">
            <v>3.0333333333333328E-3</v>
          </cell>
          <cell r="Y100">
            <v>6.4666666666666657E-3</v>
          </cell>
          <cell r="Z100">
            <v>0.79853333333333343</v>
          </cell>
        </row>
        <row r="101">
          <cell r="A101" t="str">
            <v>Chicória</v>
          </cell>
          <cell r="C101">
            <v>13.837120289855097</v>
          </cell>
          <cell r="D101">
            <v>2.8533333333333437</v>
          </cell>
          <cell r="E101">
            <v>1.1376811594202898</v>
          </cell>
          <cell r="F101">
            <v>0.14333333333333334</v>
          </cell>
          <cell r="G101">
            <v>2.2000000000000002</v>
          </cell>
          <cell r="H101">
            <v>108.33</v>
          </cell>
          <cell r="I101">
            <v>6.543333333333333</v>
          </cell>
          <cell r="J101">
            <v>14.136666666666665</v>
          </cell>
          <cell r="K101">
            <v>9.0333333333333335E-2</v>
          </cell>
          <cell r="L101">
            <v>0.45333333333333337</v>
          </cell>
          <cell r="M101">
            <v>44.826666666666675</v>
          </cell>
          <cell r="P101">
            <v>0.13837120289855098</v>
          </cell>
          <cell r="Q101">
            <v>2.8533333333333438E-2</v>
          </cell>
          <cell r="R101">
            <v>1.1376811594202898E-2</v>
          </cell>
          <cell r="S101">
            <v>1.4333333333333333E-3</v>
          </cell>
          <cell r="T101">
            <v>2.2000000000000002E-2</v>
          </cell>
          <cell r="U101">
            <v>1.0832999999999999</v>
          </cell>
          <cell r="V101">
            <v>6.5433333333333329E-2</v>
          </cell>
          <cell r="W101">
            <v>0.14136666666666664</v>
          </cell>
          <cell r="X101">
            <v>9.0333333333333335E-4</v>
          </cell>
          <cell r="Y101">
            <v>4.5333333333333337E-3</v>
          </cell>
          <cell r="Z101">
            <v>0.44826666666666676</v>
          </cell>
        </row>
        <row r="102">
          <cell r="A102" t="str">
            <v>Chuchu</v>
          </cell>
          <cell r="C102">
            <v>16.97891884057972</v>
          </cell>
          <cell r="D102">
            <v>4.1373913043478341</v>
          </cell>
          <cell r="E102">
            <v>0.69927536231884069</v>
          </cell>
          <cell r="F102">
            <v>0.06</v>
          </cell>
          <cell r="G102">
            <v>1.28</v>
          </cell>
          <cell r="H102" t="str">
            <v>NA</v>
          </cell>
          <cell r="I102">
            <v>10.613333333333333</v>
          </cell>
          <cell r="J102">
            <v>7.2266666666666666</v>
          </cell>
          <cell r="K102">
            <v>0.10333333333333335</v>
          </cell>
          <cell r="L102">
            <v>0.17</v>
          </cell>
          <cell r="M102">
            <v>11.506666666666668</v>
          </cell>
          <cell r="P102">
            <v>0.16978918840579721</v>
          </cell>
          <cell r="Q102">
            <v>4.1373913043478344E-2</v>
          </cell>
          <cell r="R102">
            <v>6.9927536231884071E-3</v>
          </cell>
          <cell r="S102">
            <v>5.9999999999999995E-4</v>
          </cell>
          <cell r="T102">
            <v>1.2800000000000001E-2</v>
          </cell>
          <cell r="U102">
            <v>0</v>
          </cell>
          <cell r="V102">
            <v>0.10613333333333333</v>
          </cell>
          <cell r="W102">
            <v>7.226666666666666E-2</v>
          </cell>
          <cell r="X102">
            <v>1.0333333333333334E-3</v>
          </cell>
          <cell r="Y102">
            <v>1.7000000000000001E-3</v>
          </cell>
          <cell r="Z102">
            <v>0.11506666666666668</v>
          </cell>
        </row>
        <row r="103">
          <cell r="A103" t="str">
            <v>Ciriguela</v>
          </cell>
          <cell r="C103">
            <v>75.594110000000001</v>
          </cell>
          <cell r="D103">
            <v>18.857416666666666</v>
          </cell>
          <cell r="E103">
            <v>1.3979166666666667</v>
          </cell>
          <cell r="F103">
            <v>0.35966666666666663</v>
          </cell>
          <cell r="G103">
            <v>3.9019999999999997</v>
          </cell>
          <cell r="H103" t="str">
            <v>NA</v>
          </cell>
          <cell r="I103">
            <v>27.026666666666667</v>
          </cell>
          <cell r="J103">
            <v>17.963333333333335</v>
          </cell>
          <cell r="K103">
            <v>0.53133333333333332</v>
          </cell>
          <cell r="L103">
            <v>0.35733333333333334</v>
          </cell>
          <cell r="M103">
            <v>27.414000000000001</v>
          </cell>
          <cell r="P103">
            <v>0.75594110000000003</v>
          </cell>
          <cell r="Q103">
            <v>0.18857416666666665</v>
          </cell>
          <cell r="R103">
            <v>1.3979166666666668E-2</v>
          </cell>
          <cell r="S103">
            <v>3.5966666666666664E-3</v>
          </cell>
          <cell r="T103">
            <v>3.9019999999999999E-2</v>
          </cell>
          <cell r="U103">
            <v>0</v>
          </cell>
          <cell r="V103">
            <v>0.27026666666666666</v>
          </cell>
          <cell r="W103">
            <v>0.17963333333333334</v>
          </cell>
          <cell r="X103">
            <v>5.3133333333333331E-3</v>
          </cell>
          <cell r="Y103">
            <v>3.5733333333333333E-3</v>
          </cell>
          <cell r="Z103">
            <v>0.27413999999999999</v>
          </cell>
        </row>
        <row r="104">
          <cell r="A104" t="str">
            <v>Cocada branca</v>
          </cell>
          <cell r="C104">
            <v>448.84545242331023</v>
          </cell>
          <cell r="D104">
            <v>81.383166626294454</v>
          </cell>
          <cell r="E104">
            <v>1.1218333737055461</v>
          </cell>
          <cell r="F104">
            <v>13.586999999999998</v>
          </cell>
          <cell r="G104">
            <v>3.5690000000000004</v>
          </cell>
          <cell r="H104" t="str">
            <v>NA</v>
          </cell>
          <cell r="I104" t="str">
            <v>Tr</v>
          </cell>
          <cell r="J104">
            <v>17.408666666666665</v>
          </cell>
          <cell r="K104">
            <v>0.41199999999999998</v>
          </cell>
          <cell r="L104">
            <v>1.2430000000000001</v>
          </cell>
          <cell r="M104">
            <v>7.0573333333333332</v>
          </cell>
          <cell r="P104">
            <v>4.4884545242331022</v>
          </cell>
          <cell r="Q104">
            <v>0.81383166626294456</v>
          </cell>
          <cell r="R104">
            <v>1.1218333737055462E-2</v>
          </cell>
          <cell r="S104">
            <v>0.13586999999999999</v>
          </cell>
          <cell r="T104">
            <v>3.5690000000000006E-2</v>
          </cell>
          <cell r="U104">
            <v>0</v>
          </cell>
          <cell r="V104">
            <v>0</v>
          </cell>
          <cell r="W104">
            <v>0.17408666666666664</v>
          </cell>
          <cell r="X104">
            <v>4.1199999999999995E-3</v>
          </cell>
          <cell r="Y104">
            <v>1.2430000000000002E-2</v>
          </cell>
          <cell r="Z104">
            <v>7.0573333333333335E-2</v>
          </cell>
        </row>
        <row r="105">
          <cell r="A105" t="str">
            <v>Coco, água de</v>
          </cell>
          <cell r="C105">
            <v>21.50859424050649</v>
          </cell>
          <cell r="D105">
            <v>5.2846666666666717</v>
          </cell>
          <cell r="E105">
            <v>0</v>
          </cell>
          <cell r="F105">
            <v>0</v>
          </cell>
          <cell r="G105">
            <v>0.13033333333333333</v>
          </cell>
          <cell r="H105" t="str">
            <v>NA</v>
          </cell>
          <cell r="I105">
            <v>2.408666666666667</v>
          </cell>
          <cell r="J105">
            <v>5.1583333333333341</v>
          </cell>
          <cell r="K105" t="str">
            <v>Tr</v>
          </cell>
          <cell r="L105" t="str">
            <v>Tr</v>
          </cell>
          <cell r="M105">
            <v>18.837333333333333</v>
          </cell>
          <cell r="P105">
            <v>0.2150859424050649</v>
          </cell>
          <cell r="Q105">
            <v>5.2846666666666715E-2</v>
          </cell>
          <cell r="R105">
            <v>0</v>
          </cell>
          <cell r="S105">
            <v>0</v>
          </cell>
          <cell r="T105">
            <v>1.3033333333333332E-3</v>
          </cell>
          <cell r="U105">
            <v>0</v>
          </cell>
          <cell r="V105">
            <v>2.4086666666666669E-2</v>
          </cell>
          <cell r="W105">
            <v>5.1583333333333342E-2</v>
          </cell>
          <cell r="X105">
            <v>0</v>
          </cell>
          <cell r="Y105">
            <v>0</v>
          </cell>
          <cell r="Z105">
            <v>0.18837333333333334</v>
          </cell>
        </row>
        <row r="106">
          <cell r="A106" t="str">
            <v>Coco</v>
          </cell>
          <cell r="C106">
            <v>406.48735310780989</v>
          </cell>
          <cell r="D106">
            <v>10.401665876893027</v>
          </cell>
          <cell r="E106">
            <v>3.69183412310697</v>
          </cell>
          <cell r="F106">
            <v>41.976333333333336</v>
          </cell>
          <cell r="G106">
            <v>5.378166666666667</v>
          </cell>
          <cell r="H106" t="str">
            <v>NA</v>
          </cell>
          <cell r="I106">
            <v>2.4933333333333332</v>
          </cell>
          <cell r="J106">
            <v>51.459499999999998</v>
          </cell>
          <cell r="K106">
            <v>0.94333333333333336</v>
          </cell>
          <cell r="L106">
            <v>1.7583333333333333</v>
          </cell>
          <cell r="M106">
            <v>6.4845000000000006</v>
          </cell>
          <cell r="P106">
            <v>4.0648735310780992</v>
          </cell>
          <cell r="Q106">
            <v>0.10401665876893026</v>
          </cell>
          <cell r="R106">
            <v>3.6918341231069698E-2</v>
          </cell>
          <cell r="S106">
            <v>0.41976333333333338</v>
          </cell>
          <cell r="T106">
            <v>5.3781666666666672E-2</v>
          </cell>
          <cell r="U106">
            <v>0</v>
          </cell>
          <cell r="V106">
            <v>2.4933333333333332E-2</v>
          </cell>
          <cell r="W106">
            <v>0.51459500000000002</v>
          </cell>
          <cell r="X106">
            <v>9.4333333333333335E-3</v>
          </cell>
          <cell r="Y106">
            <v>1.7583333333333333E-2</v>
          </cell>
          <cell r="Z106">
            <v>6.4845E-2</v>
          </cell>
        </row>
        <row r="107">
          <cell r="A107" t="str">
            <v>Coentro</v>
          </cell>
          <cell r="C107">
            <v>309.07074680447579</v>
          </cell>
          <cell r="D107">
            <v>47.954999999999998</v>
          </cell>
          <cell r="E107">
            <v>20.875</v>
          </cell>
          <cell r="F107">
            <v>10.386666666666668</v>
          </cell>
          <cell r="G107">
            <v>37.29</v>
          </cell>
          <cell r="H107">
            <v>292.5</v>
          </cell>
          <cell r="I107">
            <v>40.773333333333333</v>
          </cell>
          <cell r="J107">
            <v>392.78833333333336</v>
          </cell>
          <cell r="K107">
            <v>4.7006666666666668</v>
          </cell>
          <cell r="L107">
            <v>81.431333333333342</v>
          </cell>
          <cell r="M107">
            <v>783.81366666666656</v>
          </cell>
          <cell r="P107">
            <v>3.0907074680447577</v>
          </cell>
          <cell r="Q107">
            <v>0.47954999999999998</v>
          </cell>
          <cell r="R107">
            <v>0.20874999999999999</v>
          </cell>
          <cell r="S107">
            <v>0.10386666666666669</v>
          </cell>
          <cell r="T107">
            <v>0.37290000000000001</v>
          </cell>
          <cell r="U107">
            <v>2.9249999999999998</v>
          </cell>
          <cell r="V107">
            <v>0.40773333333333334</v>
          </cell>
          <cell r="W107">
            <v>3.9278833333333334</v>
          </cell>
          <cell r="X107">
            <v>4.7006666666666669E-2</v>
          </cell>
          <cell r="Y107">
            <v>0.81431333333333344</v>
          </cell>
          <cell r="Z107">
            <v>7.8381366666666654</v>
          </cell>
        </row>
        <row r="108">
          <cell r="A108" t="str">
            <v>Colorau</v>
          </cell>
          <cell r="B108">
            <v>100</v>
          </cell>
          <cell r="C108">
            <v>334</v>
          </cell>
          <cell r="D108">
            <v>78.2</v>
          </cell>
          <cell r="E108">
            <v>6.6</v>
          </cell>
          <cell r="F108">
            <v>0</v>
          </cell>
          <cell r="G108">
            <v>4.5999999999999996</v>
          </cell>
          <cell r="H108">
            <v>60</v>
          </cell>
          <cell r="I108">
            <v>7</v>
          </cell>
          <cell r="J108">
            <v>0</v>
          </cell>
          <cell r="K108">
            <v>0</v>
          </cell>
          <cell r="L108">
            <v>5.6</v>
          </cell>
          <cell r="M108">
            <v>120</v>
          </cell>
          <cell r="P108">
            <v>3.34</v>
          </cell>
          <cell r="Q108">
            <v>0.78200000000000003</v>
          </cell>
          <cell r="R108">
            <v>6.6000000000000003E-2</v>
          </cell>
          <cell r="S108">
            <v>0</v>
          </cell>
          <cell r="T108">
            <v>4.5999999999999999E-2</v>
          </cell>
          <cell r="U108">
            <v>0.6</v>
          </cell>
          <cell r="V108">
            <v>7.0000000000000007E-2</v>
          </cell>
          <cell r="W108">
            <v>0</v>
          </cell>
          <cell r="X108">
            <v>0</v>
          </cell>
          <cell r="Y108">
            <v>5.5999999999999994E-2</v>
          </cell>
          <cell r="Z108">
            <v>1.2</v>
          </cell>
        </row>
        <row r="109">
          <cell r="A109" t="str">
            <v>Couve manteiga</v>
          </cell>
          <cell r="C109">
            <v>27.056697101449281</v>
          </cell>
          <cell r="D109">
            <v>4.3334782608695592</v>
          </cell>
          <cell r="E109">
            <v>2.8731884057971011</v>
          </cell>
          <cell r="F109">
            <v>0.54666666666666675</v>
          </cell>
          <cell r="G109">
            <v>3.12</v>
          </cell>
          <cell r="H109" t="str">
            <v>NA</v>
          </cell>
          <cell r="I109">
            <v>96.683333333333323</v>
          </cell>
          <cell r="J109">
            <v>34.656666666666666</v>
          </cell>
          <cell r="K109">
            <v>0.39666666666666667</v>
          </cell>
          <cell r="L109">
            <v>0.45366666666666666</v>
          </cell>
          <cell r="M109">
            <v>130.86599999999999</v>
          </cell>
          <cell r="P109">
            <v>0.27056697101449279</v>
          </cell>
          <cell r="Q109">
            <v>4.3334782608695589E-2</v>
          </cell>
          <cell r="R109">
            <v>2.8731884057971013E-2</v>
          </cell>
          <cell r="S109">
            <v>5.4666666666666674E-3</v>
          </cell>
          <cell r="T109">
            <v>3.1200000000000002E-2</v>
          </cell>
          <cell r="U109">
            <v>0</v>
          </cell>
          <cell r="V109">
            <v>0.96683333333333321</v>
          </cell>
          <cell r="W109">
            <v>0.34656666666666669</v>
          </cell>
          <cell r="X109">
            <v>3.966666666666667E-3</v>
          </cell>
          <cell r="Y109">
            <v>4.5366666666666663E-3</v>
          </cell>
          <cell r="Z109">
            <v>1.3086599999999999</v>
          </cell>
        </row>
        <row r="110">
          <cell r="A110" t="str">
            <v>Couve-flor</v>
          </cell>
          <cell r="C110">
            <v>22.563349275362292</v>
          </cell>
          <cell r="D110">
            <v>4.5175362318840619</v>
          </cell>
          <cell r="E110">
            <v>1.9057971014492752</v>
          </cell>
          <cell r="F110">
            <v>0.21333333333333335</v>
          </cell>
          <cell r="G110">
            <v>2.35</v>
          </cell>
          <cell r="H110">
            <v>1.0900000000000001</v>
          </cell>
          <cell r="I110">
            <v>36.049999999999997</v>
          </cell>
          <cell r="J110">
            <v>11.993333333333334</v>
          </cell>
          <cell r="K110">
            <v>0.3133333333333333</v>
          </cell>
          <cell r="L110">
            <v>0.53333333333333333</v>
          </cell>
          <cell r="M110">
            <v>17.82</v>
          </cell>
          <cell r="P110">
            <v>0.22563349275362291</v>
          </cell>
          <cell r="Q110">
            <v>4.5175362318840617E-2</v>
          </cell>
          <cell r="R110">
            <v>1.9057971014492751E-2</v>
          </cell>
          <cell r="S110">
            <v>2.1333333333333334E-3</v>
          </cell>
          <cell r="T110">
            <v>2.35E-2</v>
          </cell>
          <cell r="U110">
            <v>1.09E-2</v>
          </cell>
          <cell r="V110">
            <v>0.36049999999999999</v>
          </cell>
          <cell r="W110">
            <v>0.11993333333333334</v>
          </cell>
          <cell r="X110">
            <v>3.133333333333333E-3</v>
          </cell>
          <cell r="Y110">
            <v>5.3333333333333332E-3</v>
          </cell>
          <cell r="Z110">
            <v>0.1782</v>
          </cell>
        </row>
        <row r="111">
          <cell r="A111" t="str">
            <v>Creme de arroz</v>
          </cell>
          <cell r="C111">
            <v>386.00119033639794</v>
          </cell>
          <cell r="D111">
            <v>83.86938355859121</v>
          </cell>
          <cell r="E111">
            <v>7.0269497747421266</v>
          </cell>
          <cell r="F111">
            <v>1.2260000000000002</v>
          </cell>
          <cell r="G111">
            <v>1.0713333333333332</v>
          </cell>
          <cell r="H111">
            <v>27.36</v>
          </cell>
          <cell r="I111" t="str">
            <v>Tr</v>
          </cell>
          <cell r="J111">
            <v>50.50333333333333</v>
          </cell>
          <cell r="K111">
            <v>1.8636666666666668</v>
          </cell>
          <cell r="L111">
            <v>0.6323333333333333</v>
          </cell>
          <cell r="M111">
            <v>7.0853333333333337</v>
          </cell>
          <cell r="P111">
            <v>3.8600119033639793</v>
          </cell>
          <cell r="Q111">
            <v>0.83869383558591215</v>
          </cell>
          <cell r="R111">
            <v>7.0269497747421264E-2</v>
          </cell>
          <cell r="S111">
            <v>1.2260000000000002E-2</v>
          </cell>
          <cell r="T111">
            <v>1.0713333333333332E-2</v>
          </cell>
          <cell r="U111">
            <v>0.27360000000000001</v>
          </cell>
          <cell r="V111">
            <v>0</v>
          </cell>
          <cell r="W111">
            <v>0.50503333333333333</v>
          </cell>
          <cell r="X111">
            <v>1.8636666666666669E-2</v>
          </cell>
          <cell r="Y111">
            <v>6.3233333333333327E-3</v>
          </cell>
          <cell r="Z111">
            <v>7.0853333333333338E-2</v>
          </cell>
        </row>
        <row r="112">
          <cell r="A112" t="str">
            <v>Creme de Leite</v>
          </cell>
          <cell r="C112">
            <v>221.48354127513312</v>
          </cell>
          <cell r="D112">
            <v>4.5095266396204607</v>
          </cell>
          <cell r="E112">
            <v>1.5078066937128702</v>
          </cell>
          <cell r="F112">
            <v>22.479333333333333</v>
          </cell>
          <cell r="G112" t="str">
            <v>NA</v>
          </cell>
          <cell r="H112">
            <v>128</v>
          </cell>
          <cell r="I112" t="str">
            <v>Tr</v>
          </cell>
          <cell r="J112">
            <v>7.5406666666666666</v>
          </cell>
          <cell r="K112">
            <v>0.29233333333333333</v>
          </cell>
          <cell r="L112">
            <v>0.30099999999999999</v>
          </cell>
          <cell r="M112">
            <v>82.73366666666665</v>
          </cell>
          <cell r="P112">
            <v>2.2148354127513312</v>
          </cell>
          <cell r="Q112">
            <v>4.5095266396204606E-2</v>
          </cell>
          <cell r="R112">
            <v>1.5078066937128702E-2</v>
          </cell>
          <cell r="S112">
            <v>0.22479333333333332</v>
          </cell>
          <cell r="T112">
            <v>0</v>
          </cell>
          <cell r="U112">
            <v>1.28</v>
          </cell>
          <cell r="V112">
            <v>0</v>
          </cell>
          <cell r="W112">
            <v>7.5406666666666664E-2</v>
          </cell>
          <cell r="X112">
            <v>2.9233333333333333E-3</v>
          </cell>
          <cell r="Y112">
            <v>3.0100000000000001E-3</v>
          </cell>
          <cell r="Z112">
            <v>0.8273366666666665</v>
          </cell>
        </row>
        <row r="113">
          <cell r="A113" t="str">
            <v>Cupuaçu</v>
          </cell>
          <cell r="C113">
            <v>49.422558774371929</v>
          </cell>
          <cell r="D113">
            <v>10.433583333333335</v>
          </cell>
          <cell r="E113">
            <v>1.1604166666666664</v>
          </cell>
          <cell r="F113">
            <v>0.95133333333333336</v>
          </cell>
          <cell r="G113">
            <v>3.1159999999999997</v>
          </cell>
          <cell r="H113">
            <v>25.58</v>
          </cell>
          <cell r="I113">
            <v>24.512999999999995</v>
          </cell>
          <cell r="J113">
            <v>18.171333333333333</v>
          </cell>
          <cell r="K113">
            <v>0.33666666666666667</v>
          </cell>
          <cell r="L113">
            <v>0.48566666666666664</v>
          </cell>
          <cell r="M113">
            <v>13.120333333333335</v>
          </cell>
          <cell r="P113">
            <v>0.49422558774371927</v>
          </cell>
          <cell r="Q113">
            <v>0.10433583333333335</v>
          </cell>
          <cell r="R113">
            <v>1.1604166666666664E-2</v>
          </cell>
          <cell r="S113">
            <v>9.5133333333333337E-3</v>
          </cell>
          <cell r="T113">
            <v>3.1159999999999997E-2</v>
          </cell>
          <cell r="U113">
            <v>0.25579999999999997</v>
          </cell>
          <cell r="V113">
            <v>0.24512999999999996</v>
          </cell>
          <cell r="W113">
            <v>0.18171333333333334</v>
          </cell>
          <cell r="X113">
            <v>3.3666666666666667E-3</v>
          </cell>
          <cell r="Y113">
            <v>4.8566666666666663E-3</v>
          </cell>
          <cell r="Z113">
            <v>0.13120333333333334</v>
          </cell>
        </row>
        <row r="114">
          <cell r="A114" t="str">
            <v>Cupuaçu, polpa, congelada</v>
          </cell>
          <cell r="C114">
            <v>48.796889999999991</v>
          </cell>
          <cell r="D114">
            <v>11.386916666666668</v>
          </cell>
          <cell r="E114">
            <v>0.84375</v>
          </cell>
          <cell r="F114">
            <v>0.59366666666666668</v>
          </cell>
          <cell r="G114">
            <v>1.591</v>
          </cell>
          <cell r="H114">
            <v>30</v>
          </cell>
          <cell r="I114">
            <v>10.488999999999999</v>
          </cell>
          <cell r="J114">
            <v>13.911333333333333</v>
          </cell>
          <cell r="K114">
            <v>0.151</v>
          </cell>
          <cell r="L114">
            <v>0.25900000000000001</v>
          </cell>
          <cell r="M114">
            <v>5.4906666666666668</v>
          </cell>
          <cell r="P114">
            <v>0.48796889999999993</v>
          </cell>
          <cell r="Q114">
            <v>0.11386916666666667</v>
          </cell>
          <cell r="R114">
            <v>8.4375000000000006E-3</v>
          </cell>
          <cell r="S114">
            <v>5.9366666666666665E-3</v>
          </cell>
          <cell r="T114">
            <v>1.5910000000000001E-2</v>
          </cell>
          <cell r="U114">
            <v>0.3</v>
          </cell>
          <cell r="V114">
            <v>0.10488999999999998</v>
          </cell>
          <cell r="W114">
            <v>0.13911333333333334</v>
          </cell>
          <cell r="X114">
            <v>1.5100000000000001E-3</v>
          </cell>
          <cell r="Y114">
            <v>2.5900000000000003E-3</v>
          </cell>
          <cell r="Z114">
            <v>5.4906666666666666E-2</v>
          </cell>
        </row>
        <row r="115">
          <cell r="A115" t="str">
            <v>Cuscuz de milho, cozido com sal</v>
          </cell>
          <cell r="C115">
            <v>113.45948166666666</v>
          </cell>
          <cell r="D115">
            <v>25.281416666666665</v>
          </cell>
          <cell r="E115">
            <v>2.15625</v>
          </cell>
          <cell r="F115">
            <v>0.67966666666666653</v>
          </cell>
          <cell r="G115">
            <v>2.0533333333333332</v>
          </cell>
          <cell r="H115" t="str">
            <v>Tr</v>
          </cell>
          <cell r="I115" t="str">
            <v>Tr</v>
          </cell>
          <cell r="J115">
            <v>2.718</v>
          </cell>
          <cell r="K115">
            <v>0.20200000000000004</v>
          </cell>
          <cell r="L115">
            <v>0.17333333333333334</v>
          </cell>
          <cell r="M115">
            <v>1.5406666666666666</v>
          </cell>
          <cell r="P115">
            <v>1.1345948166666666</v>
          </cell>
          <cell r="Q115">
            <v>0.25281416666666667</v>
          </cell>
          <cell r="R115">
            <v>2.1562499999999998E-2</v>
          </cell>
          <cell r="S115">
            <v>6.7966666666666653E-3</v>
          </cell>
          <cell r="T115">
            <v>2.0533333333333334E-2</v>
          </cell>
          <cell r="U115">
            <v>0</v>
          </cell>
          <cell r="V115">
            <v>0</v>
          </cell>
          <cell r="W115">
            <v>2.7179999999999999E-2</v>
          </cell>
          <cell r="X115">
            <v>2.0200000000000005E-3</v>
          </cell>
          <cell r="Y115">
            <v>1.7333333333333335E-3</v>
          </cell>
          <cell r="Z115">
            <v>1.5406666666666666E-2</v>
          </cell>
        </row>
        <row r="116">
          <cell r="A116" t="str">
            <v>Doce de leite, cremoso</v>
          </cell>
          <cell r="C116">
            <v>306.31013023105874</v>
          </cell>
          <cell r="D116">
            <v>59.493373235066727</v>
          </cell>
          <cell r="E116">
            <v>5.4782934315999352</v>
          </cell>
          <cell r="F116">
            <v>5.9929999999999994</v>
          </cell>
          <cell r="G116" t="str">
            <v>NA</v>
          </cell>
          <cell r="H116">
            <v>35.63666666666667</v>
          </cell>
          <cell r="I116" t="str">
            <v>Tr</v>
          </cell>
          <cell r="J116">
            <v>16.262</v>
          </cell>
          <cell r="K116">
            <v>0.52533333333333332</v>
          </cell>
          <cell r="L116">
            <v>6.5666666666666665E-2</v>
          </cell>
          <cell r="M116">
            <v>195.10066666666668</v>
          </cell>
          <cell r="P116">
            <v>3.0631013023105873</v>
          </cell>
          <cell r="Q116">
            <v>0.59493373235066727</v>
          </cell>
          <cell r="R116">
            <v>5.478293431599935E-2</v>
          </cell>
          <cell r="S116">
            <v>5.9929999999999997E-2</v>
          </cell>
          <cell r="T116">
            <v>0</v>
          </cell>
          <cell r="U116">
            <v>0.35636666666666672</v>
          </cell>
          <cell r="V116">
            <v>0</v>
          </cell>
          <cell r="W116">
            <v>0.16262000000000001</v>
          </cell>
          <cell r="X116">
            <v>5.2533333333333329E-3</v>
          </cell>
          <cell r="Y116">
            <v>6.5666666666666662E-4</v>
          </cell>
          <cell r="Z116">
            <v>1.9510066666666668</v>
          </cell>
        </row>
        <row r="117">
          <cell r="A117" t="str">
            <v>Ervilha em vagem</v>
          </cell>
          <cell r="C117">
            <v>88.093581999778536</v>
          </cell>
          <cell r="D117">
            <v>14.227583333333328</v>
          </cell>
          <cell r="E117">
            <v>7.4520833333333325</v>
          </cell>
          <cell r="F117">
            <v>0.47100000000000003</v>
          </cell>
          <cell r="G117">
            <v>9.7210000000000001</v>
          </cell>
          <cell r="H117">
            <v>64</v>
          </cell>
          <cell r="I117">
            <v>12.443333333333333</v>
          </cell>
          <cell r="J117">
            <v>41.759666666666668</v>
          </cell>
          <cell r="K117">
            <v>1.23</v>
          </cell>
          <cell r="L117">
            <v>1.4390000000000001</v>
          </cell>
          <cell r="M117">
            <v>24.443966666666668</v>
          </cell>
          <cell r="P117">
            <v>0.88093581999778536</v>
          </cell>
          <cell r="Q117">
            <v>0.14227583333333327</v>
          </cell>
          <cell r="R117">
            <v>7.4520833333333328E-2</v>
          </cell>
          <cell r="S117">
            <v>4.7100000000000006E-3</v>
          </cell>
          <cell r="T117">
            <v>9.7210000000000005E-2</v>
          </cell>
          <cell r="U117">
            <v>0.64</v>
          </cell>
          <cell r="V117">
            <v>0.12443333333333334</v>
          </cell>
          <cell r="W117">
            <v>0.41759666666666667</v>
          </cell>
          <cell r="X117">
            <v>1.23E-2</v>
          </cell>
          <cell r="Y117">
            <v>1.439E-2</v>
          </cell>
          <cell r="Z117">
            <v>0.24443966666666669</v>
          </cell>
        </row>
        <row r="118">
          <cell r="A118" t="str">
            <v>Ervilha enlatada</v>
          </cell>
          <cell r="C118">
            <v>73.844704347826095</v>
          </cell>
          <cell r="D118">
            <v>13.442173913043479</v>
          </cell>
          <cell r="E118">
            <v>4.5978260869565224</v>
          </cell>
          <cell r="F118">
            <v>0.38</v>
          </cell>
          <cell r="G118">
            <v>5.08</v>
          </cell>
          <cell r="H118">
            <v>26.67</v>
          </cell>
          <cell r="I118" t="str">
            <v xml:space="preserve"> </v>
          </cell>
          <cell r="J118">
            <v>23.190333333333331</v>
          </cell>
          <cell r="K118">
            <v>0.8783333333333333</v>
          </cell>
          <cell r="L118">
            <v>1.3853333333333335</v>
          </cell>
          <cell r="M118">
            <v>22.215</v>
          </cell>
          <cell r="P118">
            <v>0.73844704347826096</v>
          </cell>
          <cell r="Q118">
            <v>0.13442173913043479</v>
          </cell>
          <cell r="R118">
            <v>4.5978260869565225E-2</v>
          </cell>
          <cell r="S118">
            <v>3.8E-3</v>
          </cell>
          <cell r="T118">
            <v>5.0799999999999998E-2</v>
          </cell>
          <cell r="U118">
            <v>0.26669999999999999</v>
          </cell>
          <cell r="V118">
            <v>0</v>
          </cell>
          <cell r="W118">
            <v>0.23190333333333332</v>
          </cell>
          <cell r="X118">
            <v>8.7833333333333322E-3</v>
          </cell>
          <cell r="Y118">
            <v>1.3853333333333336E-2</v>
          </cell>
          <cell r="Z118">
            <v>0.22214999999999999</v>
          </cell>
        </row>
        <row r="119">
          <cell r="A119" t="str">
            <v>Espinafre</v>
          </cell>
          <cell r="C119">
            <v>16.095694202898525</v>
          </cell>
          <cell r="D119">
            <v>2.5736231884057963</v>
          </cell>
          <cell r="E119">
            <v>1.9963768115942031</v>
          </cell>
          <cell r="F119">
            <v>0.24333333333333332</v>
          </cell>
          <cell r="G119">
            <v>2.1</v>
          </cell>
          <cell r="H119">
            <v>524</v>
          </cell>
          <cell r="I119">
            <v>2.42</v>
          </cell>
          <cell r="J119">
            <v>81.643333333333331</v>
          </cell>
          <cell r="K119">
            <v>0.27333333333333337</v>
          </cell>
          <cell r="L119">
            <v>0.35733333333333334</v>
          </cell>
          <cell r="M119">
            <v>97.506666666666675</v>
          </cell>
          <cell r="P119">
            <v>0.16095694202898525</v>
          </cell>
          <cell r="Q119">
            <v>2.5736231884057964E-2</v>
          </cell>
          <cell r="R119">
            <v>1.996376811594203E-2</v>
          </cell>
          <cell r="S119">
            <v>2.4333333333333334E-3</v>
          </cell>
          <cell r="T119">
            <v>2.1000000000000001E-2</v>
          </cell>
          <cell r="U119">
            <v>5.24</v>
          </cell>
          <cell r="V119">
            <v>2.4199999999999999E-2</v>
          </cell>
          <cell r="W119">
            <v>0.81643333333333334</v>
          </cell>
          <cell r="X119">
            <v>2.7333333333333337E-3</v>
          </cell>
          <cell r="Y119">
            <v>3.5733333333333333E-3</v>
          </cell>
          <cell r="Z119">
            <v>0.97506666666666675</v>
          </cell>
        </row>
        <row r="120">
          <cell r="A120" t="str">
            <v>Farinha de arroz</v>
          </cell>
          <cell r="C120">
            <v>363.05648018122349</v>
          </cell>
          <cell r="D120">
            <v>85.504000040690116</v>
          </cell>
          <cell r="E120">
            <v>1.2693332926432292</v>
          </cell>
          <cell r="F120">
            <v>0.3</v>
          </cell>
          <cell r="G120">
            <v>0.57999999999999996</v>
          </cell>
          <cell r="H120" t="str">
            <v>NA</v>
          </cell>
          <cell r="I120">
            <v>173.58666666666667</v>
          </cell>
          <cell r="J120">
            <v>4.3</v>
          </cell>
          <cell r="K120">
            <v>8.48</v>
          </cell>
          <cell r="L120">
            <v>31.383333333333329</v>
          </cell>
          <cell r="M120">
            <v>1.1226666666666667</v>
          </cell>
          <cell r="P120">
            <v>3.630564801812235</v>
          </cell>
          <cell r="Q120">
            <v>0.8550400004069012</v>
          </cell>
          <cell r="R120">
            <v>1.2693332926432292E-2</v>
          </cell>
          <cell r="S120">
            <v>3.0000000000000001E-3</v>
          </cell>
          <cell r="T120">
            <v>5.7999999999999996E-3</v>
          </cell>
          <cell r="U120">
            <v>0</v>
          </cell>
          <cell r="V120">
            <v>1.7358666666666667</v>
          </cell>
          <cell r="W120">
            <v>4.2999999999999997E-2</v>
          </cell>
          <cell r="X120">
            <v>8.48E-2</v>
          </cell>
          <cell r="Y120">
            <v>0.3138333333333333</v>
          </cell>
          <cell r="Z120">
            <v>1.1226666666666668E-2</v>
          </cell>
        </row>
        <row r="121">
          <cell r="A121" t="str">
            <v>Farinha de centeio</v>
          </cell>
          <cell r="C121">
            <v>335.77766279932655</v>
          </cell>
          <cell r="D121">
            <v>73.298266830444334</v>
          </cell>
          <cell r="E121">
            <v>12.515066502888997</v>
          </cell>
          <cell r="F121">
            <v>1.7533333333333332</v>
          </cell>
          <cell r="G121">
            <v>15.48</v>
          </cell>
          <cell r="H121" t="str">
            <v>NA</v>
          </cell>
          <cell r="I121" t="str">
            <v>Tr</v>
          </cell>
          <cell r="J121">
            <v>120.23333333333333</v>
          </cell>
          <cell r="K121">
            <v>2.6633333333333336</v>
          </cell>
          <cell r="L121">
            <v>4.7300000000000004</v>
          </cell>
          <cell r="M121">
            <v>33.916666666666664</v>
          </cell>
          <cell r="P121">
            <v>3.3577766279932657</v>
          </cell>
          <cell r="Q121">
            <v>0.73298266830444336</v>
          </cell>
          <cell r="R121">
            <v>0.12515066502888997</v>
          </cell>
          <cell r="S121">
            <v>1.7533333333333331E-2</v>
          </cell>
          <cell r="T121">
            <v>0.15479999999999999</v>
          </cell>
          <cell r="U121">
            <v>0</v>
          </cell>
          <cell r="V121">
            <v>0</v>
          </cell>
          <cell r="W121">
            <v>1.2023333333333333</v>
          </cell>
          <cell r="X121">
            <v>2.6633333333333335E-2</v>
          </cell>
          <cell r="Y121">
            <v>4.7300000000000002E-2</v>
          </cell>
          <cell r="Z121">
            <v>0.33916666666666662</v>
          </cell>
        </row>
        <row r="122">
          <cell r="A122" t="str">
            <v>Farinha de mandioca torrada</v>
          </cell>
          <cell r="C122">
            <v>365.26897500000001</v>
          </cell>
          <cell r="D122">
            <v>89.194166666666661</v>
          </cell>
          <cell r="E122">
            <v>1.2291666666666667</v>
          </cell>
          <cell r="F122">
            <v>0.28666666666666668</v>
          </cell>
          <cell r="G122">
            <v>6.54</v>
          </cell>
          <cell r="H122" t="str">
            <v>NA</v>
          </cell>
          <cell r="I122" t="str">
            <v>Tr</v>
          </cell>
          <cell r="J122">
            <v>40.012666666666668</v>
          </cell>
          <cell r="K122">
            <v>0.36</v>
          </cell>
          <cell r="L122">
            <v>1.1936666666666664</v>
          </cell>
          <cell r="M122">
            <v>75.527333333333331</v>
          </cell>
          <cell r="P122">
            <v>3.65268975</v>
          </cell>
          <cell r="Q122">
            <v>0.89194166666666663</v>
          </cell>
          <cell r="R122">
            <v>1.2291666666666668E-2</v>
          </cell>
          <cell r="S122">
            <v>2.8666666666666667E-3</v>
          </cell>
          <cell r="T122">
            <v>6.54E-2</v>
          </cell>
          <cell r="U122">
            <v>0</v>
          </cell>
          <cell r="V122">
            <v>0</v>
          </cell>
          <cell r="W122">
            <v>0.40012666666666669</v>
          </cell>
          <cell r="X122">
            <v>3.5999999999999999E-3</v>
          </cell>
          <cell r="Y122">
            <v>1.1936666666666665E-2</v>
          </cell>
          <cell r="Z122">
            <v>0.75527333333333335</v>
          </cell>
        </row>
        <row r="123">
          <cell r="A123" t="str">
            <v>Farinha de milho amarela</v>
          </cell>
          <cell r="C123">
            <v>350.58693322738014</v>
          </cell>
          <cell r="D123">
            <v>79.079166666666652</v>
          </cell>
          <cell r="E123">
            <v>7.1875</v>
          </cell>
          <cell r="F123">
            <v>1.4666666666666666</v>
          </cell>
          <cell r="G123">
            <v>5.49</v>
          </cell>
          <cell r="H123">
            <v>9</v>
          </cell>
          <cell r="I123" t="str">
            <v>Tr</v>
          </cell>
          <cell r="J123">
            <v>30.954999999999998</v>
          </cell>
          <cell r="K123">
            <v>0.59833333333333327</v>
          </cell>
          <cell r="L123">
            <v>2.2526666666666668</v>
          </cell>
          <cell r="M123">
            <v>1.2849999999999999</v>
          </cell>
          <cell r="P123">
            <v>3.5058693322738015</v>
          </cell>
          <cell r="Q123">
            <v>0.79079166666666656</v>
          </cell>
          <cell r="R123">
            <v>7.1874999999999994E-2</v>
          </cell>
          <cell r="S123">
            <v>1.4666666666666666E-2</v>
          </cell>
          <cell r="T123">
            <v>5.4900000000000004E-2</v>
          </cell>
          <cell r="U123">
            <v>0.09</v>
          </cell>
          <cell r="V123">
            <v>0</v>
          </cell>
          <cell r="W123">
            <v>0.30954999999999999</v>
          </cell>
          <cell r="X123">
            <v>5.9833333333333327E-3</v>
          </cell>
          <cell r="Y123">
            <v>2.2526666666666667E-2</v>
          </cell>
          <cell r="Z123">
            <v>1.2849999999999999E-2</v>
          </cell>
        </row>
        <row r="124">
          <cell r="A124" t="str">
            <v>Farinha de puba</v>
          </cell>
          <cell r="C124">
            <v>360.17977487993244</v>
          </cell>
          <cell r="D124">
            <v>87.285333333333341</v>
          </cell>
          <cell r="E124">
            <v>1.6166666666666667</v>
          </cell>
          <cell r="F124">
            <v>0.46900000000000003</v>
          </cell>
          <cell r="G124">
            <v>4.24</v>
          </cell>
          <cell r="H124" t="str">
            <v>NA</v>
          </cell>
          <cell r="I124" t="str">
            <v>Tr</v>
          </cell>
          <cell r="J124">
            <v>27.486666666666665</v>
          </cell>
          <cell r="K124">
            <v>0.33700000000000002</v>
          </cell>
          <cell r="L124">
            <v>1.4330000000000001</v>
          </cell>
          <cell r="M124">
            <v>41.395666666666664</v>
          </cell>
          <cell r="P124">
            <v>3.6017977487993242</v>
          </cell>
          <cell r="Q124">
            <v>0.87285333333333337</v>
          </cell>
          <cell r="R124">
            <v>1.6166666666666666E-2</v>
          </cell>
          <cell r="S124">
            <v>4.6900000000000006E-3</v>
          </cell>
          <cell r="T124">
            <v>4.24E-2</v>
          </cell>
          <cell r="U124">
            <v>0</v>
          </cell>
          <cell r="V124">
            <v>0</v>
          </cell>
          <cell r="W124">
            <v>0.27486666666666665</v>
          </cell>
          <cell r="X124">
            <v>3.3700000000000002E-3</v>
          </cell>
          <cell r="Y124">
            <v>1.4330000000000001E-2</v>
          </cell>
          <cell r="Z124">
            <v>0.41395666666666664</v>
          </cell>
        </row>
        <row r="125">
          <cell r="A125" t="str">
            <v>Farinha de rosca</v>
          </cell>
          <cell r="C125">
            <v>370.57809666666662</v>
          </cell>
          <cell r="D125">
            <v>75.785666666666657</v>
          </cell>
          <cell r="E125">
            <v>11.380999619166056</v>
          </cell>
          <cell r="F125">
            <v>1.4633333333333332</v>
          </cell>
          <cell r="G125">
            <v>4.8233333333333333</v>
          </cell>
          <cell r="H125" t="str">
            <v>NA</v>
          </cell>
          <cell r="I125" t="str">
            <v>Tr</v>
          </cell>
          <cell r="J125">
            <v>56.879666666666672</v>
          </cell>
          <cell r="K125">
            <v>1.6713333333333333</v>
          </cell>
          <cell r="L125">
            <v>6.7336666666666671</v>
          </cell>
          <cell r="M125">
            <v>35.29933333333333</v>
          </cell>
          <cell r="P125">
            <v>3.7057809666666661</v>
          </cell>
          <cell r="Q125">
            <v>0.75785666666666662</v>
          </cell>
          <cell r="R125">
            <v>0.11380999619166056</v>
          </cell>
          <cell r="S125">
            <v>1.4633333333333332E-2</v>
          </cell>
          <cell r="T125">
            <v>4.8233333333333329E-2</v>
          </cell>
          <cell r="U125">
            <v>0</v>
          </cell>
          <cell r="V125">
            <v>0</v>
          </cell>
          <cell r="W125">
            <v>0.56879666666666673</v>
          </cell>
          <cell r="X125">
            <v>1.6713333333333334E-2</v>
          </cell>
          <cell r="Y125">
            <v>6.733666666666667E-2</v>
          </cell>
          <cell r="Z125">
            <v>0.35299333333333327</v>
          </cell>
        </row>
        <row r="126">
          <cell r="A126" t="str">
            <v>Farinha de trigo</v>
          </cell>
          <cell r="C126">
            <v>360.47297855072469</v>
          </cell>
          <cell r="D126">
            <v>75.09255072463769</v>
          </cell>
          <cell r="E126">
            <v>9.7907826086956504</v>
          </cell>
          <cell r="F126">
            <v>1.3666666666666669</v>
          </cell>
          <cell r="G126">
            <v>2.3466666666666667</v>
          </cell>
          <cell r="H126" t="str">
            <v>NA</v>
          </cell>
          <cell r="I126" t="str">
            <v>Tr</v>
          </cell>
          <cell r="J126">
            <v>31.00333333333333</v>
          </cell>
          <cell r="K126">
            <v>0.82666666666666666</v>
          </cell>
          <cell r="L126">
            <v>0.95</v>
          </cell>
          <cell r="M126">
            <v>17.863333333333333</v>
          </cell>
          <cell r="P126">
            <v>3.6047297855072471</v>
          </cell>
          <cell r="Q126">
            <v>0.75092550724637686</v>
          </cell>
          <cell r="R126">
            <v>9.7907826086956501E-2</v>
          </cell>
          <cell r="S126">
            <v>1.3666666666666669E-2</v>
          </cell>
          <cell r="T126">
            <v>2.3466666666666667E-2</v>
          </cell>
          <cell r="U126">
            <v>0</v>
          </cell>
          <cell r="V126">
            <v>0</v>
          </cell>
          <cell r="W126">
            <v>0.31003333333333333</v>
          </cell>
          <cell r="X126">
            <v>8.266666666666667E-3</v>
          </cell>
          <cell r="Y126">
            <v>9.4999999999999998E-3</v>
          </cell>
          <cell r="Z126">
            <v>0.17863333333333334</v>
          </cell>
        </row>
        <row r="127">
          <cell r="A127" t="str">
            <v>Farinha láctea de cereais</v>
          </cell>
          <cell r="C127">
            <v>414.85051739130432</v>
          </cell>
          <cell r="D127">
            <v>77.770869565217382</v>
          </cell>
          <cell r="E127">
            <v>11.87913043478261</v>
          </cell>
          <cell r="F127">
            <v>5.79</v>
          </cell>
          <cell r="G127">
            <v>1.94</v>
          </cell>
          <cell r="H127">
            <v>492.24666666666673</v>
          </cell>
          <cell r="I127">
            <v>24.31</v>
          </cell>
          <cell r="J127">
            <v>57.686666666666667</v>
          </cell>
          <cell r="K127">
            <v>1.7266666666666666</v>
          </cell>
          <cell r="L127">
            <v>8.7233333333333345</v>
          </cell>
          <cell r="M127">
            <v>196.06333333333336</v>
          </cell>
          <cell r="P127">
            <v>4.1485051739130432</v>
          </cell>
          <cell r="Q127">
            <v>0.77770869565217382</v>
          </cell>
          <cell r="R127">
            <v>0.1187913043478261</v>
          </cell>
          <cell r="S127">
            <v>5.79E-2</v>
          </cell>
          <cell r="T127">
            <v>1.9400000000000001E-2</v>
          </cell>
          <cell r="U127">
            <v>4.9224666666666677</v>
          </cell>
          <cell r="V127">
            <v>0.24309999999999998</v>
          </cell>
          <cell r="W127">
            <v>0.57686666666666664</v>
          </cell>
          <cell r="X127">
            <v>1.7266666666666666E-2</v>
          </cell>
          <cell r="Y127">
            <v>8.7233333333333343E-2</v>
          </cell>
          <cell r="Z127">
            <v>1.9606333333333337</v>
          </cell>
        </row>
        <row r="128">
          <cell r="A128" t="str">
            <v>Fécula de mandioca</v>
          </cell>
          <cell r="C128">
            <v>330.85055833333337</v>
          </cell>
          <cell r="D128">
            <v>81.149166666666673</v>
          </cell>
          <cell r="E128">
            <v>0.52083333333333326</v>
          </cell>
          <cell r="F128">
            <v>0.28333333333333338</v>
          </cell>
          <cell r="G128">
            <v>0.64666666666666661</v>
          </cell>
          <cell r="H128" t="str">
            <v>NA</v>
          </cell>
          <cell r="I128" t="str">
            <v>Tr</v>
          </cell>
          <cell r="J128">
            <v>3.0169999999999999</v>
          </cell>
          <cell r="K128" t="str">
            <v>Tr</v>
          </cell>
          <cell r="L128">
            <v>0.107</v>
          </cell>
          <cell r="M128">
            <v>11.889000000000001</v>
          </cell>
          <cell r="P128">
            <v>3.3085055833333339</v>
          </cell>
          <cell r="Q128">
            <v>0.81149166666666672</v>
          </cell>
          <cell r="R128">
            <v>5.2083333333333322E-3</v>
          </cell>
          <cell r="S128">
            <v>2.833333333333334E-3</v>
          </cell>
          <cell r="T128">
            <v>6.4666666666666657E-3</v>
          </cell>
          <cell r="U128">
            <v>0</v>
          </cell>
          <cell r="V128">
            <v>0</v>
          </cell>
          <cell r="W128">
            <v>3.0169999999999999E-2</v>
          </cell>
          <cell r="X128">
            <v>0</v>
          </cell>
          <cell r="Y128">
            <v>1.07E-3</v>
          </cell>
          <cell r="Z128">
            <v>0.11889000000000001</v>
          </cell>
        </row>
        <row r="129">
          <cell r="A129" t="str">
            <v>Feijão carioca</v>
          </cell>
          <cell r="C129">
            <v>329.02673623188412</v>
          </cell>
          <cell r="D129">
            <v>61.221449275362318</v>
          </cell>
          <cell r="E129">
            <v>19.981884057971016</v>
          </cell>
          <cell r="F129">
            <v>1.2566666666666666</v>
          </cell>
          <cell r="G129">
            <v>18.420000000000002</v>
          </cell>
          <cell r="H129" t="str">
            <v>NA</v>
          </cell>
          <cell r="I129" t="str">
            <v xml:space="preserve"> </v>
          </cell>
          <cell r="J129">
            <v>209.94666666666669</v>
          </cell>
          <cell r="K129">
            <v>2.9033333333333329</v>
          </cell>
          <cell r="L129">
            <v>7.9866666666666672</v>
          </cell>
          <cell r="M129">
            <v>122.57</v>
          </cell>
          <cell r="P129">
            <v>3.2902673623188412</v>
          </cell>
          <cell r="Q129">
            <v>0.61221449275362316</v>
          </cell>
          <cell r="R129">
            <v>0.19981884057971017</v>
          </cell>
          <cell r="S129">
            <v>1.2566666666666665E-2</v>
          </cell>
          <cell r="T129">
            <v>0.18420000000000003</v>
          </cell>
          <cell r="U129">
            <v>0</v>
          </cell>
          <cell r="V129">
            <v>0</v>
          </cell>
          <cell r="W129">
            <v>2.0994666666666668</v>
          </cell>
          <cell r="X129">
            <v>2.9033333333333328E-2</v>
          </cell>
          <cell r="Y129">
            <v>7.9866666666666669E-2</v>
          </cell>
          <cell r="Z129">
            <v>1.2257</v>
          </cell>
        </row>
        <row r="130">
          <cell r="A130" t="str">
            <v>Feijão fradinho</v>
          </cell>
          <cell r="C130">
            <v>339.16476666666665</v>
          </cell>
          <cell r="D130">
            <v>61.24</v>
          </cell>
          <cell r="E130">
            <v>20.208333333333336</v>
          </cell>
          <cell r="F130">
            <v>2.3650000000000002</v>
          </cell>
          <cell r="G130">
            <v>23.593333333333334</v>
          </cell>
          <cell r="H130" t="str">
            <v>NA</v>
          </cell>
          <cell r="I130" t="str">
            <v>Tr</v>
          </cell>
          <cell r="J130">
            <v>178.39066666666668</v>
          </cell>
          <cell r="K130">
            <v>3.8826666666666667</v>
          </cell>
          <cell r="L130">
            <v>5.1286666666666667</v>
          </cell>
          <cell r="M130">
            <v>77.522999999999996</v>
          </cell>
          <cell r="P130">
            <v>3.3916476666666666</v>
          </cell>
          <cell r="Q130">
            <v>0.61240000000000006</v>
          </cell>
          <cell r="R130">
            <v>0.20208333333333336</v>
          </cell>
          <cell r="S130">
            <v>2.3650000000000001E-2</v>
          </cell>
          <cell r="T130">
            <v>0.23593333333333333</v>
          </cell>
          <cell r="U130">
            <v>0</v>
          </cell>
          <cell r="V130">
            <v>0</v>
          </cell>
          <cell r="W130">
            <v>1.7839066666666668</v>
          </cell>
          <cell r="X130">
            <v>3.8826666666666669E-2</v>
          </cell>
          <cell r="Y130">
            <v>5.1286666666666668E-2</v>
          </cell>
          <cell r="Z130">
            <v>0.77522999999999997</v>
          </cell>
        </row>
        <row r="131">
          <cell r="A131" t="str">
            <v>Feijão preto</v>
          </cell>
          <cell r="C131">
            <v>323.56571159420292</v>
          </cell>
          <cell r="D131">
            <v>58.752463768115952</v>
          </cell>
          <cell r="E131">
            <v>21.344202898550723</v>
          </cell>
          <cell r="F131">
            <v>1.24</v>
          </cell>
          <cell r="G131">
            <v>21.833333333333332</v>
          </cell>
          <cell r="H131" t="str">
            <v>NA</v>
          </cell>
          <cell r="I131" t="str">
            <v xml:space="preserve"> </v>
          </cell>
          <cell r="J131">
            <v>188.10666666666665</v>
          </cell>
          <cell r="K131">
            <v>2.8533333333333335</v>
          </cell>
          <cell r="L131">
            <v>6.4633333333333338</v>
          </cell>
          <cell r="M131">
            <v>110.90333333333335</v>
          </cell>
          <cell r="P131">
            <v>3.2356571159420291</v>
          </cell>
          <cell r="Q131">
            <v>0.58752463768115948</v>
          </cell>
          <cell r="R131">
            <v>0.21344202898550724</v>
          </cell>
          <cell r="S131">
            <v>1.24E-2</v>
          </cell>
          <cell r="T131">
            <v>0.21833333333333332</v>
          </cell>
          <cell r="U131">
            <v>0</v>
          </cell>
          <cell r="V131">
            <v>0</v>
          </cell>
          <cell r="W131">
            <v>1.8810666666666664</v>
          </cell>
          <cell r="X131">
            <v>2.8533333333333334E-2</v>
          </cell>
          <cell r="Y131">
            <v>6.4633333333333334E-2</v>
          </cell>
          <cell r="Z131">
            <v>1.1090333333333335</v>
          </cell>
        </row>
        <row r="132">
          <cell r="A132" t="str">
            <v>Feijão rajado</v>
          </cell>
          <cell r="C132">
            <v>325.84441116273405</v>
          </cell>
          <cell r="D132">
            <v>62.929166666666667</v>
          </cell>
          <cell r="E132">
            <v>17.270833333333332</v>
          </cell>
          <cell r="F132">
            <v>1.17</v>
          </cell>
          <cell r="G132">
            <v>24.006666666666671</v>
          </cell>
          <cell r="H132" t="str">
            <v>NA</v>
          </cell>
          <cell r="I132" t="str">
            <v>Tr</v>
          </cell>
          <cell r="J132">
            <v>169.90033333333335</v>
          </cell>
          <cell r="K132">
            <v>2.5966666666666662</v>
          </cell>
          <cell r="L132">
            <v>18.581666666666667</v>
          </cell>
          <cell r="M132">
            <v>111.42533333333334</v>
          </cell>
          <cell r="P132">
            <v>3.2584441116273406</v>
          </cell>
          <cell r="Q132">
            <v>0.62929166666666669</v>
          </cell>
          <cell r="R132">
            <v>0.17270833333333332</v>
          </cell>
          <cell r="S132">
            <v>1.1699999999999999E-2</v>
          </cell>
          <cell r="T132">
            <v>0.24006666666666671</v>
          </cell>
          <cell r="U132">
            <v>0</v>
          </cell>
          <cell r="V132">
            <v>0</v>
          </cell>
          <cell r="W132">
            <v>1.6990033333333334</v>
          </cell>
          <cell r="X132">
            <v>2.5966666666666662E-2</v>
          </cell>
          <cell r="Y132">
            <v>0.18581666666666666</v>
          </cell>
          <cell r="Z132">
            <v>1.1142533333333333</v>
          </cell>
        </row>
        <row r="133">
          <cell r="A133" t="str">
            <v>Fermento em pó químico</v>
          </cell>
          <cell r="C133">
            <v>89.722066651121764</v>
          </cell>
          <cell r="D133">
            <v>43.911333347956337</v>
          </cell>
          <cell r="E133">
            <v>0.47533331871032719</v>
          </cell>
          <cell r="F133">
            <v>7.3333333333333334E-2</v>
          </cell>
          <cell r="G133" t="str">
            <v>NA</v>
          </cell>
          <cell r="H133" t="str">
            <v>NA</v>
          </cell>
          <cell r="I133" t="str">
            <v xml:space="preserve"> </v>
          </cell>
          <cell r="J133" t="str">
            <v xml:space="preserve"> </v>
          </cell>
          <cell r="K133" t="str">
            <v xml:space="preserve"> </v>
          </cell>
          <cell r="L133" t="str">
            <v xml:space="preserve"> </v>
          </cell>
          <cell r="M133" t="str">
            <v xml:space="preserve"> </v>
          </cell>
          <cell r="P133">
            <v>0.89722066651121768</v>
          </cell>
          <cell r="Q133">
            <v>0.43911333347956338</v>
          </cell>
          <cell r="R133">
            <v>4.7533331871032723E-3</v>
          </cell>
          <cell r="S133">
            <v>7.3333333333333334E-4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</row>
        <row r="134">
          <cell r="A134" t="str">
            <v>Fermento biológico tablete</v>
          </cell>
          <cell r="C134">
            <v>89.794867030588847</v>
          </cell>
          <cell r="D134">
            <v>7.6986671883265227</v>
          </cell>
          <cell r="E134">
            <v>16.956999478340148</v>
          </cell>
          <cell r="F134">
            <v>1.5176666666666667</v>
          </cell>
          <cell r="G134">
            <v>4.1656666666666666</v>
          </cell>
          <cell r="H134" t="str">
            <v>NA</v>
          </cell>
          <cell r="I134" t="str">
            <v>Tr</v>
          </cell>
          <cell r="J134">
            <v>38.448666666666668</v>
          </cell>
          <cell r="K134">
            <v>10.999666666666668</v>
          </cell>
          <cell r="L134">
            <v>2.6180000000000003</v>
          </cell>
          <cell r="M134">
            <v>18.008666666666667</v>
          </cell>
          <cell r="P134">
            <v>0.89794867030588843</v>
          </cell>
          <cell r="Q134">
            <v>7.6986671883265231E-2</v>
          </cell>
          <cell r="R134">
            <v>0.16956999478340148</v>
          </cell>
          <cell r="S134">
            <v>1.5176666666666666E-2</v>
          </cell>
          <cell r="T134">
            <v>4.1656666666666668E-2</v>
          </cell>
          <cell r="U134">
            <v>0</v>
          </cell>
          <cell r="V134">
            <v>0</v>
          </cell>
          <cell r="W134">
            <v>0.3844866666666667</v>
          </cell>
          <cell r="X134">
            <v>0.10999666666666669</v>
          </cell>
          <cell r="Y134">
            <v>2.6180000000000002E-2</v>
          </cell>
          <cell r="Z134">
            <v>0.18008666666666667</v>
          </cell>
        </row>
        <row r="135">
          <cell r="A135" t="str">
            <v>Figo</v>
          </cell>
          <cell r="C135">
            <v>41.447126086956516</v>
          </cell>
          <cell r="D135">
            <v>10.245942028985507</v>
          </cell>
          <cell r="E135">
            <v>0.96739130434782605</v>
          </cell>
          <cell r="F135">
            <v>0.15666666666666665</v>
          </cell>
          <cell r="G135">
            <v>1.7933333333333332</v>
          </cell>
          <cell r="H135">
            <v>7.08</v>
          </cell>
          <cell r="I135">
            <v>0.79</v>
          </cell>
          <cell r="J135">
            <v>11.31</v>
          </cell>
          <cell r="K135">
            <v>0.09</v>
          </cell>
          <cell r="L135">
            <v>0.20333333333333334</v>
          </cell>
          <cell r="M135">
            <v>27.39</v>
          </cell>
          <cell r="P135">
            <v>0.41447126086956515</v>
          </cell>
          <cell r="Q135">
            <v>0.10245942028985507</v>
          </cell>
          <cell r="R135">
            <v>9.6739130434782602E-3</v>
          </cell>
          <cell r="S135">
            <v>1.5666666666666665E-3</v>
          </cell>
          <cell r="T135">
            <v>1.7933333333333332E-2</v>
          </cell>
          <cell r="U135">
            <v>7.0800000000000002E-2</v>
          </cell>
          <cell r="V135">
            <v>7.9000000000000008E-3</v>
          </cell>
          <cell r="W135">
            <v>0.11310000000000001</v>
          </cell>
          <cell r="X135">
            <v>8.9999999999999998E-4</v>
          </cell>
          <cell r="Y135">
            <v>2.0333333333333332E-3</v>
          </cell>
          <cell r="Z135">
            <v>0.27390000000000003</v>
          </cell>
        </row>
        <row r="136">
          <cell r="A136" t="str">
            <v>Flocos de arroz</v>
          </cell>
          <cell r="B136">
            <v>100</v>
          </cell>
          <cell r="C136">
            <v>375</v>
          </cell>
          <cell r="D136">
            <v>87</v>
          </cell>
          <cell r="E136">
            <v>6.7</v>
          </cell>
          <cell r="F136">
            <v>0</v>
          </cell>
          <cell r="G136">
            <v>0.12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1.7</v>
          </cell>
          <cell r="M136">
            <v>30</v>
          </cell>
          <cell r="P136">
            <v>3.75</v>
          </cell>
          <cell r="Q136">
            <v>0.87</v>
          </cell>
          <cell r="R136">
            <v>6.7000000000000004E-2</v>
          </cell>
          <cell r="S136">
            <v>0</v>
          </cell>
          <cell r="T136">
            <v>1.1999999999999999E-3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1.7000000000000001E-2</v>
          </cell>
          <cell r="Z136">
            <v>0.3</v>
          </cell>
        </row>
        <row r="137">
          <cell r="A137" t="str">
            <v xml:space="preserve">Flocos de milho </v>
          </cell>
          <cell r="C137">
            <v>362</v>
          </cell>
          <cell r="D137">
            <v>76</v>
          </cell>
          <cell r="E137">
            <v>8.1999999999999993</v>
          </cell>
          <cell r="F137">
            <v>3.6</v>
          </cell>
          <cell r="G137">
            <v>7.4</v>
          </cell>
          <cell r="P137">
            <v>3.62</v>
          </cell>
          <cell r="Q137">
            <v>0.76</v>
          </cell>
          <cell r="R137">
            <v>8.199999999999999E-2</v>
          </cell>
          <cell r="S137">
            <v>3.6000000000000004E-2</v>
          </cell>
          <cell r="T137">
            <v>7.400000000000001E-2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</row>
        <row r="138">
          <cell r="A138" t="str">
            <v>Frango, asa, com pele</v>
          </cell>
          <cell r="C138">
            <v>213.18833333333333</v>
          </cell>
          <cell r="D138">
            <v>0</v>
          </cell>
          <cell r="E138">
            <v>18.100000000000001</v>
          </cell>
          <cell r="F138">
            <v>15.066666666666668</v>
          </cell>
          <cell r="G138" t="str">
            <v>NA</v>
          </cell>
          <cell r="H138">
            <v>10.373333333333333</v>
          </cell>
          <cell r="J138">
            <v>23.216666666666669</v>
          </cell>
          <cell r="K138">
            <v>1.2466666666666668</v>
          </cell>
          <cell r="L138">
            <v>0.56666666666666676</v>
          </cell>
          <cell r="M138">
            <v>10.916666666666666</v>
          </cell>
          <cell r="P138">
            <v>2.1318833333333331</v>
          </cell>
          <cell r="Q138">
            <v>0</v>
          </cell>
          <cell r="R138">
            <v>0.18100000000000002</v>
          </cell>
          <cell r="S138">
            <v>0.15066666666666667</v>
          </cell>
          <cell r="T138">
            <v>0</v>
          </cell>
          <cell r="U138">
            <v>0.10373333333333333</v>
          </cell>
          <cell r="V138">
            <v>0</v>
          </cell>
          <cell r="W138">
            <v>0.23216666666666669</v>
          </cell>
          <cell r="X138">
            <v>1.2466666666666668E-2</v>
          </cell>
          <cell r="Y138">
            <v>5.6666666666666679E-3</v>
          </cell>
          <cell r="Z138">
            <v>0.10916666666666666</v>
          </cell>
        </row>
        <row r="139">
          <cell r="A139" t="str">
            <v>Frango, caipira, inteiro, com pele</v>
          </cell>
          <cell r="C139">
            <v>242.88932666666665</v>
          </cell>
          <cell r="D139">
            <v>0</v>
          </cell>
          <cell r="E139">
            <v>23.883333333333333</v>
          </cell>
          <cell r="F139">
            <v>15.615666666666668</v>
          </cell>
          <cell r="G139" t="str">
            <v>NA</v>
          </cell>
          <cell r="H139">
            <v>16.16</v>
          </cell>
          <cell r="J139">
            <v>18.34866666666667</v>
          </cell>
          <cell r="K139">
            <v>1.6986666666666668</v>
          </cell>
          <cell r="L139">
            <v>1.66</v>
          </cell>
          <cell r="M139">
            <v>16.762</v>
          </cell>
          <cell r="P139">
            <v>2.4288932666666665</v>
          </cell>
          <cell r="Q139">
            <v>0</v>
          </cell>
          <cell r="R139">
            <v>0.23883333333333334</v>
          </cell>
          <cell r="S139">
            <v>0.15615666666666667</v>
          </cell>
          <cell r="T139">
            <v>0</v>
          </cell>
          <cell r="U139">
            <v>0.16159999999999999</v>
          </cell>
          <cell r="V139">
            <v>0</v>
          </cell>
          <cell r="W139">
            <v>0.18348666666666669</v>
          </cell>
          <cell r="X139">
            <v>1.6986666666666667E-2</v>
          </cell>
          <cell r="Y139">
            <v>1.66E-2</v>
          </cell>
          <cell r="Z139">
            <v>0.16761999999999999</v>
          </cell>
        </row>
        <row r="140">
          <cell r="A140" t="str">
            <v>Frango, coração</v>
          </cell>
          <cell r="C140">
            <v>221.50283333333334</v>
          </cell>
          <cell r="D140">
            <v>0</v>
          </cell>
          <cell r="E140">
            <v>12.583333333333336</v>
          </cell>
          <cell r="F140">
            <v>18.600000000000001</v>
          </cell>
          <cell r="G140" t="str">
            <v>NA</v>
          </cell>
          <cell r="H140">
            <v>9.3866666666666667</v>
          </cell>
          <cell r="J140">
            <v>19.833333333333332</v>
          </cell>
          <cell r="K140">
            <v>2.0066666666666668</v>
          </cell>
          <cell r="L140">
            <v>4.0933333333333337</v>
          </cell>
          <cell r="M140">
            <v>5.5066666666666668</v>
          </cell>
          <cell r="P140">
            <v>2.2150283333333336</v>
          </cell>
          <cell r="Q140">
            <v>0</v>
          </cell>
          <cell r="R140">
            <v>0.12583333333333335</v>
          </cell>
          <cell r="S140">
            <v>0.18600000000000003</v>
          </cell>
          <cell r="T140">
            <v>0</v>
          </cell>
          <cell r="U140">
            <v>9.3866666666666668E-2</v>
          </cell>
          <cell r="V140">
            <v>0</v>
          </cell>
          <cell r="W140">
            <v>0.19833333333333333</v>
          </cell>
          <cell r="X140">
            <v>2.0066666666666667E-2</v>
          </cell>
          <cell r="Y140">
            <v>4.0933333333333335E-2</v>
          </cell>
          <cell r="Z140">
            <v>5.5066666666666667E-2</v>
          </cell>
        </row>
        <row r="141">
          <cell r="A141" t="str">
            <v>Frango, coxa, com pele</v>
          </cell>
          <cell r="C141">
            <v>161.47473333333332</v>
          </cell>
          <cell r="D141">
            <v>0</v>
          </cell>
          <cell r="E141">
            <v>17.093333333333334</v>
          </cell>
          <cell r="F141">
            <v>9.81</v>
          </cell>
          <cell r="G141" t="str">
            <v>NA</v>
          </cell>
          <cell r="H141">
            <v>10.023333333333333</v>
          </cell>
          <cell r="J141">
            <v>25.813333333333333</v>
          </cell>
          <cell r="K141">
            <v>1.9733333333333334</v>
          </cell>
          <cell r="L141">
            <v>0.70333333333333325</v>
          </cell>
          <cell r="M141">
            <v>8</v>
          </cell>
          <cell r="P141">
            <v>1.6147473333333331</v>
          </cell>
          <cell r="Q141">
            <v>0</v>
          </cell>
          <cell r="R141">
            <v>0.17093333333333333</v>
          </cell>
          <cell r="S141">
            <v>9.8100000000000007E-2</v>
          </cell>
          <cell r="T141">
            <v>0</v>
          </cell>
          <cell r="U141">
            <v>0.10023333333333334</v>
          </cell>
          <cell r="V141">
            <v>0</v>
          </cell>
          <cell r="W141">
            <v>0.25813333333333333</v>
          </cell>
          <cell r="X141">
            <v>1.9733333333333335E-2</v>
          </cell>
          <cell r="Y141">
            <v>7.0333333333333324E-3</v>
          </cell>
          <cell r="Z141">
            <v>0.08</v>
          </cell>
        </row>
        <row r="142">
          <cell r="A142" t="str">
            <v>Frango, coxa, sem pele</v>
          </cell>
          <cell r="C142">
            <v>119.94746666666661</v>
          </cell>
          <cell r="D142">
            <v>1.999999999999702E-2</v>
          </cell>
          <cell r="E142">
            <v>17.813333333333333</v>
          </cell>
          <cell r="F142">
            <v>4.8566666666666665</v>
          </cell>
          <cell r="G142" t="str">
            <v>NA</v>
          </cell>
          <cell r="H142">
            <v>11.663333333333334</v>
          </cell>
          <cell r="J142">
            <v>27.23</v>
          </cell>
          <cell r="K142">
            <v>2.2400000000000002</v>
          </cell>
          <cell r="L142">
            <v>0.77666666666666673</v>
          </cell>
          <cell r="M142">
            <v>7.97</v>
          </cell>
          <cell r="P142">
            <v>1.1994746666666662</v>
          </cell>
          <cell r="Q142">
            <v>1.9999999999997019E-4</v>
          </cell>
          <cell r="R142">
            <v>0.17813333333333334</v>
          </cell>
          <cell r="S142">
            <v>4.8566666666666668E-2</v>
          </cell>
          <cell r="T142">
            <v>0</v>
          </cell>
          <cell r="U142">
            <v>0.11663333333333334</v>
          </cell>
          <cell r="V142">
            <v>0</v>
          </cell>
          <cell r="W142">
            <v>0.27229999999999999</v>
          </cell>
          <cell r="X142">
            <v>2.2400000000000003E-2</v>
          </cell>
          <cell r="Y142">
            <v>7.7666666666666674E-3</v>
          </cell>
          <cell r="Z142">
            <v>7.9699999999999993E-2</v>
          </cell>
        </row>
        <row r="143">
          <cell r="A143" t="str">
            <v>Frango, coxa e sobrecoxa, com pele</v>
          </cell>
          <cell r="C143">
            <v>208</v>
          </cell>
          <cell r="D143">
            <v>0</v>
          </cell>
          <cell r="E143">
            <v>16.3</v>
          </cell>
          <cell r="F143">
            <v>15.35</v>
          </cell>
          <cell r="H143">
            <v>8.5</v>
          </cell>
          <cell r="J143">
            <v>24</v>
          </cell>
          <cell r="K143">
            <v>1.65</v>
          </cell>
          <cell r="L143">
            <v>0.7</v>
          </cell>
          <cell r="M143">
            <v>7.5</v>
          </cell>
          <cell r="P143">
            <v>2.08</v>
          </cell>
          <cell r="Q143">
            <v>0</v>
          </cell>
          <cell r="R143">
            <v>0.16300000000000001</v>
          </cell>
          <cell r="S143">
            <v>0.1535</v>
          </cell>
          <cell r="T143">
            <v>0</v>
          </cell>
          <cell r="U143">
            <v>8.5000000000000006E-2</v>
          </cell>
          <cell r="V143">
            <v>0</v>
          </cell>
          <cell r="W143">
            <v>0.24</v>
          </cell>
          <cell r="X143">
            <v>1.6500000000000001E-2</v>
          </cell>
          <cell r="Y143">
            <v>6.9999999999999993E-3</v>
          </cell>
          <cell r="Z143">
            <v>7.4999999999999997E-2</v>
          </cell>
        </row>
        <row r="144">
          <cell r="A144" t="str">
            <v>Frango, coxa e sobrecoxa, sem pele</v>
          </cell>
          <cell r="C144">
            <v>141</v>
          </cell>
          <cell r="D144">
            <v>0</v>
          </cell>
          <cell r="E144">
            <v>17.7</v>
          </cell>
          <cell r="F144">
            <v>7.25</v>
          </cell>
          <cell r="H144">
            <v>8</v>
          </cell>
          <cell r="J144">
            <v>26.5</v>
          </cell>
          <cell r="K144">
            <v>1.95</v>
          </cell>
          <cell r="L144">
            <v>0.9</v>
          </cell>
          <cell r="M144">
            <v>7</v>
          </cell>
          <cell r="P144">
            <v>1.41</v>
          </cell>
          <cell r="Q144">
            <v>0</v>
          </cell>
          <cell r="R144">
            <v>0.17699999999999999</v>
          </cell>
          <cell r="S144">
            <v>7.2499999999999995E-2</v>
          </cell>
          <cell r="T144">
            <v>0</v>
          </cell>
          <cell r="U144">
            <v>0.08</v>
          </cell>
          <cell r="V144">
            <v>0</v>
          </cell>
          <cell r="W144">
            <v>0.26500000000000001</v>
          </cell>
          <cell r="X144">
            <v>1.95E-2</v>
          </cell>
          <cell r="Y144">
            <v>9.0000000000000011E-3</v>
          </cell>
          <cell r="Z144">
            <v>7.0000000000000007E-2</v>
          </cell>
        </row>
        <row r="145">
          <cell r="A145" t="str">
            <v>Frango, inteiro, com pele</v>
          </cell>
          <cell r="C145">
            <v>226.31916666666666</v>
          </cell>
          <cell r="D145">
            <v>0</v>
          </cell>
          <cell r="E145">
            <v>16.443333333333332</v>
          </cell>
          <cell r="F145">
            <v>17.306666666666668</v>
          </cell>
          <cell r="G145" t="str">
            <v>NA</v>
          </cell>
          <cell r="H145">
            <v>7</v>
          </cell>
          <cell r="J145">
            <v>24.303333333333331</v>
          </cell>
          <cell r="K145">
            <v>1.1233333333333333</v>
          </cell>
          <cell r="L145">
            <v>0.62333333333333341</v>
          </cell>
          <cell r="M145">
            <v>6.3</v>
          </cell>
          <cell r="P145">
            <v>2.2631916666666667</v>
          </cell>
          <cell r="Q145">
            <v>0</v>
          </cell>
          <cell r="R145">
            <v>0.16443333333333332</v>
          </cell>
          <cell r="S145">
            <v>0.17306666666666667</v>
          </cell>
          <cell r="T145">
            <v>0</v>
          </cell>
          <cell r="U145">
            <v>7.0000000000000007E-2</v>
          </cell>
          <cell r="V145">
            <v>0</v>
          </cell>
          <cell r="W145">
            <v>0.24303333333333332</v>
          </cell>
          <cell r="X145">
            <v>1.1233333333333333E-2</v>
          </cell>
          <cell r="Y145">
            <v>6.2333333333333338E-3</v>
          </cell>
          <cell r="Z145">
            <v>6.3E-2</v>
          </cell>
        </row>
        <row r="146">
          <cell r="A146" t="str">
            <v>Frango, peito, com pele</v>
          </cell>
          <cell r="C146">
            <v>149.46526666666665</v>
          </cell>
          <cell r="D146">
            <v>0</v>
          </cell>
          <cell r="E146">
            <v>20.78</v>
          </cell>
          <cell r="F146">
            <v>6.7333333333333334</v>
          </cell>
          <cell r="G146" t="str">
            <v>NA</v>
          </cell>
          <cell r="H146">
            <v>4</v>
          </cell>
          <cell r="J146">
            <v>28.29</v>
          </cell>
          <cell r="K146">
            <v>0.59666666666666668</v>
          </cell>
          <cell r="L146">
            <v>0.44333333333333336</v>
          </cell>
          <cell r="M146">
            <v>8.42</v>
          </cell>
          <cell r="P146">
            <v>1.4946526666666664</v>
          </cell>
          <cell r="Q146">
            <v>0</v>
          </cell>
          <cell r="R146">
            <v>0.20780000000000001</v>
          </cell>
          <cell r="S146">
            <v>6.7333333333333328E-2</v>
          </cell>
          <cell r="T146">
            <v>0</v>
          </cell>
          <cell r="U146">
            <v>0.04</v>
          </cell>
          <cell r="V146">
            <v>0</v>
          </cell>
          <cell r="W146">
            <v>0.28289999999999998</v>
          </cell>
          <cell r="X146">
            <v>5.966666666666667E-3</v>
          </cell>
          <cell r="Y146">
            <v>4.4333333333333334E-3</v>
          </cell>
          <cell r="Z146">
            <v>8.4199999999999997E-2</v>
          </cell>
        </row>
        <row r="147">
          <cell r="A147" t="str">
            <v>Frango, peito, sem pele</v>
          </cell>
          <cell r="C147">
            <v>119.15926666666665</v>
          </cell>
          <cell r="D147">
            <v>0</v>
          </cell>
          <cell r="E147">
            <v>21.526666666666667</v>
          </cell>
          <cell r="F147">
            <v>3.02</v>
          </cell>
          <cell r="G147" t="str">
            <v>NA</v>
          </cell>
          <cell r="H147">
            <v>2</v>
          </cell>
          <cell r="J147">
            <v>31.263333333333332</v>
          </cell>
          <cell r="K147">
            <v>0.66333333333333322</v>
          </cell>
          <cell r="L147">
            <v>0.43333333333333335</v>
          </cell>
          <cell r="M147">
            <v>7.3633333333333333</v>
          </cell>
          <cell r="P147">
            <v>1.1915926666666665</v>
          </cell>
          <cell r="Q147">
            <v>0</v>
          </cell>
          <cell r="R147">
            <v>0.21526666666666666</v>
          </cell>
          <cell r="S147">
            <v>3.0200000000000001E-2</v>
          </cell>
          <cell r="T147">
            <v>0</v>
          </cell>
          <cell r="U147">
            <v>0.02</v>
          </cell>
          <cell r="V147">
            <v>0</v>
          </cell>
          <cell r="W147">
            <v>0.31263333333333332</v>
          </cell>
          <cell r="X147">
            <v>6.6333333333333322E-3</v>
          </cell>
          <cell r="Y147">
            <v>4.3333333333333331E-3</v>
          </cell>
          <cell r="Z147">
            <v>7.3633333333333328E-2</v>
          </cell>
        </row>
        <row r="148">
          <cell r="A148" t="str">
            <v>Frango, sobrecoxa, com pele</v>
          </cell>
          <cell r="C148">
            <v>254.53219999999999</v>
          </cell>
          <cell r="D148">
            <v>0</v>
          </cell>
          <cell r="E148">
            <v>15.46</v>
          </cell>
          <cell r="F148">
            <v>20.9</v>
          </cell>
          <cell r="G148" t="str">
            <v>NA</v>
          </cell>
          <cell r="H148">
            <v>6.586666666666666</v>
          </cell>
          <cell r="J148">
            <v>21.5</v>
          </cell>
          <cell r="K148">
            <v>1.3066666666666666</v>
          </cell>
          <cell r="L148">
            <v>0.71</v>
          </cell>
          <cell r="M148">
            <v>7.09</v>
          </cell>
          <cell r="P148">
            <v>2.5453220000000001</v>
          </cell>
          <cell r="Q148">
            <v>0</v>
          </cell>
          <cell r="R148">
            <v>0.15460000000000002</v>
          </cell>
          <cell r="S148">
            <v>0.20899999999999999</v>
          </cell>
          <cell r="T148">
            <v>0</v>
          </cell>
          <cell r="U148">
            <v>6.5866666666666657E-2</v>
          </cell>
          <cell r="V148">
            <v>0</v>
          </cell>
          <cell r="W148">
            <v>0.215</v>
          </cell>
          <cell r="X148">
            <v>1.3066666666666666E-2</v>
          </cell>
          <cell r="Y148">
            <v>7.0999999999999995E-3</v>
          </cell>
          <cell r="Z148">
            <v>7.0900000000000005E-2</v>
          </cell>
        </row>
        <row r="149">
          <cell r="A149" t="str">
            <v>Frango, sobrecoxa, sem pele</v>
          </cell>
          <cell r="C149">
            <v>161.79629999999997</v>
          </cell>
          <cell r="D149">
            <v>0</v>
          </cell>
          <cell r="E149">
            <v>17.57</v>
          </cell>
          <cell r="F149">
            <v>9.6199999999999992</v>
          </cell>
          <cell r="G149" t="str">
            <v>NA</v>
          </cell>
          <cell r="H149">
            <v>3.92</v>
          </cell>
          <cell r="J149">
            <v>26.33</v>
          </cell>
          <cell r="K149">
            <v>1.6733333333333331</v>
          </cell>
          <cell r="L149">
            <v>0.90333333333333332</v>
          </cell>
          <cell r="M149">
            <v>6.293333333333333</v>
          </cell>
          <cell r="P149">
            <v>1.6179629999999998</v>
          </cell>
          <cell r="Q149">
            <v>0</v>
          </cell>
          <cell r="R149">
            <v>0.1757</v>
          </cell>
          <cell r="S149">
            <v>9.6199999999999994E-2</v>
          </cell>
          <cell r="T149">
            <v>0</v>
          </cell>
          <cell r="U149">
            <v>3.9199999999999999E-2</v>
          </cell>
          <cell r="V149">
            <v>0</v>
          </cell>
          <cell r="W149">
            <v>0.26329999999999998</v>
          </cell>
          <cell r="X149">
            <v>1.6733333333333333E-2</v>
          </cell>
          <cell r="Y149">
            <v>9.0333333333333325E-3</v>
          </cell>
          <cell r="Z149">
            <v>6.2933333333333327E-2</v>
          </cell>
        </row>
        <row r="150">
          <cell r="A150" t="str">
            <v>Fruta-pão</v>
          </cell>
          <cell r="C150">
            <v>67.045619999999971</v>
          </cell>
          <cell r="D150">
            <v>17.174416666666652</v>
          </cell>
          <cell r="E150">
            <v>1.08125</v>
          </cell>
          <cell r="F150">
            <v>0.18933333333333335</v>
          </cell>
          <cell r="G150">
            <v>5.5453333333333328</v>
          </cell>
          <cell r="H150" t="str">
            <v>NA</v>
          </cell>
          <cell r="I150">
            <v>9.8666666666666671</v>
          </cell>
          <cell r="J150">
            <v>24.032999999999998</v>
          </cell>
          <cell r="K150">
            <v>0.126</v>
          </cell>
          <cell r="L150">
            <v>0.23066666666666669</v>
          </cell>
          <cell r="M150">
            <v>33.675666666666672</v>
          </cell>
          <cell r="P150">
            <v>0.67045619999999972</v>
          </cell>
          <cell r="Q150">
            <v>0.1717441666666665</v>
          </cell>
          <cell r="R150">
            <v>1.0812500000000001E-2</v>
          </cell>
          <cell r="S150">
            <v>1.8933333333333335E-3</v>
          </cell>
          <cell r="T150">
            <v>5.5453333333333327E-2</v>
          </cell>
          <cell r="U150">
            <v>0</v>
          </cell>
          <cell r="V150">
            <v>9.8666666666666666E-2</v>
          </cell>
          <cell r="W150">
            <v>0.24032999999999999</v>
          </cell>
          <cell r="X150">
            <v>1.2600000000000001E-3</v>
          </cell>
          <cell r="Y150">
            <v>2.3066666666666669E-3</v>
          </cell>
          <cell r="Z150">
            <v>0.3367566666666667</v>
          </cell>
        </row>
        <row r="151">
          <cell r="A151" t="str">
            <v>Gelatina, sabores variados em pó</v>
          </cell>
          <cell r="C151">
            <v>380.22290000000004</v>
          </cell>
          <cell r="D151">
            <v>89.223333333333329</v>
          </cell>
          <cell r="E151">
            <v>8.8866666666666667</v>
          </cell>
          <cell r="F151" t="str">
            <v>Tr</v>
          </cell>
          <cell r="G151" t="str">
            <v>NA</v>
          </cell>
          <cell r="H151" t="str">
            <v>NA</v>
          </cell>
          <cell r="I151">
            <v>39.996666666666663</v>
          </cell>
          <cell r="J151">
            <v>2.3066666666666666</v>
          </cell>
          <cell r="K151" t="str">
            <v>Tr</v>
          </cell>
          <cell r="L151">
            <v>0.33333333333333331</v>
          </cell>
          <cell r="M151">
            <v>26.83666666666667</v>
          </cell>
          <cell r="P151">
            <v>3.8022290000000005</v>
          </cell>
          <cell r="Q151">
            <v>0.89223333333333332</v>
          </cell>
          <cell r="R151">
            <v>8.8866666666666663E-2</v>
          </cell>
          <cell r="S151">
            <v>0</v>
          </cell>
          <cell r="T151">
            <v>0</v>
          </cell>
          <cell r="U151">
            <v>0</v>
          </cell>
          <cell r="V151">
            <v>0.39996666666666664</v>
          </cell>
          <cell r="W151">
            <v>2.3066666666666666E-2</v>
          </cell>
          <cell r="X151">
            <v>0</v>
          </cell>
          <cell r="Y151">
            <v>3.3333333333333331E-3</v>
          </cell>
          <cell r="Z151">
            <v>0.2683666666666667</v>
          </cell>
        </row>
        <row r="152">
          <cell r="A152" t="str">
            <v>Gergelim, semente</v>
          </cell>
          <cell r="C152">
            <v>583.5467147545495</v>
          </cell>
          <cell r="D152">
            <v>21.617665904998766</v>
          </cell>
          <cell r="E152">
            <v>21.164667428334557</v>
          </cell>
          <cell r="F152">
            <v>50.43266666666667</v>
          </cell>
          <cell r="G152">
            <v>11.868333333333334</v>
          </cell>
          <cell r="H152">
            <v>3.33</v>
          </cell>
          <cell r="I152" t="str">
            <v>Tr</v>
          </cell>
          <cell r="J152">
            <v>360.68866666666668</v>
          </cell>
          <cell r="K152">
            <v>5.2350000000000003</v>
          </cell>
          <cell r="L152">
            <v>5.4476666666666667</v>
          </cell>
          <cell r="M152">
            <v>825.44633333333331</v>
          </cell>
          <cell r="P152">
            <v>5.8354671475454953</v>
          </cell>
          <cell r="Q152">
            <v>0.21617665904998767</v>
          </cell>
          <cell r="R152">
            <v>0.21164667428334558</v>
          </cell>
          <cell r="S152">
            <v>0.5043266666666667</v>
          </cell>
          <cell r="T152">
            <v>0.11868333333333334</v>
          </cell>
          <cell r="U152">
            <v>3.3300000000000003E-2</v>
          </cell>
          <cell r="V152">
            <v>0</v>
          </cell>
          <cell r="W152">
            <v>3.6068866666666666</v>
          </cell>
          <cell r="X152">
            <v>5.2350000000000001E-2</v>
          </cell>
          <cell r="Y152">
            <v>5.4476666666666666E-2</v>
          </cell>
          <cell r="Z152">
            <v>8.2544633333333337</v>
          </cell>
        </row>
        <row r="153">
          <cell r="A153" t="str">
            <v>Glicose de milho</v>
          </cell>
          <cell r="C153">
            <v>292.11840529918669</v>
          </cell>
          <cell r="D153">
            <v>79.38</v>
          </cell>
          <cell r="E153">
            <v>0</v>
          </cell>
          <cell r="F153">
            <v>0</v>
          </cell>
          <cell r="G153" t="str">
            <v>NA</v>
          </cell>
          <cell r="H153" t="str">
            <v>NA</v>
          </cell>
          <cell r="I153" t="str">
            <v xml:space="preserve"> </v>
          </cell>
          <cell r="J153">
            <v>1.8953333333333333</v>
          </cell>
          <cell r="K153" t="str">
            <v>Tr</v>
          </cell>
          <cell r="L153">
            <v>5.1333333333333335E-2</v>
          </cell>
          <cell r="M153">
            <v>5.6653333333333338</v>
          </cell>
          <cell r="P153">
            <v>2.9211840529918671</v>
          </cell>
          <cell r="Q153">
            <v>0.79379999999999995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1.8953333333333332E-2</v>
          </cell>
          <cell r="X153">
            <v>0</v>
          </cell>
          <cell r="Y153">
            <v>5.1333333333333331E-4</v>
          </cell>
          <cell r="Z153">
            <v>5.665333333333334E-2</v>
          </cell>
        </row>
        <row r="154">
          <cell r="A154" t="str">
            <v>Goiaba, branca, com casca</v>
          </cell>
          <cell r="C154">
            <v>51.737747826086952</v>
          </cell>
          <cell r="D154">
            <v>12.401449275362321</v>
          </cell>
          <cell r="E154">
            <v>0.89855072463768115</v>
          </cell>
          <cell r="F154">
            <v>0.48666666666666664</v>
          </cell>
          <cell r="G154">
            <v>6.33</v>
          </cell>
          <cell r="H154" t="str">
            <v>NA</v>
          </cell>
          <cell r="I154">
            <v>99.194999999999993</v>
          </cell>
          <cell r="J154">
            <v>7.0433333333333339</v>
          </cell>
          <cell r="K154">
            <v>0.15666666666666668</v>
          </cell>
          <cell r="L154">
            <v>0.17</v>
          </cell>
          <cell r="M154">
            <v>5.0073333333333334</v>
          </cell>
          <cell r="P154">
            <v>0.51737747826086955</v>
          </cell>
          <cell r="Q154">
            <v>0.12401449275362321</v>
          </cell>
          <cell r="R154">
            <v>8.9855072463768115E-3</v>
          </cell>
          <cell r="S154">
            <v>4.8666666666666667E-3</v>
          </cell>
          <cell r="T154">
            <v>6.3299999999999995E-2</v>
          </cell>
          <cell r="U154">
            <v>0</v>
          </cell>
          <cell r="V154">
            <v>0.99194999999999989</v>
          </cell>
          <cell r="W154">
            <v>7.0433333333333334E-2</v>
          </cell>
          <cell r="X154">
            <v>1.5666666666666667E-3</v>
          </cell>
          <cell r="Y154">
            <v>1.7000000000000001E-3</v>
          </cell>
          <cell r="Z154">
            <v>5.0073333333333331E-2</v>
          </cell>
        </row>
        <row r="155">
          <cell r="A155" t="str">
            <v>Goiaba, doce em pasta</v>
          </cell>
          <cell r="C155">
            <v>268.95982608695653</v>
          </cell>
          <cell r="D155">
            <v>74.123623188405801</v>
          </cell>
          <cell r="E155">
            <v>0.57971014492753625</v>
          </cell>
          <cell r="F155">
            <v>0</v>
          </cell>
          <cell r="G155">
            <v>3.7333333333333338</v>
          </cell>
          <cell r="H155" t="str">
            <v>NA</v>
          </cell>
          <cell r="I155">
            <v>23.056666666666668</v>
          </cell>
          <cell r="J155">
            <v>6.4866666666666672</v>
          </cell>
          <cell r="K155">
            <v>0.09</v>
          </cell>
          <cell r="L155">
            <v>0.4</v>
          </cell>
          <cell r="M155">
            <v>10.06</v>
          </cell>
          <cell r="P155">
            <v>2.6895982608695652</v>
          </cell>
          <cell r="Q155">
            <v>0.74123623188405796</v>
          </cell>
          <cell r="R155">
            <v>5.7971014492753624E-3</v>
          </cell>
          <cell r="S155">
            <v>0</v>
          </cell>
          <cell r="T155">
            <v>3.7333333333333336E-2</v>
          </cell>
          <cell r="U155">
            <v>0</v>
          </cell>
          <cell r="V155">
            <v>0.2305666666666667</v>
          </cell>
          <cell r="W155">
            <v>6.486666666666667E-2</v>
          </cell>
          <cell r="X155">
            <v>8.9999999999999998E-4</v>
          </cell>
          <cell r="Y155">
            <v>4.0000000000000001E-3</v>
          </cell>
          <cell r="Z155">
            <v>0.10060000000000001</v>
          </cell>
        </row>
        <row r="156">
          <cell r="A156" t="str">
            <v>Goiaba, doce, cascão</v>
          </cell>
          <cell r="C156">
            <v>285.58779243900375</v>
          </cell>
          <cell r="D156">
            <v>78.702749999999995</v>
          </cell>
          <cell r="E156">
            <v>0.41458333333333336</v>
          </cell>
          <cell r="F156">
            <v>0.10333333333333333</v>
          </cell>
          <cell r="G156">
            <v>4.3666666666666671</v>
          </cell>
          <cell r="H156" t="str">
            <v>NA</v>
          </cell>
          <cell r="I156">
            <v>34.326666666666661</v>
          </cell>
          <cell r="J156">
            <v>9.6683333333333348</v>
          </cell>
          <cell r="K156">
            <v>0.14000000000000001</v>
          </cell>
          <cell r="L156">
            <v>0.40233333333333338</v>
          </cell>
          <cell r="M156">
            <v>14.699</v>
          </cell>
          <cell r="P156">
            <v>2.8558779243900374</v>
          </cell>
          <cell r="Q156">
            <v>0.78702749999999999</v>
          </cell>
          <cell r="R156">
            <v>4.1458333333333338E-3</v>
          </cell>
          <cell r="S156">
            <v>1.0333333333333334E-3</v>
          </cell>
          <cell r="T156">
            <v>4.3666666666666673E-2</v>
          </cell>
          <cell r="U156">
            <v>0</v>
          </cell>
          <cell r="V156">
            <v>0.34326666666666661</v>
          </cell>
          <cell r="W156">
            <v>9.6683333333333343E-2</v>
          </cell>
          <cell r="X156">
            <v>1.4000000000000002E-3</v>
          </cell>
          <cell r="Y156">
            <v>4.0233333333333336E-3</v>
          </cell>
          <cell r="Z156">
            <v>0.14699000000000001</v>
          </cell>
        </row>
        <row r="157">
          <cell r="A157" t="str">
            <v>Goiaba vermelha, com casca</v>
          </cell>
          <cell r="C157">
            <v>54.169930434782621</v>
          </cell>
          <cell r="D157">
            <v>13.009710144927533</v>
          </cell>
          <cell r="E157">
            <v>1.0869565217391304</v>
          </cell>
          <cell r="F157">
            <v>0.44</v>
          </cell>
          <cell r="G157">
            <v>6.2233333333333336</v>
          </cell>
          <cell r="H157" t="str">
            <v>NA</v>
          </cell>
          <cell r="I157">
            <v>80.601666666666674</v>
          </cell>
          <cell r="J157">
            <v>6.8933333333333335</v>
          </cell>
          <cell r="K157">
            <v>0.13</v>
          </cell>
          <cell r="L157">
            <v>0.17</v>
          </cell>
          <cell r="M157">
            <v>4.4513333333333334</v>
          </cell>
          <cell r="P157">
            <v>0.5416993043478262</v>
          </cell>
          <cell r="Q157">
            <v>0.13009710144927533</v>
          </cell>
          <cell r="R157">
            <v>1.0869565217391304E-2</v>
          </cell>
          <cell r="S157">
            <v>4.4000000000000003E-3</v>
          </cell>
          <cell r="T157">
            <v>6.2233333333333335E-2</v>
          </cell>
          <cell r="U157">
            <v>0</v>
          </cell>
          <cell r="V157">
            <v>0.80601666666666671</v>
          </cell>
          <cell r="W157">
            <v>6.8933333333333333E-2</v>
          </cell>
          <cell r="X157">
            <v>1.2999999999999999E-3</v>
          </cell>
          <cell r="Y157">
            <v>1.7000000000000001E-3</v>
          </cell>
          <cell r="Z157">
            <v>4.4513333333333335E-2</v>
          </cell>
        </row>
        <row r="158">
          <cell r="A158" t="str">
            <v xml:space="preserve">Goiaba vermelha, polpa </v>
          </cell>
          <cell r="C158">
            <v>35</v>
          </cell>
          <cell r="D158">
            <v>7</v>
          </cell>
          <cell r="E158">
            <v>1</v>
          </cell>
          <cell r="F158">
            <v>0</v>
          </cell>
          <cell r="G158">
            <v>1</v>
          </cell>
          <cell r="H158">
            <v>135</v>
          </cell>
          <cell r="I158">
            <v>20</v>
          </cell>
          <cell r="L158">
            <v>0.2</v>
          </cell>
          <cell r="M158">
            <v>17</v>
          </cell>
          <cell r="P158">
            <v>0.35</v>
          </cell>
          <cell r="Q158">
            <v>7.0000000000000007E-2</v>
          </cell>
          <cell r="R158">
            <v>0.01</v>
          </cell>
          <cell r="S158">
            <v>0</v>
          </cell>
          <cell r="T158">
            <v>0.01</v>
          </cell>
          <cell r="U158">
            <v>1.35</v>
          </cell>
          <cell r="V158">
            <v>0.2</v>
          </cell>
          <cell r="W158">
            <v>0</v>
          </cell>
          <cell r="X158">
            <v>0</v>
          </cell>
          <cell r="Y158">
            <v>2E-3</v>
          </cell>
          <cell r="Z158">
            <v>0.17</v>
          </cell>
        </row>
        <row r="159">
          <cell r="A159" t="str">
            <v>Grão-de-bico</v>
          </cell>
          <cell r="C159">
            <v>354.70287658909956</v>
          </cell>
          <cell r="D159">
            <v>57.884166666666673</v>
          </cell>
          <cell r="E159">
            <v>21.229166666666664</v>
          </cell>
          <cell r="F159">
            <v>5.43</v>
          </cell>
          <cell r="G159">
            <v>12.356666666666667</v>
          </cell>
          <cell r="H159">
            <v>6.7</v>
          </cell>
          <cell r="I159">
            <v>1.3</v>
          </cell>
          <cell r="J159">
            <v>146.38700000000003</v>
          </cell>
          <cell r="K159">
            <v>3.1910000000000003</v>
          </cell>
          <cell r="L159">
            <v>5.3776666666666664</v>
          </cell>
          <cell r="M159">
            <v>114.35933333333332</v>
          </cell>
          <cell r="P159">
            <v>3.5470287658909956</v>
          </cell>
          <cell r="Q159">
            <v>0.5788416666666667</v>
          </cell>
          <cell r="R159">
            <v>0.21229166666666666</v>
          </cell>
          <cell r="S159">
            <v>5.4299999999999994E-2</v>
          </cell>
          <cell r="T159">
            <v>0.12356666666666667</v>
          </cell>
          <cell r="U159">
            <v>6.7000000000000004E-2</v>
          </cell>
          <cell r="V159">
            <v>1.3000000000000001E-2</v>
          </cell>
          <cell r="W159">
            <v>1.4638700000000002</v>
          </cell>
          <cell r="X159">
            <v>3.1910000000000001E-2</v>
          </cell>
          <cell r="Y159">
            <v>5.3776666666666667E-2</v>
          </cell>
          <cell r="Z159">
            <v>1.1435933333333332</v>
          </cell>
        </row>
        <row r="160">
          <cell r="A160" t="str">
            <v>Graviola, crua</v>
          </cell>
          <cell r="C160">
            <v>61.62189837666358</v>
          </cell>
          <cell r="D160">
            <v>15.839500000000008</v>
          </cell>
          <cell r="E160">
            <v>0.84583333333333333</v>
          </cell>
          <cell r="F160">
            <v>0.21</v>
          </cell>
          <cell r="G160">
            <v>1.909</v>
          </cell>
          <cell r="H160">
            <v>0.2</v>
          </cell>
          <cell r="I160">
            <v>19.137333333333334</v>
          </cell>
          <cell r="J160">
            <v>23.499333333333329</v>
          </cell>
          <cell r="K160">
            <v>0.126</v>
          </cell>
          <cell r="L160">
            <v>0.16966666666666666</v>
          </cell>
          <cell r="M160">
            <v>40.118000000000002</v>
          </cell>
          <cell r="P160">
            <v>0.61621898376663575</v>
          </cell>
          <cell r="Q160">
            <v>0.15839500000000009</v>
          </cell>
          <cell r="R160">
            <v>8.4583333333333333E-3</v>
          </cell>
          <cell r="S160">
            <v>2.0999999999999999E-3</v>
          </cell>
          <cell r="T160">
            <v>1.9089999999999999E-2</v>
          </cell>
          <cell r="U160">
            <v>2E-3</v>
          </cell>
          <cell r="V160">
            <v>0.19137333333333334</v>
          </cell>
          <cell r="W160">
            <v>0.23499333333333328</v>
          </cell>
          <cell r="X160">
            <v>1.2600000000000001E-3</v>
          </cell>
          <cell r="Y160">
            <v>1.6966666666666666E-3</v>
          </cell>
          <cell r="Z160">
            <v>0.40118000000000004</v>
          </cell>
        </row>
        <row r="161">
          <cell r="A161" t="str">
            <v>Graviola, polpa, congelada</v>
          </cell>
          <cell r="C161">
            <v>38.273869999999967</v>
          </cell>
          <cell r="D161">
            <v>9.7826666666666569</v>
          </cell>
          <cell r="E161">
            <v>0.56666666666666665</v>
          </cell>
          <cell r="F161">
            <v>0.13766666666666669</v>
          </cell>
          <cell r="G161">
            <v>1.1876666666666666</v>
          </cell>
          <cell r="H161" t="str">
            <v>NA</v>
          </cell>
          <cell r="I161">
            <v>10.475333333333333</v>
          </cell>
          <cell r="J161">
            <v>9.76</v>
          </cell>
          <cell r="K161">
            <v>5.3666666666666668E-2</v>
          </cell>
          <cell r="L161">
            <v>0.10266666666666667</v>
          </cell>
          <cell r="M161">
            <v>5.9786666666666664</v>
          </cell>
          <cell r="P161">
            <v>0.38273869999999965</v>
          </cell>
          <cell r="Q161">
            <v>9.7826666666666562E-2</v>
          </cell>
          <cell r="R161">
            <v>5.6666666666666662E-3</v>
          </cell>
          <cell r="S161">
            <v>1.3766666666666669E-3</v>
          </cell>
          <cell r="T161">
            <v>1.1876666666666667E-2</v>
          </cell>
          <cell r="U161">
            <v>0</v>
          </cell>
          <cell r="V161">
            <v>0.10475333333333334</v>
          </cell>
          <cell r="W161">
            <v>9.7599999999999992E-2</v>
          </cell>
          <cell r="X161">
            <v>5.3666666666666663E-4</v>
          </cell>
          <cell r="Y161">
            <v>1.0266666666666666E-3</v>
          </cell>
          <cell r="Z161">
            <v>5.9786666666666662E-2</v>
          </cell>
        </row>
        <row r="162">
          <cell r="A162" t="str">
            <v>Hambúrguer, bovino, cru</v>
          </cell>
          <cell r="C162">
            <v>214.83600000000001</v>
          </cell>
          <cell r="D162">
            <v>4.1537499999999996</v>
          </cell>
          <cell r="E162">
            <v>13.15625</v>
          </cell>
          <cell r="F162">
            <v>16.177333333333333</v>
          </cell>
          <cell r="G162" t="str">
            <v>*</v>
          </cell>
          <cell r="H162" t="str">
            <v>Tr</v>
          </cell>
          <cell r="J162">
            <v>24.523</v>
          </cell>
          <cell r="K162">
            <v>1.7016666666666669</v>
          </cell>
          <cell r="L162">
            <v>1.8913333333333331</v>
          </cell>
          <cell r="M162">
            <v>34.062333333333335</v>
          </cell>
          <cell r="P162">
            <v>2.1483600000000003</v>
          </cell>
          <cell r="Q162">
            <v>4.1537499999999998E-2</v>
          </cell>
          <cell r="R162">
            <v>0.1315625</v>
          </cell>
          <cell r="S162">
            <v>0.16177333333333332</v>
          </cell>
          <cell r="T162">
            <v>0</v>
          </cell>
          <cell r="U162">
            <v>0</v>
          </cell>
          <cell r="V162">
            <v>0</v>
          </cell>
          <cell r="W162">
            <v>0.24523</v>
          </cell>
          <cell r="X162">
            <v>1.701666666666667E-2</v>
          </cell>
          <cell r="Y162">
            <v>1.8913333333333331E-2</v>
          </cell>
          <cell r="Z162">
            <v>0.34062333333333333</v>
          </cell>
        </row>
        <row r="163">
          <cell r="A163" t="str">
            <v>Inhame</v>
          </cell>
          <cell r="C163">
            <v>96.699831884057957</v>
          </cell>
          <cell r="D163">
            <v>23.232608695652171</v>
          </cell>
          <cell r="E163">
            <v>2.0507246376811596</v>
          </cell>
          <cell r="F163">
            <v>0.21333333333333335</v>
          </cell>
          <cell r="G163">
            <v>1.6533333333333333</v>
          </cell>
          <cell r="H163" t="str">
            <v>NA</v>
          </cell>
          <cell r="I163">
            <v>5.623333333333334</v>
          </cell>
          <cell r="J163">
            <v>28.763333333333332</v>
          </cell>
          <cell r="K163">
            <v>0.3</v>
          </cell>
          <cell r="L163">
            <v>0.36</v>
          </cell>
          <cell r="M163">
            <v>11.796666666666667</v>
          </cell>
          <cell r="P163">
            <v>0.96699831884057952</v>
          </cell>
          <cell r="Q163">
            <v>0.23232608695652171</v>
          </cell>
          <cell r="R163">
            <v>2.0507246376811596E-2</v>
          </cell>
          <cell r="S163">
            <v>2.1333333333333334E-3</v>
          </cell>
          <cell r="T163">
            <v>1.6533333333333334E-2</v>
          </cell>
          <cell r="U163">
            <v>0</v>
          </cell>
          <cell r="V163">
            <v>5.6233333333333337E-2</v>
          </cell>
          <cell r="W163">
            <v>0.2876333333333333</v>
          </cell>
          <cell r="X163">
            <v>3.0000000000000001E-3</v>
          </cell>
          <cell r="Y163">
            <v>3.5999999999999999E-3</v>
          </cell>
          <cell r="Z163">
            <v>0.11796666666666666</v>
          </cell>
        </row>
        <row r="164">
          <cell r="A164" t="str">
            <v>Iogurte, natural</v>
          </cell>
          <cell r="C164">
            <v>51.489533333333291</v>
          </cell>
          <cell r="D164">
            <v>1.9166666666666603</v>
          </cell>
          <cell r="E164">
            <v>4.0633333333333335</v>
          </cell>
          <cell r="F164">
            <v>3.04</v>
          </cell>
          <cell r="G164" t="str">
            <v>NA</v>
          </cell>
          <cell r="H164">
            <v>22.5</v>
          </cell>
          <cell r="I164">
            <v>0.92666666666666664</v>
          </cell>
          <cell r="J164">
            <v>11.253333333333332</v>
          </cell>
          <cell r="K164">
            <v>0.443</v>
          </cell>
          <cell r="L164" t="str">
            <v>Tr</v>
          </cell>
          <cell r="M164">
            <v>143.10333333333332</v>
          </cell>
          <cell r="P164">
            <v>0.51489533333333293</v>
          </cell>
          <cell r="Q164">
            <v>1.9166666666666603E-2</v>
          </cell>
          <cell r="R164">
            <v>4.0633333333333334E-2</v>
          </cell>
          <cell r="S164">
            <v>3.04E-2</v>
          </cell>
          <cell r="T164">
            <v>0</v>
          </cell>
          <cell r="U164">
            <v>0.22500000000000001</v>
          </cell>
          <cell r="V164">
            <v>9.2666666666666661E-3</v>
          </cell>
          <cell r="W164">
            <v>0.11253333333333332</v>
          </cell>
          <cell r="X164">
            <v>4.4299999999999999E-3</v>
          </cell>
          <cell r="Y164">
            <v>0</v>
          </cell>
          <cell r="Z164">
            <v>1.4310333333333332</v>
          </cell>
        </row>
        <row r="165">
          <cell r="A165" t="str">
            <v>Iogurte, natural, desnatado</v>
          </cell>
          <cell r="C165">
            <v>41.492711281558343</v>
          </cell>
          <cell r="D165">
            <v>5.7739533333333286</v>
          </cell>
          <cell r="E165">
            <v>3.8343800687789917</v>
          </cell>
          <cell r="F165">
            <v>0.31566666666666671</v>
          </cell>
          <cell r="G165" t="str">
            <v>NA</v>
          </cell>
          <cell r="H165">
            <v>2</v>
          </cell>
          <cell r="I165">
            <v>0.34666666666666668</v>
          </cell>
          <cell r="J165">
            <v>11.983333333333334</v>
          </cell>
          <cell r="K165">
            <v>0.5136666666666666</v>
          </cell>
          <cell r="L165" t="str">
            <v>Tr</v>
          </cell>
          <cell r="M165">
            <v>156.96133333333333</v>
          </cell>
          <cell r="P165">
            <v>0.41492711281558342</v>
          </cell>
          <cell r="Q165">
            <v>5.7739533333333287E-2</v>
          </cell>
          <cell r="R165">
            <v>3.834380068778992E-2</v>
          </cell>
          <cell r="S165">
            <v>3.156666666666667E-3</v>
          </cell>
          <cell r="T165">
            <v>0</v>
          </cell>
          <cell r="U165">
            <v>0.02</v>
          </cell>
          <cell r="V165">
            <v>3.4666666666666669E-3</v>
          </cell>
          <cell r="W165">
            <v>0.11983333333333335</v>
          </cell>
          <cell r="X165">
            <v>5.1366666666666661E-3</v>
          </cell>
          <cell r="Y165">
            <v>0</v>
          </cell>
          <cell r="Z165">
            <v>1.5696133333333333</v>
          </cell>
        </row>
        <row r="166">
          <cell r="A166" t="str">
            <v>Iogurte, sabor abacaxi</v>
          </cell>
          <cell r="C166" t="str">
            <v>*</v>
          </cell>
          <cell r="D166" t="str">
            <v>*</v>
          </cell>
          <cell r="E166" t="str">
            <v>*</v>
          </cell>
          <cell r="F166" t="str">
            <v>*</v>
          </cell>
          <cell r="G166" t="str">
            <v>*</v>
          </cell>
          <cell r="H166" t="str">
            <v>*</v>
          </cell>
          <cell r="J166" t="str">
            <v>*</v>
          </cell>
          <cell r="K166" t="str">
            <v>*</v>
          </cell>
          <cell r="L166" t="str">
            <v>*</v>
          </cell>
          <cell r="M166" t="str">
            <v>*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</row>
        <row r="167">
          <cell r="A167" t="str">
            <v>Iogurte, sabor morango</v>
          </cell>
          <cell r="C167">
            <v>69.565600000000032</v>
          </cell>
          <cell r="D167">
            <v>9.6933333333333422</v>
          </cell>
          <cell r="E167">
            <v>2.71</v>
          </cell>
          <cell r="F167">
            <v>2.33</v>
          </cell>
          <cell r="G167">
            <v>0.21666666666666667</v>
          </cell>
          <cell r="H167">
            <v>27.026666666666667</v>
          </cell>
          <cell r="I167" t="str">
            <v>Tr</v>
          </cell>
          <cell r="J167">
            <v>8.0399999999999991</v>
          </cell>
          <cell r="K167">
            <v>0.30433333333333334</v>
          </cell>
          <cell r="L167" t="str">
            <v>Tr</v>
          </cell>
          <cell r="M167">
            <v>101.03166666666668</v>
          </cell>
          <cell r="P167">
            <v>0.69565600000000027</v>
          </cell>
          <cell r="Q167">
            <v>9.6933333333333427E-2</v>
          </cell>
          <cell r="R167">
            <v>2.7099999999999999E-2</v>
          </cell>
          <cell r="S167">
            <v>2.3300000000000001E-2</v>
          </cell>
          <cell r="T167">
            <v>2.1666666666666666E-3</v>
          </cell>
          <cell r="U167">
            <v>0.27026666666666666</v>
          </cell>
          <cell r="V167">
            <v>0</v>
          </cell>
          <cell r="W167">
            <v>8.0399999999999985E-2</v>
          </cell>
          <cell r="X167">
            <v>3.0433333333333337E-3</v>
          </cell>
          <cell r="Y167">
            <v>0</v>
          </cell>
          <cell r="Z167">
            <v>1.0103166666666668</v>
          </cell>
        </row>
        <row r="168">
          <cell r="A168" t="str">
            <v>Iogurte, sabor pêssego</v>
          </cell>
          <cell r="C168">
            <v>67.849400000000017</v>
          </cell>
          <cell r="D168">
            <v>9.4333333333333442</v>
          </cell>
          <cell r="E168">
            <v>2.5299999999999998</v>
          </cell>
          <cell r="F168">
            <v>2.3366666666666664</v>
          </cell>
          <cell r="G168">
            <v>0.71666666666666667</v>
          </cell>
          <cell r="H168">
            <v>21.276666666666667</v>
          </cell>
          <cell r="I168" t="str">
            <v>Tr</v>
          </cell>
          <cell r="J168">
            <v>7.956666666666667</v>
          </cell>
          <cell r="K168">
            <v>0.30033333333333334</v>
          </cell>
          <cell r="L168">
            <v>5.2999999999999992E-2</v>
          </cell>
          <cell r="M168">
            <v>95.05</v>
          </cell>
          <cell r="P168">
            <v>0.67849400000000015</v>
          </cell>
          <cell r="Q168">
            <v>9.4333333333333436E-2</v>
          </cell>
          <cell r="R168">
            <v>2.53E-2</v>
          </cell>
          <cell r="S168">
            <v>2.3366666666666664E-2</v>
          </cell>
          <cell r="T168">
            <v>7.1666666666666667E-3</v>
          </cell>
          <cell r="U168">
            <v>0.21276666666666666</v>
          </cell>
          <cell r="V168">
            <v>0</v>
          </cell>
          <cell r="W168">
            <v>7.9566666666666674E-2</v>
          </cell>
          <cell r="X168">
            <v>3.0033333333333335E-3</v>
          </cell>
          <cell r="Y168">
            <v>5.2999999999999987E-4</v>
          </cell>
          <cell r="Z168">
            <v>0.95050000000000001</v>
          </cell>
        </row>
        <row r="169">
          <cell r="A169" t="str">
            <v>Jabuticaba</v>
          </cell>
          <cell r="C169">
            <v>58.053150000000038</v>
          </cell>
          <cell r="D169">
            <v>15.255833333333337</v>
          </cell>
          <cell r="E169">
            <v>0.61250000000000004</v>
          </cell>
          <cell r="F169">
            <v>0.12833333333333333</v>
          </cell>
          <cell r="G169">
            <v>2.2989999999999999</v>
          </cell>
          <cell r="H169">
            <v>29.92</v>
          </cell>
          <cell r="I169">
            <v>16.170000000000002</v>
          </cell>
          <cell r="J169">
            <v>17.779666666666667</v>
          </cell>
          <cell r="K169">
            <v>0.28333333333333327</v>
          </cell>
          <cell r="L169">
            <v>9.4666666666666677E-2</v>
          </cell>
          <cell r="M169">
            <v>8.347999999999999</v>
          </cell>
          <cell r="P169">
            <v>0.58053150000000042</v>
          </cell>
          <cell r="Q169">
            <v>0.15255833333333338</v>
          </cell>
          <cell r="R169">
            <v>6.1250000000000002E-3</v>
          </cell>
          <cell r="S169">
            <v>1.2833333333333334E-3</v>
          </cell>
          <cell r="T169">
            <v>2.299E-2</v>
          </cell>
          <cell r="U169">
            <v>0.29920000000000002</v>
          </cell>
          <cell r="V169">
            <v>0.16170000000000001</v>
          </cell>
          <cell r="W169">
            <v>0.17779666666666669</v>
          </cell>
          <cell r="X169">
            <v>2.8333333333333327E-3</v>
          </cell>
          <cell r="Y169">
            <v>9.4666666666666673E-4</v>
          </cell>
          <cell r="Z169">
            <v>8.3479999999999985E-2</v>
          </cell>
        </row>
        <row r="170">
          <cell r="A170" t="str">
            <v>Jaca</v>
          </cell>
          <cell r="C170">
            <v>87.920349999999971</v>
          </cell>
          <cell r="D170">
            <v>22.497583333333324</v>
          </cell>
          <cell r="E170">
            <v>1.4020833333333336</v>
          </cell>
          <cell r="F170">
            <v>0.26500000000000001</v>
          </cell>
          <cell r="G170">
            <v>2.3859999999999997</v>
          </cell>
          <cell r="H170">
            <v>29.7</v>
          </cell>
          <cell r="I170">
            <v>14.816666666666668</v>
          </cell>
          <cell r="J170">
            <v>40.05233333333333</v>
          </cell>
          <cell r="K170">
            <v>0.16666666666666666</v>
          </cell>
          <cell r="L170">
            <v>0.38266666666666665</v>
          </cell>
          <cell r="M170">
            <v>11.244999999999999</v>
          </cell>
          <cell r="P170">
            <v>0.87920349999999969</v>
          </cell>
          <cell r="Q170">
            <v>0.22497583333333324</v>
          </cell>
          <cell r="R170">
            <v>1.4020833333333337E-2</v>
          </cell>
          <cell r="S170">
            <v>2.65E-3</v>
          </cell>
          <cell r="T170">
            <v>2.3859999999999996E-2</v>
          </cell>
          <cell r="U170">
            <v>0.29699999999999999</v>
          </cell>
          <cell r="V170">
            <v>0.14816666666666667</v>
          </cell>
          <cell r="W170">
            <v>0.40052333333333329</v>
          </cell>
          <cell r="X170">
            <v>1.6666666666666666E-3</v>
          </cell>
          <cell r="Y170">
            <v>3.8266666666666666E-3</v>
          </cell>
          <cell r="Z170">
            <v>0.11244999999999999</v>
          </cell>
        </row>
        <row r="171">
          <cell r="A171" t="str">
            <v>Jambo</v>
          </cell>
          <cell r="C171">
            <v>26.912299999999981</v>
          </cell>
          <cell r="D171">
            <v>6.494250000000001</v>
          </cell>
          <cell r="E171">
            <v>0.88541666666666685</v>
          </cell>
          <cell r="F171">
            <v>6.6666666666666666E-2</v>
          </cell>
          <cell r="G171">
            <v>5.0743333333333327</v>
          </cell>
          <cell r="H171" t="str">
            <v>NA</v>
          </cell>
          <cell r="I171">
            <v>3.7733333333333334</v>
          </cell>
          <cell r="J171">
            <v>14.178333333333335</v>
          </cell>
          <cell r="K171">
            <v>0.11399999999999999</v>
          </cell>
          <cell r="L171">
            <v>0.13666666666666669</v>
          </cell>
          <cell r="M171">
            <v>13.8</v>
          </cell>
          <cell r="P171">
            <v>0.26912299999999978</v>
          </cell>
          <cell r="Q171">
            <v>6.4942500000000014E-2</v>
          </cell>
          <cell r="R171">
            <v>8.8541666666666682E-3</v>
          </cell>
          <cell r="S171">
            <v>6.6666666666666664E-4</v>
          </cell>
          <cell r="T171">
            <v>5.0743333333333328E-2</v>
          </cell>
          <cell r="U171">
            <v>0</v>
          </cell>
          <cell r="V171">
            <v>3.7733333333333334E-2</v>
          </cell>
          <cell r="W171">
            <v>0.14178333333333334</v>
          </cell>
          <cell r="X171">
            <v>1.14E-3</v>
          </cell>
          <cell r="Y171">
            <v>1.3666666666666669E-3</v>
          </cell>
          <cell r="Z171">
            <v>0.13800000000000001</v>
          </cell>
        </row>
        <row r="172">
          <cell r="A172" t="str">
            <v>Jamelão</v>
          </cell>
          <cell r="C172">
            <v>41.00970891670385</v>
          </cell>
          <cell r="D172">
            <v>10.627166666666664</v>
          </cell>
          <cell r="E172">
            <v>0.54583333333333328</v>
          </cell>
          <cell r="F172">
            <v>0.10966666666666665</v>
          </cell>
          <cell r="G172">
            <v>1.7766666666666666</v>
          </cell>
          <cell r="H172">
            <v>29.92</v>
          </cell>
          <cell r="I172">
            <v>27.07</v>
          </cell>
          <cell r="J172">
            <v>2.1646666666666667</v>
          </cell>
          <cell r="K172">
            <v>4.9000000000000009E-2</v>
          </cell>
          <cell r="L172">
            <v>4.766666666666667E-2</v>
          </cell>
          <cell r="M172">
            <v>3.09</v>
          </cell>
          <cell r="P172">
            <v>0.41009708916703852</v>
          </cell>
          <cell r="Q172">
            <v>0.10627166666666664</v>
          </cell>
          <cell r="R172">
            <v>5.4583333333333324E-3</v>
          </cell>
          <cell r="S172">
            <v>1.0966666666666666E-3</v>
          </cell>
          <cell r="T172">
            <v>1.7766666666666667E-2</v>
          </cell>
          <cell r="U172">
            <v>0.29920000000000002</v>
          </cell>
          <cell r="V172">
            <v>0.2707</v>
          </cell>
          <cell r="W172">
            <v>2.1646666666666668E-2</v>
          </cell>
          <cell r="X172">
            <v>4.9000000000000009E-4</v>
          </cell>
          <cell r="Y172">
            <v>4.7666666666666669E-4</v>
          </cell>
          <cell r="Z172">
            <v>3.0899999999999997E-2</v>
          </cell>
        </row>
        <row r="173">
          <cell r="A173" t="str">
            <v>Jiló</v>
          </cell>
          <cell r="C173">
            <v>27.365143478260869</v>
          </cell>
          <cell r="D173">
            <v>6.1911594202898588</v>
          </cell>
          <cell r="E173">
            <v>1.4021739130434783</v>
          </cell>
          <cell r="F173">
            <v>0.22</v>
          </cell>
          <cell r="G173">
            <v>4.8266666666666671</v>
          </cell>
          <cell r="H173">
            <v>14.17</v>
          </cell>
          <cell r="I173">
            <v>6.793333333333333</v>
          </cell>
          <cell r="J173">
            <v>20.626666666666669</v>
          </cell>
          <cell r="K173">
            <v>0.14000000000000001</v>
          </cell>
          <cell r="L173">
            <v>0.33666666666666667</v>
          </cell>
          <cell r="M173">
            <v>19.97</v>
          </cell>
          <cell r="P173">
            <v>0.27365143478260867</v>
          </cell>
          <cell r="Q173">
            <v>6.1911594202898587E-2</v>
          </cell>
          <cell r="R173">
            <v>1.4021739130434783E-2</v>
          </cell>
          <cell r="S173">
            <v>2.2000000000000001E-3</v>
          </cell>
          <cell r="T173">
            <v>4.8266666666666673E-2</v>
          </cell>
          <cell r="U173">
            <v>0.14169999999999999</v>
          </cell>
          <cell r="V173">
            <v>6.7933333333333332E-2</v>
          </cell>
          <cell r="W173">
            <v>0.20626666666666668</v>
          </cell>
          <cell r="X173">
            <v>1.4000000000000002E-3</v>
          </cell>
          <cell r="Y173">
            <v>3.3666666666666667E-3</v>
          </cell>
          <cell r="Z173">
            <v>0.19969999999999999</v>
          </cell>
        </row>
        <row r="174">
          <cell r="A174" t="str">
            <v>Jurubeba</v>
          </cell>
          <cell r="C174">
            <v>125.81163499999998</v>
          </cell>
          <cell r="D174">
            <v>23.059166666666663</v>
          </cell>
          <cell r="E174">
            <v>4.4124999999999996</v>
          </cell>
          <cell r="F174">
            <v>3.9096666666666664</v>
          </cell>
          <cell r="G174">
            <v>23.921333333333337</v>
          </cell>
          <cell r="H174" t="str">
            <v>NA</v>
          </cell>
          <cell r="I174">
            <v>13.833333333333334</v>
          </cell>
          <cell r="J174">
            <v>65.322999999999993</v>
          </cell>
          <cell r="K174">
            <v>0.63366666666666671</v>
          </cell>
          <cell r="L174">
            <v>0.94600000000000006</v>
          </cell>
          <cell r="M174">
            <v>151.017</v>
          </cell>
          <cell r="P174">
            <v>1.2581163499999999</v>
          </cell>
          <cell r="Q174">
            <v>0.23059166666666664</v>
          </cell>
          <cell r="R174">
            <v>4.4124999999999998E-2</v>
          </cell>
          <cell r="S174">
            <v>3.9096666666666662E-2</v>
          </cell>
          <cell r="T174">
            <v>0.23921333333333336</v>
          </cell>
          <cell r="U174">
            <v>0</v>
          </cell>
          <cell r="V174">
            <v>0.13833333333333334</v>
          </cell>
          <cell r="W174">
            <v>0.65322999999999998</v>
          </cell>
          <cell r="X174">
            <v>6.3366666666666675E-3</v>
          </cell>
          <cell r="Y174">
            <v>9.4600000000000014E-3</v>
          </cell>
          <cell r="Z174">
            <v>1.51017</v>
          </cell>
        </row>
        <row r="175">
          <cell r="A175" t="str">
            <v>Kiwi</v>
          </cell>
          <cell r="C175">
            <v>51.136330434782636</v>
          </cell>
          <cell r="D175">
            <v>11.499710144927537</v>
          </cell>
          <cell r="E175">
            <v>1.3369565217391304</v>
          </cell>
          <cell r="F175">
            <v>0.62666666666666659</v>
          </cell>
          <cell r="G175">
            <v>2.6533333333333329</v>
          </cell>
          <cell r="H175">
            <v>4.33</v>
          </cell>
          <cell r="I175">
            <v>70.776666666666671</v>
          </cell>
          <cell r="J175">
            <v>10.576666666666666</v>
          </cell>
          <cell r="K175">
            <v>7.0000000000000007E-2</v>
          </cell>
          <cell r="L175">
            <v>0.25333333333333335</v>
          </cell>
          <cell r="M175">
            <v>23.913333333333338</v>
          </cell>
          <cell r="P175">
            <v>0.5113633043478264</v>
          </cell>
          <cell r="Q175">
            <v>0.11499710144927537</v>
          </cell>
          <cell r="R175">
            <v>1.3369565217391305E-2</v>
          </cell>
          <cell r="S175">
            <v>6.266666666666666E-3</v>
          </cell>
          <cell r="T175">
            <v>2.6533333333333329E-2</v>
          </cell>
          <cell r="U175">
            <v>4.3299999999999998E-2</v>
          </cell>
          <cell r="V175">
            <v>0.70776666666666666</v>
          </cell>
          <cell r="W175">
            <v>0.10576666666666666</v>
          </cell>
          <cell r="X175">
            <v>7.000000000000001E-4</v>
          </cell>
          <cell r="Y175">
            <v>2.5333333333333336E-3</v>
          </cell>
          <cell r="Z175">
            <v>0.23913333333333336</v>
          </cell>
        </row>
        <row r="176">
          <cell r="A176" t="str">
            <v>Laranja, baía</v>
          </cell>
          <cell r="C176">
            <v>45.438117391304331</v>
          </cell>
          <cell r="D176">
            <v>11.468405797101452</v>
          </cell>
          <cell r="E176">
            <v>0.97826086956521752</v>
          </cell>
          <cell r="F176">
            <v>0.10333333333333335</v>
          </cell>
          <cell r="G176">
            <v>1.1233333333333333</v>
          </cell>
          <cell r="H176" t="str">
            <v>NA</v>
          </cell>
          <cell r="I176">
            <v>56.87</v>
          </cell>
          <cell r="J176">
            <v>9.2166666666666668</v>
          </cell>
          <cell r="K176">
            <v>0.06</v>
          </cell>
          <cell r="L176">
            <v>0.13666666666666669</v>
          </cell>
          <cell r="M176">
            <v>35.407000000000004</v>
          </cell>
          <cell r="P176">
            <v>0.45438117391304333</v>
          </cell>
          <cell r="Q176">
            <v>0.11468405797101452</v>
          </cell>
          <cell r="R176">
            <v>9.7826086956521747E-3</v>
          </cell>
          <cell r="S176">
            <v>1.0333333333333334E-3</v>
          </cell>
          <cell r="T176">
            <v>1.1233333333333333E-2</v>
          </cell>
          <cell r="U176">
            <v>0</v>
          </cell>
          <cell r="V176">
            <v>0.56869999999999998</v>
          </cell>
          <cell r="W176">
            <v>9.2166666666666675E-2</v>
          </cell>
          <cell r="X176">
            <v>5.9999999999999995E-4</v>
          </cell>
          <cell r="Y176">
            <v>1.3666666666666669E-3</v>
          </cell>
          <cell r="Z176">
            <v>0.35407000000000005</v>
          </cell>
        </row>
        <row r="177">
          <cell r="A177" t="str">
            <v>Laranja, da terra</v>
          </cell>
          <cell r="C177">
            <v>51.471128639280764</v>
          </cell>
          <cell r="D177">
            <v>12.860583333333317</v>
          </cell>
          <cell r="E177">
            <v>1.0770833333333334</v>
          </cell>
          <cell r="F177">
            <v>0.18566666666666665</v>
          </cell>
          <cell r="G177">
            <v>3.9770000000000003</v>
          </cell>
          <cell r="H177">
            <v>11.21</v>
          </cell>
          <cell r="I177">
            <v>34.679666666666662</v>
          </cell>
          <cell r="J177">
            <v>14.056666666666667</v>
          </cell>
          <cell r="K177">
            <v>0.21833333333333335</v>
          </cell>
          <cell r="L177">
            <v>0.14666666666666664</v>
          </cell>
          <cell r="M177">
            <v>51.082333333333338</v>
          </cell>
          <cell r="P177">
            <v>0.51471128639280761</v>
          </cell>
          <cell r="Q177">
            <v>0.12860583333333317</v>
          </cell>
          <cell r="R177">
            <v>1.0770833333333334E-2</v>
          </cell>
          <cell r="S177">
            <v>1.8566666666666664E-3</v>
          </cell>
          <cell r="T177">
            <v>3.977E-2</v>
          </cell>
          <cell r="U177">
            <v>0.11210000000000001</v>
          </cell>
          <cell r="V177">
            <v>0.34679666666666664</v>
          </cell>
          <cell r="W177">
            <v>0.14056666666666667</v>
          </cell>
          <cell r="X177">
            <v>2.1833333333333336E-3</v>
          </cell>
          <cell r="Y177">
            <v>1.4666666666666665E-3</v>
          </cell>
          <cell r="Z177">
            <v>0.51082333333333341</v>
          </cell>
        </row>
        <row r="178">
          <cell r="A178" t="str">
            <v>Laranja, lima</v>
          </cell>
          <cell r="C178">
            <v>45.701038780629624</v>
          </cell>
          <cell r="D178">
            <v>11.53375</v>
          </cell>
          <cell r="E178">
            <v>1.0562499999999999</v>
          </cell>
          <cell r="F178">
            <v>7.5333333333333322E-2</v>
          </cell>
          <cell r="G178">
            <v>1.782</v>
          </cell>
          <cell r="H178">
            <v>11.21</v>
          </cell>
          <cell r="I178">
            <v>43.455666666666673</v>
          </cell>
          <cell r="J178">
            <v>10.157666666666666</v>
          </cell>
          <cell r="K178">
            <v>0.11700000000000001</v>
          </cell>
          <cell r="L178">
            <v>0.12</v>
          </cell>
          <cell r="M178">
            <v>31.466666666666669</v>
          </cell>
          <cell r="P178">
            <v>0.45701038780629621</v>
          </cell>
          <cell r="Q178">
            <v>0.1153375</v>
          </cell>
          <cell r="R178">
            <v>1.0562499999999999E-2</v>
          </cell>
          <cell r="S178">
            <v>7.5333333333333318E-4</v>
          </cell>
          <cell r="T178">
            <v>1.7819999999999999E-2</v>
          </cell>
          <cell r="U178">
            <v>0.11210000000000001</v>
          </cell>
          <cell r="V178">
            <v>0.4345566666666667</v>
          </cell>
          <cell r="W178">
            <v>0.10157666666666666</v>
          </cell>
          <cell r="X178">
            <v>1.17E-3</v>
          </cell>
          <cell r="Y178">
            <v>1.1999999999999999E-3</v>
          </cell>
          <cell r="Z178">
            <v>0.31466666666666671</v>
          </cell>
        </row>
        <row r="179">
          <cell r="A179" t="str">
            <v>Laranja, pêra</v>
          </cell>
          <cell r="C179">
            <v>36.773765217391322</v>
          </cell>
          <cell r="D179">
            <v>8.9465217391304375</v>
          </cell>
          <cell r="E179">
            <v>1.0434782608695652</v>
          </cell>
          <cell r="F179">
            <v>0.12666666666666668</v>
          </cell>
          <cell r="G179">
            <v>0.76666666666666661</v>
          </cell>
          <cell r="H179">
            <v>11.21</v>
          </cell>
          <cell r="I179">
            <v>53.733333333333327</v>
          </cell>
          <cell r="J179">
            <v>8.6133333333333333</v>
          </cell>
          <cell r="K179">
            <v>0.06</v>
          </cell>
          <cell r="L179">
            <v>0.09</v>
          </cell>
          <cell r="M179">
            <v>21.885999999999999</v>
          </cell>
          <cell r="P179">
            <v>0.36773765217391324</v>
          </cell>
          <cell r="Q179">
            <v>8.9465217391304377E-2</v>
          </cell>
          <cell r="R179">
            <v>1.0434782608695651E-2</v>
          </cell>
          <cell r="S179">
            <v>1.2666666666666668E-3</v>
          </cell>
          <cell r="T179">
            <v>7.6666666666666662E-3</v>
          </cell>
          <cell r="U179">
            <v>0.11210000000000001</v>
          </cell>
          <cell r="V179">
            <v>0.53733333333333322</v>
          </cell>
          <cell r="W179">
            <v>8.613333333333334E-2</v>
          </cell>
          <cell r="X179">
            <v>5.9999999999999995E-4</v>
          </cell>
          <cell r="Y179">
            <v>8.9999999999999998E-4</v>
          </cell>
          <cell r="Z179">
            <v>0.21886</v>
          </cell>
        </row>
        <row r="180">
          <cell r="A180" t="str">
            <v>Laranja, valência</v>
          </cell>
          <cell r="C180">
            <v>46.109628783385006</v>
          </cell>
          <cell r="D180">
            <v>11.723000000000013</v>
          </cell>
          <cell r="E180">
            <v>0.76666666666666661</v>
          </cell>
          <cell r="F180">
            <v>0.159</v>
          </cell>
          <cell r="G180">
            <v>1.7276666666666667</v>
          </cell>
          <cell r="H180" t="str">
            <v>NA</v>
          </cell>
          <cell r="I180">
            <v>47.845666666666659</v>
          </cell>
          <cell r="J180">
            <v>14.402666666666667</v>
          </cell>
          <cell r="K180">
            <v>0.112</v>
          </cell>
          <cell r="L180">
            <v>9.1000000000000011E-2</v>
          </cell>
          <cell r="M180">
            <v>33.735999999999997</v>
          </cell>
          <cell r="P180">
            <v>0.46109628783385004</v>
          </cell>
          <cell r="Q180">
            <v>0.11723000000000013</v>
          </cell>
          <cell r="R180">
            <v>7.6666666666666662E-3</v>
          </cell>
          <cell r="S180">
            <v>1.5900000000000001E-3</v>
          </cell>
          <cell r="T180">
            <v>1.7276666666666666E-2</v>
          </cell>
          <cell r="U180">
            <v>0</v>
          </cell>
          <cell r="V180">
            <v>0.47845666666666659</v>
          </cell>
          <cell r="W180">
            <v>0.14402666666666666</v>
          </cell>
          <cell r="X180">
            <v>1.1200000000000001E-3</v>
          </cell>
          <cell r="Y180">
            <v>9.1000000000000011E-4</v>
          </cell>
          <cell r="Z180">
            <v>0.33735999999999999</v>
          </cell>
        </row>
        <row r="181">
          <cell r="A181" t="str">
            <v>Leite condensado</v>
          </cell>
          <cell r="C181">
            <v>312.57259999999997</v>
          </cell>
          <cell r="D181">
            <v>56.996666666666663</v>
          </cell>
          <cell r="E181">
            <v>7.67</v>
          </cell>
          <cell r="F181">
            <v>6.74</v>
          </cell>
          <cell r="G181" t="str">
            <v>NA</v>
          </cell>
          <cell r="H181">
            <v>52.95333333333334</v>
          </cell>
          <cell r="I181">
            <v>2.1433333333333331</v>
          </cell>
          <cell r="J181">
            <v>21.976666666666663</v>
          </cell>
          <cell r="K181">
            <v>0.86</v>
          </cell>
          <cell r="L181">
            <v>0.12666666666666668</v>
          </cell>
          <cell r="M181">
            <v>246.26666666666665</v>
          </cell>
          <cell r="P181">
            <v>3.1257259999999998</v>
          </cell>
          <cell r="Q181">
            <v>0.56996666666666662</v>
          </cell>
          <cell r="R181">
            <v>7.6700000000000004E-2</v>
          </cell>
          <cell r="S181">
            <v>6.7400000000000002E-2</v>
          </cell>
          <cell r="T181">
            <v>0</v>
          </cell>
          <cell r="U181">
            <v>0.52953333333333341</v>
          </cell>
          <cell r="V181">
            <v>2.1433333333333332E-2</v>
          </cell>
          <cell r="W181">
            <v>0.21976666666666664</v>
          </cell>
          <cell r="X181">
            <v>8.6E-3</v>
          </cell>
          <cell r="Y181">
            <v>1.2666666666666668E-3</v>
          </cell>
          <cell r="Z181">
            <v>2.4626666666666663</v>
          </cell>
        </row>
        <row r="182">
          <cell r="A182" t="str">
            <v>Leite de cabra</v>
          </cell>
          <cell r="C182">
            <v>66.415741886543287</v>
          </cell>
          <cell r="D182">
            <v>5.2460933333333326</v>
          </cell>
          <cell r="E182">
            <v>3.0709067217508954</v>
          </cell>
          <cell r="F182">
            <v>3.7543333333333333</v>
          </cell>
          <cell r="G182" t="str">
            <v>NA</v>
          </cell>
          <cell r="H182">
            <v>34.74</v>
          </cell>
          <cell r="I182" t="str">
            <v>Tr</v>
          </cell>
          <cell r="J182">
            <v>9.7986666666666675</v>
          </cell>
          <cell r="K182">
            <v>0.35466666666666669</v>
          </cell>
          <cell r="L182">
            <v>0.10299999999999999</v>
          </cell>
          <cell r="M182">
            <v>112.24733333333332</v>
          </cell>
          <cell r="P182">
            <v>0.66415741886543289</v>
          </cell>
          <cell r="Q182">
            <v>5.2460933333333327E-2</v>
          </cell>
          <cell r="R182">
            <v>3.0709067217508955E-2</v>
          </cell>
          <cell r="S182">
            <v>3.7543333333333331E-2</v>
          </cell>
          <cell r="T182">
            <v>0</v>
          </cell>
          <cell r="U182">
            <v>0.34740000000000004</v>
          </cell>
          <cell r="V182">
            <v>0</v>
          </cell>
          <cell r="W182">
            <v>9.798666666666668E-2</v>
          </cell>
          <cell r="X182">
            <v>3.5466666666666667E-3</v>
          </cell>
          <cell r="Y182">
            <v>1.0299999999999999E-3</v>
          </cell>
          <cell r="Z182">
            <v>1.1224733333333332</v>
          </cell>
        </row>
        <row r="183">
          <cell r="A183" t="str">
            <v>Leite de coco</v>
          </cell>
          <cell r="C183">
            <v>166.16030161554647</v>
          </cell>
          <cell r="D183">
            <v>2.1945999635060494</v>
          </cell>
          <cell r="E183">
            <v>1.0140667031606039</v>
          </cell>
          <cell r="F183">
            <v>18.364333333333335</v>
          </cell>
          <cell r="G183">
            <v>0.68366666666666676</v>
          </cell>
          <cell r="H183" t="str">
            <v>NA</v>
          </cell>
          <cell r="I183" t="str">
            <v>Tr</v>
          </cell>
          <cell r="J183">
            <v>16.825333333333333</v>
          </cell>
          <cell r="K183">
            <v>0.31566666666666671</v>
          </cell>
          <cell r="L183">
            <v>0.45566666666666666</v>
          </cell>
          <cell r="M183">
            <v>5.8503333333333325</v>
          </cell>
          <cell r="P183">
            <v>1.6616030161554647</v>
          </cell>
          <cell r="Q183">
            <v>2.1945999635060495E-2</v>
          </cell>
          <cell r="R183">
            <v>1.0140667031606038E-2</v>
          </cell>
          <cell r="S183">
            <v>0.18364333333333335</v>
          </cell>
          <cell r="T183">
            <v>6.836666666666668E-3</v>
          </cell>
          <cell r="U183">
            <v>0</v>
          </cell>
          <cell r="V183">
            <v>0</v>
          </cell>
          <cell r="W183">
            <v>0.16825333333333334</v>
          </cell>
          <cell r="X183">
            <v>3.156666666666667E-3</v>
          </cell>
          <cell r="Y183">
            <v>4.5566666666666663E-3</v>
          </cell>
          <cell r="Z183">
            <v>5.8503333333333324E-2</v>
          </cell>
        </row>
        <row r="184">
          <cell r="A184" t="str">
            <v>Leite de vaca integral pasteurizado</v>
          </cell>
          <cell r="B184">
            <v>100</v>
          </cell>
          <cell r="C184">
            <v>60.03</v>
          </cell>
          <cell r="D184">
            <v>4.5199999999999996</v>
          </cell>
          <cell r="E184">
            <v>3.22</v>
          </cell>
          <cell r="F184">
            <v>3.25</v>
          </cell>
          <cell r="G184">
            <v>0</v>
          </cell>
          <cell r="H184">
            <v>28.43</v>
          </cell>
          <cell r="I184">
            <v>0</v>
          </cell>
          <cell r="J184">
            <v>10</v>
          </cell>
          <cell r="K184">
            <v>0.4</v>
          </cell>
          <cell r="L184">
            <v>0.03</v>
          </cell>
          <cell r="M184">
            <v>113.05</v>
          </cell>
          <cell r="P184">
            <v>0.60030000000000006</v>
          </cell>
          <cell r="Q184">
            <v>4.5199999999999997E-2</v>
          </cell>
          <cell r="R184">
            <v>3.2199999999999999E-2</v>
          </cell>
          <cell r="S184">
            <v>3.2500000000000001E-2</v>
          </cell>
          <cell r="T184">
            <v>0</v>
          </cell>
          <cell r="U184">
            <v>0.2843</v>
          </cell>
          <cell r="V184">
            <v>0</v>
          </cell>
          <cell r="W184">
            <v>0.1</v>
          </cell>
          <cell r="X184">
            <v>4.0000000000000001E-3</v>
          </cell>
          <cell r="Y184">
            <v>2.9999999999999997E-4</v>
          </cell>
          <cell r="Z184">
            <v>1.1305000000000001</v>
          </cell>
        </row>
        <row r="185">
          <cell r="A185" t="str">
            <v>Leite de vaca, desnatado em pó</v>
          </cell>
          <cell r="C185">
            <v>361.60799999999995</v>
          </cell>
          <cell r="D185">
            <v>53.043333333333337</v>
          </cell>
          <cell r="E185">
            <v>34.69</v>
          </cell>
          <cell r="F185">
            <v>0.93333333333333324</v>
          </cell>
          <cell r="G185" t="str">
            <v>NA</v>
          </cell>
          <cell r="H185">
            <v>299.45666666666665</v>
          </cell>
          <cell r="J185">
            <v>108.70666666666666</v>
          </cell>
          <cell r="K185">
            <v>3.8433333333333333</v>
          </cell>
          <cell r="L185">
            <v>0.92666666666666675</v>
          </cell>
          <cell r="M185">
            <v>1363.17</v>
          </cell>
          <cell r="P185">
            <v>3.6160799999999993</v>
          </cell>
          <cell r="Q185">
            <v>0.53043333333333331</v>
          </cell>
          <cell r="R185">
            <v>0.34689999999999999</v>
          </cell>
          <cell r="S185">
            <v>9.3333333333333324E-3</v>
          </cell>
          <cell r="T185">
            <v>0</v>
          </cell>
          <cell r="U185">
            <v>2.9945666666666666</v>
          </cell>
          <cell r="V185">
            <v>0</v>
          </cell>
          <cell r="W185">
            <v>1.0870666666666666</v>
          </cell>
          <cell r="X185">
            <v>3.8433333333333333E-2</v>
          </cell>
          <cell r="Y185">
            <v>9.2666666666666678E-3</v>
          </cell>
          <cell r="Z185">
            <v>13.6317</v>
          </cell>
        </row>
        <row r="186">
          <cell r="A186" t="str">
            <v>Leite de vaca, integral em pó</v>
          </cell>
          <cell r="C186">
            <v>496.6502999999999</v>
          </cell>
          <cell r="D186">
            <v>39.18</v>
          </cell>
          <cell r="E186">
            <v>25.42</v>
          </cell>
          <cell r="F186">
            <v>26.903333333333336</v>
          </cell>
          <cell r="G186" t="str">
            <v>NA</v>
          </cell>
          <cell r="H186">
            <v>361.05666666666667</v>
          </cell>
          <cell r="I186" t="str">
            <v>*</v>
          </cell>
          <cell r="J186">
            <v>77.426666666666662</v>
          </cell>
          <cell r="K186">
            <v>2.7266666666666666</v>
          </cell>
          <cell r="L186">
            <v>0.52333333333333332</v>
          </cell>
          <cell r="M186">
            <v>890.2733333333332</v>
          </cell>
          <cell r="P186">
            <v>4.9665029999999994</v>
          </cell>
          <cell r="Q186">
            <v>0.39179999999999998</v>
          </cell>
          <cell r="R186">
            <v>0.25420000000000004</v>
          </cell>
          <cell r="S186">
            <v>0.26903333333333335</v>
          </cell>
          <cell r="T186">
            <v>0</v>
          </cell>
          <cell r="U186">
            <v>3.6105666666666667</v>
          </cell>
          <cell r="V186">
            <v>0</v>
          </cell>
          <cell r="W186">
            <v>0.77426666666666666</v>
          </cell>
          <cell r="X186">
            <v>2.7266666666666665E-2</v>
          </cell>
          <cell r="Y186">
            <v>5.2333333333333329E-3</v>
          </cell>
          <cell r="Z186">
            <v>8.9027333333333321</v>
          </cell>
        </row>
        <row r="187">
          <cell r="A187" t="str">
            <v>Leite fermentado</v>
          </cell>
          <cell r="C187">
            <v>69.621474000000021</v>
          </cell>
          <cell r="D187">
            <v>15.67447333333333</v>
          </cell>
          <cell r="E187">
            <v>1.89486</v>
          </cell>
          <cell r="F187">
            <v>9.9000000000000019E-2</v>
          </cell>
          <cell r="G187" t="str">
            <v>NA</v>
          </cell>
          <cell r="H187" t="str">
            <v>Tr</v>
          </cell>
          <cell r="I187">
            <v>0.49</v>
          </cell>
          <cell r="J187">
            <v>6.2316666666666665</v>
          </cell>
          <cell r="K187">
            <v>0.26133333333333336</v>
          </cell>
          <cell r="L187" t="str">
            <v>Tr</v>
          </cell>
          <cell r="M187">
            <v>71.528000000000006</v>
          </cell>
          <cell r="P187">
            <v>0.69621474000000017</v>
          </cell>
          <cell r="Q187">
            <v>0.1567447333333333</v>
          </cell>
          <cell r="R187">
            <v>1.8948599999999999E-2</v>
          </cell>
          <cell r="S187">
            <v>9.9000000000000021E-4</v>
          </cell>
          <cell r="T187">
            <v>0</v>
          </cell>
          <cell r="U187">
            <v>0</v>
          </cell>
          <cell r="V187">
            <v>4.8999999999999998E-3</v>
          </cell>
          <cell r="W187">
            <v>6.2316666666666666E-2</v>
          </cell>
          <cell r="X187">
            <v>2.6133333333333338E-3</v>
          </cell>
          <cell r="Y187">
            <v>0</v>
          </cell>
          <cell r="Z187">
            <v>0.71528000000000003</v>
          </cell>
        </row>
        <row r="188">
          <cell r="A188" t="str">
            <v>Lentilha</v>
          </cell>
          <cell r="C188">
            <v>339.14124020355331</v>
          </cell>
          <cell r="D188">
            <v>62.004492753623182</v>
          </cell>
          <cell r="E188">
            <v>23.152173913043477</v>
          </cell>
          <cell r="F188">
            <v>0.77</v>
          </cell>
          <cell r="G188">
            <v>16.936666666666667</v>
          </cell>
          <cell r="H188">
            <v>0.17</v>
          </cell>
          <cell r="I188">
            <v>1.5</v>
          </cell>
          <cell r="J188">
            <v>93.53</v>
          </cell>
          <cell r="K188">
            <v>3.4866666666666664</v>
          </cell>
          <cell r="L188">
            <v>7.046666666666666</v>
          </cell>
          <cell r="M188">
            <v>53.523333333333333</v>
          </cell>
          <cell r="P188">
            <v>3.3914124020355332</v>
          </cell>
          <cell r="Q188">
            <v>0.62004492753623186</v>
          </cell>
          <cell r="R188">
            <v>0.23152173913043478</v>
          </cell>
          <cell r="S188">
            <v>7.7000000000000002E-3</v>
          </cell>
          <cell r="T188">
            <v>0.16936666666666667</v>
          </cell>
          <cell r="U188">
            <v>1.7000000000000001E-3</v>
          </cell>
          <cell r="V188">
            <v>1.4999999999999999E-2</v>
          </cell>
          <cell r="W188">
            <v>0.93530000000000002</v>
          </cell>
          <cell r="X188">
            <v>3.4866666666666664E-2</v>
          </cell>
          <cell r="Y188">
            <v>7.0466666666666664E-2</v>
          </cell>
          <cell r="Z188">
            <v>0.53523333333333334</v>
          </cell>
        </row>
        <row r="189">
          <cell r="A189" t="str">
            <v>Limão, galego</v>
          </cell>
          <cell r="C189">
            <v>22.22504347826089</v>
          </cell>
          <cell r="D189">
            <v>7.321449275362319</v>
          </cell>
          <cell r="E189">
            <v>0.56521739130434789</v>
          </cell>
          <cell r="F189">
            <v>6.6666666666666666E-2</v>
          </cell>
          <cell r="G189" t="str">
            <v>Tr</v>
          </cell>
          <cell r="H189">
            <v>2.5</v>
          </cell>
          <cell r="I189">
            <v>34.49666666666667</v>
          </cell>
          <cell r="J189">
            <v>5.92</v>
          </cell>
          <cell r="K189">
            <v>5.3333333333333337E-2</v>
          </cell>
          <cell r="L189">
            <v>5.3333333333333337E-2</v>
          </cell>
          <cell r="M189">
            <v>5.2633333333333336</v>
          </cell>
          <cell r="P189">
            <v>0.22225043478260889</v>
          </cell>
          <cell r="Q189">
            <v>7.3214492753623184E-2</v>
          </cell>
          <cell r="R189">
            <v>5.6521739130434793E-3</v>
          </cell>
          <cell r="S189">
            <v>6.6666666666666664E-4</v>
          </cell>
          <cell r="T189">
            <v>0</v>
          </cell>
          <cell r="U189">
            <v>2.5000000000000001E-2</v>
          </cell>
          <cell r="V189">
            <v>0.3449666666666667</v>
          </cell>
          <cell r="W189">
            <v>5.9200000000000003E-2</v>
          </cell>
          <cell r="X189">
            <v>5.3333333333333336E-4</v>
          </cell>
          <cell r="Y189">
            <v>5.3333333333333336E-4</v>
          </cell>
          <cell r="Z189">
            <v>5.2633333333333338E-2</v>
          </cell>
        </row>
        <row r="190">
          <cell r="A190" t="str">
            <v>Limão, tahiti</v>
          </cell>
          <cell r="C190">
            <v>31.818153430163903</v>
          </cell>
          <cell r="D190">
            <v>11.084416666666677</v>
          </cell>
          <cell r="E190">
            <v>0.93958333333333321</v>
          </cell>
          <cell r="F190">
            <v>0.14000000000000001</v>
          </cell>
          <cell r="G190">
            <v>1.1816666666666666</v>
          </cell>
          <cell r="H190" t="str">
            <v>NA</v>
          </cell>
          <cell r="I190">
            <v>38.235999999999997</v>
          </cell>
          <cell r="J190">
            <v>9.6959999999999997</v>
          </cell>
          <cell r="K190">
            <v>0.21099999999999999</v>
          </cell>
          <cell r="L190">
            <v>0.179666666666667</v>
          </cell>
          <cell r="M190">
            <v>50.983666666666664</v>
          </cell>
          <cell r="P190">
            <v>0.31818153430163904</v>
          </cell>
          <cell r="Q190">
            <v>0.11084416666666677</v>
          </cell>
          <cell r="R190">
            <v>9.3958333333333324E-3</v>
          </cell>
          <cell r="S190">
            <v>1.4000000000000002E-3</v>
          </cell>
          <cell r="T190">
            <v>1.1816666666666666E-2</v>
          </cell>
          <cell r="U190">
            <v>0</v>
          </cell>
          <cell r="V190">
            <v>0.38235999999999998</v>
          </cell>
          <cell r="W190">
            <v>9.6959999999999991E-2</v>
          </cell>
          <cell r="X190">
            <v>2.1099999999999999E-3</v>
          </cell>
          <cell r="Y190">
            <v>1.7966666666666699E-3</v>
          </cell>
          <cell r="Z190">
            <v>0.5098366666666666</v>
          </cell>
        </row>
        <row r="191">
          <cell r="A191" t="str">
            <v>Lingüiça Mista</v>
          </cell>
          <cell r="B191">
            <v>100</v>
          </cell>
          <cell r="C191">
            <v>396</v>
          </cell>
          <cell r="D191">
            <v>2.7</v>
          </cell>
          <cell r="E191">
            <v>13.8</v>
          </cell>
          <cell r="F191">
            <v>36.25</v>
          </cell>
          <cell r="G191">
            <v>0</v>
          </cell>
          <cell r="H191">
            <v>0</v>
          </cell>
          <cell r="I191">
            <v>0</v>
          </cell>
          <cell r="J191">
            <v>12</v>
          </cell>
          <cell r="K191">
            <v>1.87</v>
          </cell>
          <cell r="L191">
            <v>1.1299999999999999</v>
          </cell>
          <cell r="M191">
            <v>10</v>
          </cell>
          <cell r="P191">
            <v>3.96</v>
          </cell>
          <cell r="Q191">
            <v>2.7000000000000003E-2</v>
          </cell>
          <cell r="R191">
            <v>0.13800000000000001</v>
          </cell>
          <cell r="S191">
            <v>0.36249999999999999</v>
          </cell>
          <cell r="T191">
            <v>0</v>
          </cell>
          <cell r="U191">
            <v>0</v>
          </cell>
          <cell r="V191">
            <v>0</v>
          </cell>
          <cell r="W191">
            <v>0.12</v>
          </cell>
          <cell r="X191">
            <v>1.8700000000000001E-2</v>
          </cell>
          <cell r="Y191">
            <v>1.1299999999999999E-2</v>
          </cell>
          <cell r="Z191">
            <v>0.1</v>
          </cell>
        </row>
        <row r="192">
          <cell r="A192" t="str">
            <v>Lingüiça, frango</v>
          </cell>
          <cell r="C192">
            <v>218.10881416666666</v>
          </cell>
          <cell r="D192">
            <v>0</v>
          </cell>
          <cell r="E192">
            <v>14.239583333333334</v>
          </cell>
          <cell r="F192">
            <v>17.439666666666668</v>
          </cell>
          <cell r="G192" t="str">
            <v>NA</v>
          </cell>
          <cell r="H192" t="str">
            <v>Tr</v>
          </cell>
          <cell r="J192">
            <v>18.965999999999998</v>
          </cell>
          <cell r="K192">
            <v>0.69400000000000006</v>
          </cell>
          <cell r="L192">
            <v>0.46566666666666667</v>
          </cell>
          <cell r="M192">
            <v>10.837666666666665</v>
          </cell>
          <cell r="P192">
            <v>2.1810881416666668</v>
          </cell>
          <cell r="Q192">
            <v>0</v>
          </cell>
          <cell r="R192">
            <v>0.14239583333333333</v>
          </cell>
          <cell r="S192">
            <v>0.17439666666666667</v>
          </cell>
          <cell r="T192">
            <v>0</v>
          </cell>
          <cell r="U192">
            <v>0</v>
          </cell>
          <cell r="V192">
            <v>0</v>
          </cell>
          <cell r="W192">
            <v>0.18965999999999997</v>
          </cell>
          <cell r="X192">
            <v>6.9400000000000009E-3</v>
          </cell>
          <cell r="Y192">
            <v>4.6566666666666666E-3</v>
          </cell>
          <cell r="Z192">
            <v>0.10837666666666665</v>
          </cell>
        </row>
        <row r="193">
          <cell r="A193" t="str">
            <v>Lingüiça, porco</v>
          </cell>
          <cell r="C193">
            <v>227.20345083333331</v>
          </cell>
          <cell r="D193">
            <v>0</v>
          </cell>
          <cell r="E193">
            <v>16.064583333333331</v>
          </cell>
          <cell r="F193">
            <v>17.584</v>
          </cell>
          <cell r="G193" t="str">
            <v>NA</v>
          </cell>
          <cell r="H193" t="str">
            <v>Tr</v>
          </cell>
          <cell r="J193">
            <v>14.047333333333333</v>
          </cell>
          <cell r="K193">
            <v>1.3579999999999999</v>
          </cell>
          <cell r="L193">
            <v>0.4443333333333333</v>
          </cell>
          <cell r="M193">
            <v>6.1336666666666666</v>
          </cell>
          <cell r="P193">
            <v>2.2720345083333329</v>
          </cell>
          <cell r="Q193">
            <v>0</v>
          </cell>
          <cell r="R193">
            <v>0.16064583333333332</v>
          </cell>
          <cell r="S193">
            <v>0.17584</v>
          </cell>
          <cell r="T193">
            <v>0</v>
          </cell>
          <cell r="U193">
            <v>0</v>
          </cell>
          <cell r="V193">
            <v>0</v>
          </cell>
          <cell r="W193">
            <v>0.14047333333333334</v>
          </cell>
          <cell r="X193">
            <v>1.3579999999999998E-2</v>
          </cell>
          <cell r="Y193">
            <v>4.443333333333333E-3</v>
          </cell>
          <cell r="Z193">
            <v>6.1336666666666664E-2</v>
          </cell>
        </row>
        <row r="194">
          <cell r="A194" t="str">
            <v>Linhaça, semente</v>
          </cell>
          <cell r="C194">
            <v>495.09611384365076</v>
          </cell>
          <cell r="D194">
            <v>43.312199493153891</v>
          </cell>
          <cell r="E194">
            <v>14.083867173512777</v>
          </cell>
          <cell r="F194">
            <v>32.252933333333338</v>
          </cell>
          <cell r="G194">
            <v>33.50266666666667</v>
          </cell>
          <cell r="H194" t="str">
            <v>NA</v>
          </cell>
          <cell r="I194" t="str">
            <v>Tr</v>
          </cell>
          <cell r="J194">
            <v>346.92233333333337</v>
          </cell>
          <cell r="K194">
            <v>4.3883333333333336</v>
          </cell>
          <cell r="L194">
            <v>4.6970000000000001</v>
          </cell>
          <cell r="M194">
            <v>211.49766666666665</v>
          </cell>
          <cell r="P194">
            <v>4.950961138436508</v>
          </cell>
          <cell r="Q194">
            <v>0.43312199493153891</v>
          </cell>
          <cell r="R194">
            <v>0.14083867173512776</v>
          </cell>
          <cell r="S194">
            <v>0.32252933333333339</v>
          </cell>
          <cell r="T194">
            <v>0.33502666666666669</v>
          </cell>
          <cell r="U194">
            <v>0</v>
          </cell>
          <cell r="V194">
            <v>0</v>
          </cell>
          <cell r="W194">
            <v>3.4692233333333338</v>
          </cell>
          <cell r="X194">
            <v>4.3883333333333337E-2</v>
          </cell>
          <cell r="Y194">
            <v>4.6969999999999998E-2</v>
          </cell>
          <cell r="Z194">
            <v>2.1149766666666663</v>
          </cell>
        </row>
        <row r="195">
          <cell r="A195" t="str">
            <v>Maçã Argentina</v>
          </cell>
          <cell r="C195">
            <v>62.531818366289116</v>
          </cell>
          <cell r="D195">
            <v>16.587999999999997</v>
          </cell>
          <cell r="E195">
            <v>0.22500000000000001</v>
          </cell>
          <cell r="F195">
            <v>0.246</v>
          </cell>
          <cell r="G195">
            <v>2.0263333333333331</v>
          </cell>
          <cell r="H195" t="str">
            <v>NA</v>
          </cell>
          <cell r="I195">
            <v>1.4866666666666666</v>
          </cell>
          <cell r="J195">
            <v>4.8576666666666659</v>
          </cell>
          <cell r="K195" t="str">
            <v>Tr</v>
          </cell>
          <cell r="L195">
            <v>5.3333333333333337E-2</v>
          </cell>
          <cell r="M195">
            <v>3.3923333333333332</v>
          </cell>
          <cell r="P195">
            <v>0.62531818366289116</v>
          </cell>
          <cell r="Q195">
            <v>0.16587999999999997</v>
          </cell>
          <cell r="R195">
            <v>2.2500000000000003E-3</v>
          </cell>
          <cell r="S195">
            <v>2.4599999999999999E-3</v>
          </cell>
          <cell r="T195">
            <v>2.0263333333333331E-2</v>
          </cell>
          <cell r="U195">
            <v>0</v>
          </cell>
          <cell r="V195">
            <v>1.4866666666666665E-2</v>
          </cell>
          <cell r="W195">
            <v>4.8576666666666657E-2</v>
          </cell>
          <cell r="X195">
            <v>0</v>
          </cell>
          <cell r="Y195">
            <v>5.3333333333333336E-4</v>
          </cell>
          <cell r="Z195">
            <v>3.3923333333333333E-2</v>
          </cell>
        </row>
        <row r="196">
          <cell r="A196" t="str">
            <v>Maçã Fuji</v>
          </cell>
          <cell r="C196">
            <v>55.51520000000005</v>
          </cell>
          <cell r="D196">
            <v>15.153333333333341</v>
          </cell>
          <cell r="E196">
            <v>0.28666666666666668</v>
          </cell>
          <cell r="F196" t="str">
            <v>Tr</v>
          </cell>
          <cell r="G196">
            <v>1.3466666666666667</v>
          </cell>
          <cell r="H196">
            <v>2.71</v>
          </cell>
          <cell r="I196">
            <v>2.4066666666666667</v>
          </cell>
          <cell r="J196">
            <v>2.04</v>
          </cell>
          <cell r="K196" t="str">
            <v>Tr</v>
          </cell>
          <cell r="L196">
            <v>9.3333333333333338E-2</v>
          </cell>
          <cell r="M196">
            <v>1.9233333333333331</v>
          </cell>
          <cell r="P196">
            <v>0.55515200000000053</v>
          </cell>
          <cell r="Q196">
            <v>0.15153333333333341</v>
          </cell>
          <cell r="R196">
            <v>2.8666666666666667E-3</v>
          </cell>
          <cell r="S196">
            <v>0</v>
          </cell>
          <cell r="T196">
            <v>1.3466666666666667E-2</v>
          </cell>
          <cell r="U196">
            <v>2.7099999999999999E-2</v>
          </cell>
          <cell r="V196">
            <v>2.4066666666666667E-2</v>
          </cell>
          <cell r="W196">
            <v>2.0400000000000001E-2</v>
          </cell>
          <cell r="X196">
            <v>0</v>
          </cell>
          <cell r="Y196">
            <v>9.3333333333333332E-4</v>
          </cell>
          <cell r="Z196">
            <v>1.9233333333333331E-2</v>
          </cell>
        </row>
        <row r="197">
          <cell r="A197" t="str">
            <v>Macarrão trigo</v>
          </cell>
          <cell r="C197">
            <v>371.12261304347828</v>
          </cell>
          <cell r="D197">
            <v>77.944347826086954</v>
          </cell>
          <cell r="E197">
            <v>9.9956521739130437</v>
          </cell>
          <cell r="F197">
            <v>1.3033333333333335</v>
          </cell>
          <cell r="G197">
            <v>2.9266666666666663</v>
          </cell>
          <cell r="H197" t="str">
            <v>NA</v>
          </cell>
          <cell r="I197" t="str">
            <v>Tr</v>
          </cell>
          <cell r="J197">
            <v>27.69</v>
          </cell>
          <cell r="K197">
            <v>0.77666666666666673</v>
          </cell>
          <cell r="L197">
            <v>0.88</v>
          </cell>
          <cell r="M197">
            <v>17.3</v>
          </cell>
          <cell r="P197">
            <v>3.7112261304347829</v>
          </cell>
          <cell r="Q197">
            <v>0.77944347826086957</v>
          </cell>
          <cell r="R197">
            <v>9.9956521739130444E-2</v>
          </cell>
          <cell r="S197">
            <v>1.3033333333333334E-2</v>
          </cell>
          <cell r="T197">
            <v>2.9266666666666663E-2</v>
          </cell>
          <cell r="U197">
            <v>0</v>
          </cell>
          <cell r="V197">
            <v>0</v>
          </cell>
          <cell r="W197">
            <v>0.27690000000000003</v>
          </cell>
          <cell r="X197">
            <v>7.7666666666666674E-3</v>
          </cell>
          <cell r="Y197">
            <v>8.8000000000000005E-3</v>
          </cell>
          <cell r="Z197">
            <v>0.17300000000000001</v>
          </cell>
        </row>
        <row r="198">
          <cell r="A198" t="str">
            <v>Macarrão trigo com ovos</v>
          </cell>
          <cell r="C198">
            <v>370.5671133333334</v>
          </cell>
          <cell r="D198">
            <v>76.622533333333351</v>
          </cell>
          <cell r="E198">
            <v>10.320799999999998</v>
          </cell>
          <cell r="F198">
            <v>1.97</v>
          </cell>
          <cell r="G198">
            <v>2.2966666666666664</v>
          </cell>
          <cell r="H198" t="str">
            <v>Tr</v>
          </cell>
          <cell r="I198" t="str">
            <v>Tr</v>
          </cell>
          <cell r="J198" t="str">
            <v>Tr</v>
          </cell>
          <cell r="K198">
            <v>0.81333333333333346</v>
          </cell>
          <cell r="L198">
            <v>0.91666666666666663</v>
          </cell>
          <cell r="M198">
            <v>19.453333333333333</v>
          </cell>
          <cell r="P198">
            <v>3.7056711333333339</v>
          </cell>
          <cell r="Q198">
            <v>0.76622533333333354</v>
          </cell>
          <cell r="R198">
            <v>0.10320799999999998</v>
          </cell>
          <cell r="S198">
            <v>1.9699999999999999E-2</v>
          </cell>
          <cell r="T198">
            <v>2.2966666666666663E-2</v>
          </cell>
          <cell r="U198">
            <v>0</v>
          </cell>
          <cell r="V198">
            <v>0</v>
          </cell>
          <cell r="W198">
            <v>0</v>
          </cell>
          <cell r="X198">
            <v>8.1333333333333344E-3</v>
          </cell>
          <cell r="Y198">
            <v>9.1666666666666667E-3</v>
          </cell>
          <cell r="Z198">
            <v>0.19453333333333334</v>
          </cell>
        </row>
        <row r="199">
          <cell r="A199" t="str">
            <v xml:space="preserve">Maionese industrializada </v>
          </cell>
          <cell r="C199">
            <v>302.15267768782371</v>
          </cell>
          <cell r="D199">
            <v>7.8997499999999992</v>
          </cell>
          <cell r="E199">
            <v>0.58125000000000004</v>
          </cell>
          <cell r="F199">
            <v>30.497666666666664</v>
          </cell>
          <cell r="G199" t="str">
            <v>NA</v>
          </cell>
          <cell r="H199">
            <v>8</v>
          </cell>
          <cell r="I199" t="str">
            <v>Tr</v>
          </cell>
          <cell r="J199">
            <v>0.85533333333333328</v>
          </cell>
          <cell r="K199">
            <v>0.06</v>
          </cell>
          <cell r="L199">
            <v>9.7000000000000017E-2</v>
          </cell>
          <cell r="M199">
            <v>3.4783333333333335</v>
          </cell>
          <cell r="P199">
            <v>3.021526776878237</v>
          </cell>
          <cell r="Q199">
            <v>7.8997499999999998E-2</v>
          </cell>
          <cell r="R199">
            <v>5.8125000000000008E-3</v>
          </cell>
          <cell r="S199">
            <v>0.30497666666666662</v>
          </cell>
          <cell r="T199">
            <v>0</v>
          </cell>
          <cell r="U199">
            <v>0.08</v>
          </cell>
          <cell r="V199">
            <v>0</v>
          </cell>
          <cell r="W199">
            <v>8.5533333333333329E-3</v>
          </cell>
          <cell r="X199">
            <v>5.9999999999999995E-4</v>
          </cell>
          <cell r="Y199">
            <v>9.7000000000000016E-4</v>
          </cell>
          <cell r="Z199">
            <v>3.4783333333333333E-2</v>
          </cell>
        </row>
        <row r="200">
          <cell r="A200" t="str">
            <v>Mamão Formosa</v>
          </cell>
          <cell r="C200">
            <v>45.340747826086911</v>
          </cell>
          <cell r="D200">
            <v>11.554782608695643</v>
          </cell>
          <cell r="E200">
            <v>0.81521739130434778</v>
          </cell>
          <cell r="F200">
            <v>0.12</v>
          </cell>
          <cell r="G200">
            <v>1.8133333333333335</v>
          </cell>
          <cell r="H200">
            <v>37</v>
          </cell>
          <cell r="I200">
            <v>78.526666666666657</v>
          </cell>
          <cell r="J200">
            <v>17.323333333333334</v>
          </cell>
          <cell r="K200">
            <v>7.0000000000000007E-2</v>
          </cell>
          <cell r="L200">
            <v>0.23333333333333331</v>
          </cell>
          <cell r="M200">
            <v>24.873333333333335</v>
          </cell>
          <cell r="P200">
            <v>0.45340747826086913</v>
          </cell>
          <cell r="Q200">
            <v>0.11554782608695642</v>
          </cell>
          <cell r="R200">
            <v>8.152173913043478E-3</v>
          </cell>
          <cell r="S200">
            <v>1.1999999999999999E-3</v>
          </cell>
          <cell r="T200">
            <v>1.8133333333333335E-2</v>
          </cell>
          <cell r="U200">
            <v>0.37</v>
          </cell>
          <cell r="V200">
            <v>0.78526666666666656</v>
          </cell>
          <cell r="W200">
            <v>0.17323333333333335</v>
          </cell>
          <cell r="X200">
            <v>7.000000000000001E-4</v>
          </cell>
          <cell r="Y200">
            <v>2.3333333333333331E-3</v>
          </cell>
          <cell r="Z200">
            <v>0.24873333333333336</v>
          </cell>
        </row>
        <row r="201">
          <cell r="A201" t="str">
            <v>Mamão Papaia</v>
          </cell>
          <cell r="C201">
            <v>40.156768942296566</v>
          </cell>
          <cell r="D201">
            <v>10.439750000000016</v>
          </cell>
          <cell r="E201">
            <v>0.45624999999999999</v>
          </cell>
          <cell r="F201">
            <v>0.12433333333333334</v>
          </cell>
          <cell r="G201">
            <v>1.0426666666666666</v>
          </cell>
          <cell r="H201">
            <v>28.4</v>
          </cell>
          <cell r="I201">
            <v>82.206666666666663</v>
          </cell>
          <cell r="J201">
            <v>22.175999999999998</v>
          </cell>
          <cell r="K201">
            <v>7.1000000000000008E-2</v>
          </cell>
          <cell r="L201">
            <v>0.19333333333333336</v>
          </cell>
          <cell r="M201">
            <v>22.418333333333337</v>
          </cell>
          <cell r="P201">
            <v>0.40156768942296567</v>
          </cell>
          <cell r="Q201">
            <v>0.10439750000000016</v>
          </cell>
          <cell r="R201">
            <v>4.5624999999999997E-3</v>
          </cell>
          <cell r="S201">
            <v>1.2433333333333333E-3</v>
          </cell>
          <cell r="T201">
            <v>1.0426666666666666E-2</v>
          </cell>
          <cell r="U201">
            <v>0.28399999999999997</v>
          </cell>
          <cell r="V201">
            <v>0.82206666666666661</v>
          </cell>
          <cell r="W201">
            <v>0.22175999999999998</v>
          </cell>
          <cell r="X201">
            <v>7.1000000000000013E-4</v>
          </cell>
          <cell r="Y201">
            <v>1.9333333333333336E-3</v>
          </cell>
          <cell r="Z201">
            <v>0.22418333333333337</v>
          </cell>
        </row>
        <row r="202">
          <cell r="A202" t="str">
            <v>Mandioca</v>
          </cell>
          <cell r="C202">
            <v>151.41695652173911</v>
          </cell>
          <cell r="D202">
            <v>36.169565217391309</v>
          </cell>
          <cell r="E202">
            <v>1.1304347826086958</v>
          </cell>
          <cell r="F202">
            <v>0.3</v>
          </cell>
          <cell r="G202">
            <v>1.8766666666666667</v>
          </cell>
          <cell r="H202">
            <v>1</v>
          </cell>
          <cell r="I202">
            <v>16.526666666666667</v>
          </cell>
          <cell r="J202">
            <v>44.49666666666667</v>
          </cell>
          <cell r="K202">
            <v>0.20333333333333334</v>
          </cell>
          <cell r="L202">
            <v>0.27</v>
          </cell>
          <cell r="M202">
            <v>15.19</v>
          </cell>
          <cell r="P202">
            <v>1.514169565217391</v>
          </cell>
          <cell r="Q202">
            <v>0.36169565217391308</v>
          </cell>
          <cell r="R202">
            <v>1.1304347826086959E-2</v>
          </cell>
          <cell r="S202">
            <v>3.0000000000000001E-3</v>
          </cell>
          <cell r="T202">
            <v>1.8766666666666668E-2</v>
          </cell>
          <cell r="U202">
            <v>0.01</v>
          </cell>
          <cell r="V202">
            <v>0.16526666666666667</v>
          </cell>
          <cell r="W202">
            <v>0.44496666666666668</v>
          </cell>
          <cell r="X202">
            <v>2.0333333333333332E-3</v>
          </cell>
          <cell r="Y202">
            <v>2.7000000000000001E-3</v>
          </cell>
          <cell r="Z202">
            <v>0.15190000000000001</v>
          </cell>
        </row>
        <row r="203">
          <cell r="A203" t="str">
            <v>Manga Haden</v>
          </cell>
          <cell r="C203">
            <v>63.50031833879153</v>
          </cell>
          <cell r="D203">
            <v>16.662666666666667</v>
          </cell>
          <cell r="E203">
            <v>0.40833333333333338</v>
          </cell>
          <cell r="F203">
            <v>0.25600000000000001</v>
          </cell>
          <cell r="G203">
            <v>1.5820000000000001</v>
          </cell>
          <cell r="H203" t="str">
            <v>NA</v>
          </cell>
          <cell r="I203">
            <v>17.413</v>
          </cell>
          <cell r="J203">
            <v>7.8153333333333341</v>
          </cell>
          <cell r="K203">
            <v>6.6333333333333341E-2</v>
          </cell>
          <cell r="L203">
            <v>9.6000000000000016E-2</v>
          </cell>
          <cell r="M203">
            <v>11.659666666666666</v>
          </cell>
          <cell r="P203">
            <v>0.63500318338791528</v>
          </cell>
          <cell r="Q203">
            <v>0.16662666666666667</v>
          </cell>
          <cell r="R203">
            <v>4.0833333333333338E-3</v>
          </cell>
          <cell r="S203">
            <v>2.5600000000000002E-3</v>
          </cell>
          <cell r="T203">
            <v>1.5820000000000001E-2</v>
          </cell>
          <cell r="U203">
            <v>0</v>
          </cell>
          <cell r="V203">
            <v>0.17413000000000001</v>
          </cell>
          <cell r="W203">
            <v>7.8153333333333339E-2</v>
          </cell>
          <cell r="X203">
            <v>6.6333333333333337E-4</v>
          </cell>
          <cell r="Y203">
            <v>9.6000000000000013E-4</v>
          </cell>
          <cell r="Z203">
            <v>0.11659666666666667</v>
          </cell>
        </row>
        <row r="204">
          <cell r="A204" t="str">
            <v>Manga Palmer</v>
          </cell>
          <cell r="C204">
            <v>72.486738091687329</v>
          </cell>
          <cell r="D204">
            <v>19.352249999999991</v>
          </cell>
          <cell r="E204">
            <v>0.41041666666666665</v>
          </cell>
          <cell r="F204">
            <v>0.17200000000000001</v>
          </cell>
          <cell r="G204">
            <v>1.6333333333333335</v>
          </cell>
          <cell r="H204" t="str">
            <v>NA</v>
          </cell>
          <cell r="I204">
            <v>65.523333333333326</v>
          </cell>
          <cell r="J204">
            <v>8.7249999999999996</v>
          </cell>
          <cell r="K204">
            <v>8.7000000000000008E-2</v>
          </cell>
          <cell r="L204">
            <v>9.1333333333333322E-2</v>
          </cell>
          <cell r="M204">
            <v>11.638333333333334</v>
          </cell>
          <cell r="P204">
            <v>0.72486738091687331</v>
          </cell>
          <cell r="Q204">
            <v>0.1935224999999999</v>
          </cell>
          <cell r="R204">
            <v>4.1041666666666666E-3</v>
          </cell>
          <cell r="S204">
            <v>1.7200000000000002E-3</v>
          </cell>
          <cell r="T204">
            <v>1.6333333333333335E-2</v>
          </cell>
          <cell r="U204">
            <v>0</v>
          </cell>
          <cell r="V204">
            <v>0.65523333333333322</v>
          </cell>
          <cell r="W204">
            <v>8.7249999999999994E-2</v>
          </cell>
          <cell r="X204">
            <v>8.7000000000000011E-4</v>
          </cell>
          <cell r="Y204">
            <v>9.1333333333333327E-4</v>
          </cell>
          <cell r="Z204">
            <v>0.11638333333333334</v>
          </cell>
        </row>
        <row r="205">
          <cell r="A205" t="str">
            <v>Manga, polpa, congelada</v>
          </cell>
          <cell r="C205">
            <v>48.305880000000002</v>
          </cell>
          <cell r="D205">
            <v>12.518416666666665</v>
          </cell>
          <cell r="E205">
            <v>0.38124999999999998</v>
          </cell>
          <cell r="F205">
            <v>0.23399999999999999</v>
          </cell>
          <cell r="G205">
            <v>1.07</v>
          </cell>
          <cell r="H205" t="str">
            <v>NA</v>
          </cell>
          <cell r="I205">
            <v>24.902333333333331</v>
          </cell>
          <cell r="J205">
            <v>9.4940000000000015</v>
          </cell>
          <cell r="K205">
            <v>6.5000000000000002E-2</v>
          </cell>
          <cell r="L205">
            <v>8.9333333333333334E-2</v>
          </cell>
          <cell r="M205">
            <v>7.1209999999999996</v>
          </cell>
          <cell r="P205">
            <v>0.48305880000000001</v>
          </cell>
          <cell r="Q205">
            <v>0.12518416666666665</v>
          </cell>
          <cell r="R205">
            <v>3.8124999999999999E-3</v>
          </cell>
          <cell r="S205">
            <v>2.3400000000000001E-3</v>
          </cell>
          <cell r="T205">
            <v>1.0700000000000001E-2</v>
          </cell>
          <cell r="U205">
            <v>0</v>
          </cell>
          <cell r="V205">
            <v>0.24902333333333332</v>
          </cell>
          <cell r="W205">
            <v>9.494000000000001E-2</v>
          </cell>
          <cell r="X205">
            <v>6.4999999999999997E-4</v>
          </cell>
          <cell r="Y205">
            <v>8.9333333333333333E-4</v>
          </cell>
          <cell r="Z205">
            <v>7.1209999999999996E-2</v>
          </cell>
        </row>
        <row r="206">
          <cell r="A206" t="str">
            <v>Manga Tommy Atkins</v>
          </cell>
          <cell r="C206">
            <v>50.692182608695632</v>
          </cell>
          <cell r="D206">
            <v>12.771594202898537</v>
          </cell>
          <cell r="E206">
            <v>0.85507246376811608</v>
          </cell>
          <cell r="F206">
            <v>0.22</v>
          </cell>
          <cell r="G206">
            <v>2.0666666666666664</v>
          </cell>
          <cell r="H206">
            <v>38.25</v>
          </cell>
          <cell r="I206">
            <v>7.9366666666666674</v>
          </cell>
          <cell r="J206">
            <v>7.3966666666666674</v>
          </cell>
          <cell r="K206">
            <v>0.08</v>
          </cell>
          <cell r="L206">
            <v>0.08</v>
          </cell>
          <cell r="M206">
            <v>7.6366666666666667</v>
          </cell>
          <cell r="P206">
            <v>0.50692182608695635</v>
          </cell>
          <cell r="Q206">
            <v>0.12771594202898537</v>
          </cell>
          <cell r="R206">
            <v>8.5507246376811605E-3</v>
          </cell>
          <cell r="S206">
            <v>2.2000000000000001E-3</v>
          </cell>
          <cell r="T206">
            <v>2.0666666666666663E-2</v>
          </cell>
          <cell r="U206">
            <v>0.38250000000000001</v>
          </cell>
          <cell r="V206">
            <v>7.9366666666666669E-2</v>
          </cell>
          <cell r="W206">
            <v>7.3966666666666681E-2</v>
          </cell>
          <cell r="X206">
            <v>8.0000000000000004E-4</v>
          </cell>
          <cell r="Y206">
            <v>8.0000000000000004E-4</v>
          </cell>
          <cell r="Z206">
            <v>7.6366666666666666E-2</v>
          </cell>
        </row>
        <row r="207">
          <cell r="A207" t="str">
            <v>Manjericão</v>
          </cell>
          <cell r="C207">
            <v>21.14767681159422</v>
          </cell>
          <cell r="D207">
            <v>3.6444927536231915</v>
          </cell>
          <cell r="E207">
            <v>1.985507246376812</v>
          </cell>
          <cell r="F207">
            <v>0.39333333333333337</v>
          </cell>
          <cell r="G207">
            <v>3.3066666666666666</v>
          </cell>
          <cell r="H207" t="str">
            <v>NA</v>
          </cell>
          <cell r="I207">
            <v>2.3366666666666664</v>
          </cell>
          <cell r="J207">
            <v>57.813333333333333</v>
          </cell>
          <cell r="K207">
            <v>0.46333333333333337</v>
          </cell>
          <cell r="L207">
            <v>0.97333333333333327</v>
          </cell>
          <cell r="M207">
            <v>210.91666666666666</v>
          </cell>
          <cell r="P207">
            <v>0.21147676811594221</v>
          </cell>
          <cell r="Q207">
            <v>3.6444927536231915E-2</v>
          </cell>
          <cell r="R207">
            <v>1.9855072463768119E-2</v>
          </cell>
          <cell r="S207">
            <v>3.9333333333333338E-3</v>
          </cell>
          <cell r="T207">
            <v>3.3066666666666668E-2</v>
          </cell>
          <cell r="U207">
            <v>0</v>
          </cell>
          <cell r="V207">
            <v>2.3366666666666664E-2</v>
          </cell>
          <cell r="W207">
            <v>0.57813333333333328</v>
          </cell>
          <cell r="X207">
            <v>4.6333333333333339E-3</v>
          </cell>
          <cell r="Y207">
            <v>9.7333333333333334E-3</v>
          </cell>
          <cell r="Z207">
            <v>2.1091666666666664</v>
          </cell>
        </row>
        <row r="208">
          <cell r="A208" t="str">
            <v>Manteiga, com sal</v>
          </cell>
          <cell r="C208">
            <v>725.96892684599879</v>
          </cell>
          <cell r="D208">
            <v>6.3299992561332896E-2</v>
          </cell>
          <cell r="E208">
            <v>0.4147000074386597</v>
          </cell>
          <cell r="F208">
            <v>82.361000000000004</v>
          </cell>
          <cell r="G208" t="str">
            <v>NA</v>
          </cell>
          <cell r="H208">
            <v>923.54499999999996</v>
          </cell>
          <cell r="I208" t="str">
            <v>Tr</v>
          </cell>
          <cell r="J208">
            <v>1.4673333333333334</v>
          </cell>
          <cell r="K208" t="str">
            <v>Tr</v>
          </cell>
          <cell r="L208">
            <v>0.15400000000000003</v>
          </cell>
          <cell r="M208">
            <v>9.423</v>
          </cell>
          <cell r="P208">
            <v>7.2596892684599883</v>
          </cell>
          <cell r="Q208">
            <v>6.3299992561332901E-4</v>
          </cell>
          <cell r="R208">
            <v>4.1470000743865972E-3</v>
          </cell>
          <cell r="S208">
            <v>0.82361000000000006</v>
          </cell>
          <cell r="T208">
            <v>0</v>
          </cell>
          <cell r="U208">
            <v>9.2354500000000002</v>
          </cell>
          <cell r="V208">
            <v>0</v>
          </cell>
          <cell r="W208">
            <v>1.4673333333333333E-2</v>
          </cell>
          <cell r="X208">
            <v>0</v>
          </cell>
          <cell r="Y208">
            <v>1.5400000000000004E-3</v>
          </cell>
          <cell r="Z208">
            <v>9.4229999999999994E-2</v>
          </cell>
        </row>
        <row r="209">
          <cell r="A209" t="str">
            <v>Manteiga, sem sal</v>
          </cell>
          <cell r="C209">
            <v>757.5404607259967</v>
          </cell>
          <cell r="D209">
            <v>0</v>
          </cell>
          <cell r="E209">
            <v>0.3955600070953369</v>
          </cell>
          <cell r="F209">
            <v>86.039333333333332</v>
          </cell>
          <cell r="G209" t="str">
            <v>NA</v>
          </cell>
          <cell r="H209">
            <v>1013.09</v>
          </cell>
          <cell r="I209" t="str">
            <v>Tr</v>
          </cell>
          <cell r="J209">
            <v>1.429</v>
          </cell>
          <cell r="K209" t="str">
            <v>Tr</v>
          </cell>
          <cell r="L209" t="str">
            <v>Tr</v>
          </cell>
          <cell r="M209">
            <v>3.6080000000000001</v>
          </cell>
          <cell r="P209">
            <v>7.5754046072599666</v>
          </cell>
          <cell r="Q209">
            <v>0</v>
          </cell>
          <cell r="R209">
            <v>3.9556000709533691E-3</v>
          </cell>
          <cell r="S209">
            <v>0.86039333333333334</v>
          </cell>
          <cell r="T209">
            <v>0</v>
          </cell>
          <cell r="U209">
            <v>10.1309</v>
          </cell>
          <cell r="V209">
            <v>0</v>
          </cell>
          <cell r="W209">
            <v>1.4290000000000001E-2</v>
          </cell>
          <cell r="X209">
            <v>0</v>
          </cell>
          <cell r="Y209">
            <v>0</v>
          </cell>
          <cell r="Z209">
            <v>3.6080000000000001E-2</v>
          </cell>
        </row>
        <row r="210">
          <cell r="A210" t="str">
            <v>Maracujá</v>
          </cell>
          <cell r="C210">
            <v>68.439508695652137</v>
          </cell>
          <cell r="D210">
            <v>12.264202898550717</v>
          </cell>
          <cell r="E210">
            <v>1.9891304347826089</v>
          </cell>
          <cell r="F210">
            <v>2.1033333333333331</v>
          </cell>
          <cell r="G210">
            <v>1.1366666666666667</v>
          </cell>
          <cell r="H210">
            <v>63.63</v>
          </cell>
          <cell r="I210">
            <v>19.84</v>
          </cell>
          <cell r="J210">
            <v>27.966666666666669</v>
          </cell>
          <cell r="K210">
            <v>0.39333333333333337</v>
          </cell>
          <cell r="L210">
            <v>0.56000000000000005</v>
          </cell>
          <cell r="M210">
            <v>5.3933333333333335</v>
          </cell>
          <cell r="P210">
            <v>0.6843950869565214</v>
          </cell>
          <cell r="Q210">
            <v>0.12264202898550718</v>
          </cell>
          <cell r="R210">
            <v>1.9891304347826089E-2</v>
          </cell>
          <cell r="S210">
            <v>2.1033333333333331E-2</v>
          </cell>
          <cell r="T210">
            <v>1.1366666666666667E-2</v>
          </cell>
          <cell r="U210">
            <v>0.63629999999999998</v>
          </cell>
          <cell r="V210">
            <v>0.19839999999999999</v>
          </cell>
          <cell r="W210">
            <v>0.27966666666666667</v>
          </cell>
          <cell r="X210">
            <v>3.9333333333333338E-3</v>
          </cell>
          <cell r="Y210">
            <v>5.6000000000000008E-3</v>
          </cell>
          <cell r="Z210">
            <v>5.3933333333333333E-2</v>
          </cell>
        </row>
        <row r="211">
          <cell r="A211" t="str">
            <v>Maracujá, polpa, congelada</v>
          </cell>
          <cell r="C211">
            <v>38.759699999999988</v>
          </cell>
          <cell r="D211">
            <v>9.597499999999993</v>
          </cell>
          <cell r="E211">
            <v>0.8125</v>
          </cell>
          <cell r="F211">
            <v>0.17666666666666667</v>
          </cell>
          <cell r="G211">
            <v>0.50599999999999989</v>
          </cell>
          <cell r="H211" t="str">
            <v>NA</v>
          </cell>
          <cell r="I211">
            <v>7.2570000000000006</v>
          </cell>
          <cell r="J211">
            <v>9.7010000000000005</v>
          </cell>
          <cell r="K211">
            <v>0.18800000000000003</v>
          </cell>
          <cell r="L211">
            <v>0.29233333333333333</v>
          </cell>
          <cell r="M211">
            <v>4.6096666666666666</v>
          </cell>
          <cell r="P211">
            <v>0.38759699999999986</v>
          </cell>
          <cell r="Q211">
            <v>9.5974999999999935E-2</v>
          </cell>
          <cell r="R211">
            <v>8.1250000000000003E-3</v>
          </cell>
          <cell r="S211">
            <v>1.7666666666666666E-3</v>
          </cell>
          <cell r="T211">
            <v>5.0599999999999985E-3</v>
          </cell>
          <cell r="U211">
            <v>0</v>
          </cell>
          <cell r="V211">
            <v>7.2570000000000009E-2</v>
          </cell>
          <cell r="W211">
            <v>9.7009999999999999E-2</v>
          </cell>
          <cell r="X211">
            <v>1.8800000000000004E-3</v>
          </cell>
          <cell r="Y211">
            <v>2.9233333333333333E-3</v>
          </cell>
          <cell r="Z211">
            <v>4.6096666666666668E-2</v>
          </cell>
        </row>
        <row r="212">
          <cell r="A212" t="str">
            <v>Maracujá, suco concentrado, envasado</v>
          </cell>
          <cell r="C212">
            <v>41.967319999999987</v>
          </cell>
          <cell r="D212">
            <v>9.6359999999999921</v>
          </cell>
          <cell r="E212">
            <v>0.76666666666666661</v>
          </cell>
          <cell r="F212">
            <v>0.19333333333333336</v>
          </cell>
          <cell r="G212">
            <v>0.35366666666666663</v>
          </cell>
          <cell r="H212" t="str">
            <v>NA</v>
          </cell>
          <cell r="I212">
            <v>13.679333333333332</v>
          </cell>
          <cell r="J212">
            <v>4.1583333333333341</v>
          </cell>
          <cell r="K212">
            <v>0.13600000000000001</v>
          </cell>
          <cell r="L212">
            <v>0.34499999999999997</v>
          </cell>
          <cell r="M212">
            <v>4.1583333333333341</v>
          </cell>
          <cell r="P212">
            <v>0.41967319999999986</v>
          </cell>
          <cell r="Q212">
            <v>9.6359999999999918E-2</v>
          </cell>
          <cell r="R212">
            <v>7.6666666666666662E-3</v>
          </cell>
          <cell r="S212">
            <v>1.9333333333333336E-3</v>
          </cell>
          <cell r="T212">
            <v>3.5366666666666663E-3</v>
          </cell>
          <cell r="U212">
            <v>0</v>
          </cell>
          <cell r="V212">
            <v>0.13679333333333332</v>
          </cell>
          <cell r="W212">
            <v>4.158333333333334E-2</v>
          </cell>
          <cell r="X212">
            <v>1.3600000000000001E-3</v>
          </cell>
          <cell r="Y212">
            <v>3.4499999999999999E-3</v>
          </cell>
          <cell r="Z212">
            <v>4.158333333333334E-2</v>
          </cell>
        </row>
        <row r="213">
          <cell r="A213" t="str">
            <v xml:space="preserve">Margarina,  com sal </v>
          </cell>
          <cell r="C213">
            <v>594.4516933333332</v>
          </cell>
          <cell r="D213">
            <v>0</v>
          </cell>
          <cell r="E213" t="str">
            <v>Tr</v>
          </cell>
          <cell r="F213">
            <v>67.245666666666651</v>
          </cell>
          <cell r="G213" t="str">
            <v>NA</v>
          </cell>
          <cell r="H213">
            <v>385.38666666666671</v>
          </cell>
          <cell r="I213" t="str">
            <v>Tr</v>
          </cell>
          <cell r="J213">
            <v>1.2336666666666667</v>
          </cell>
          <cell r="K213" t="str">
            <v>Tr</v>
          </cell>
          <cell r="L213" t="str">
            <v>Tr</v>
          </cell>
          <cell r="M213">
            <v>4.543333333333333</v>
          </cell>
          <cell r="P213">
            <v>5.9445169333333316</v>
          </cell>
          <cell r="Q213">
            <v>0</v>
          </cell>
          <cell r="R213">
            <v>0</v>
          </cell>
          <cell r="S213">
            <v>0.67245666666666648</v>
          </cell>
          <cell r="T213">
            <v>0</v>
          </cell>
          <cell r="U213">
            <v>3.8538666666666672</v>
          </cell>
          <cell r="V213">
            <v>0</v>
          </cell>
          <cell r="W213">
            <v>1.2336666666666668E-2</v>
          </cell>
          <cell r="X213">
            <v>0</v>
          </cell>
          <cell r="Y213">
            <v>0</v>
          </cell>
          <cell r="Z213">
            <v>4.5433333333333333E-2</v>
          </cell>
        </row>
        <row r="214">
          <cell r="A214" t="str">
            <v xml:space="preserve">Margarina,  sem sal </v>
          </cell>
          <cell r="C214">
            <v>593.13749023818968</v>
          </cell>
          <cell r="D214">
            <v>0</v>
          </cell>
          <cell r="E214" t="str">
            <v>Tr</v>
          </cell>
          <cell r="F214">
            <v>67.096999999999994</v>
          </cell>
          <cell r="G214" t="str">
            <v>NA</v>
          </cell>
          <cell r="H214">
            <v>245.1</v>
          </cell>
          <cell r="I214" t="str">
            <v>Tr</v>
          </cell>
          <cell r="J214">
            <v>1.1493333333333335</v>
          </cell>
          <cell r="K214" t="str">
            <v>Tr</v>
          </cell>
          <cell r="L214">
            <v>7.6666666666666675E-2</v>
          </cell>
          <cell r="M214">
            <v>4.9636666666666667</v>
          </cell>
          <cell r="P214">
            <v>5.9313749023818971</v>
          </cell>
          <cell r="Q214">
            <v>0</v>
          </cell>
          <cell r="R214">
            <v>0</v>
          </cell>
          <cell r="S214">
            <v>0.67096999999999996</v>
          </cell>
          <cell r="T214">
            <v>0</v>
          </cell>
          <cell r="U214">
            <v>2.4510000000000001</v>
          </cell>
          <cell r="V214">
            <v>0</v>
          </cell>
          <cell r="W214">
            <v>1.1493333333333335E-2</v>
          </cell>
          <cell r="X214">
            <v>0</v>
          </cell>
          <cell r="Y214">
            <v>7.666666666666668E-4</v>
          </cell>
          <cell r="Z214">
            <v>4.9636666666666669E-2</v>
          </cell>
        </row>
        <row r="215">
          <cell r="A215" t="str">
            <v>Maria mole</v>
          </cell>
          <cell r="C215">
            <v>301.23588753699971</v>
          </cell>
          <cell r="D215">
            <v>73.55348320229848</v>
          </cell>
          <cell r="E215">
            <v>3.8128501310348506</v>
          </cell>
          <cell r="F215">
            <v>0.19</v>
          </cell>
          <cell r="G215">
            <v>0.66666666666666663</v>
          </cell>
          <cell r="H215" t="str">
            <v>NA</v>
          </cell>
          <cell r="I215" t="str">
            <v>Tr</v>
          </cell>
          <cell r="J215">
            <v>6.8866666666666667</v>
          </cell>
          <cell r="K215">
            <v>8.533333333333333E-2</v>
          </cell>
          <cell r="L215">
            <v>0.39466666666666672</v>
          </cell>
          <cell r="M215">
            <v>13.357666666666667</v>
          </cell>
          <cell r="P215">
            <v>3.0123588753699972</v>
          </cell>
          <cell r="Q215">
            <v>0.73553483202298475</v>
          </cell>
          <cell r="R215">
            <v>3.8128501310348506E-2</v>
          </cell>
          <cell r="S215">
            <v>1.9E-3</v>
          </cell>
          <cell r="T215">
            <v>6.6666666666666662E-3</v>
          </cell>
          <cell r="U215">
            <v>0</v>
          </cell>
          <cell r="V215">
            <v>0</v>
          </cell>
          <cell r="W215">
            <v>6.8866666666666673E-2</v>
          </cell>
          <cell r="X215">
            <v>8.5333333333333333E-4</v>
          </cell>
          <cell r="Y215">
            <v>3.9466666666666669E-3</v>
          </cell>
          <cell r="Z215">
            <v>0.13357666666666668</v>
          </cell>
        </row>
        <row r="216">
          <cell r="A216" t="str">
            <v>Marmelada</v>
          </cell>
          <cell r="C216">
            <v>257.24147319380444</v>
          </cell>
          <cell r="D216">
            <v>70.763333333333335</v>
          </cell>
          <cell r="E216">
            <v>0.4</v>
          </cell>
          <cell r="F216">
            <v>0.13733333333333334</v>
          </cell>
          <cell r="G216">
            <v>4.07</v>
          </cell>
          <cell r="H216" t="str">
            <v>NA</v>
          </cell>
          <cell r="I216">
            <v>8.8000000000000007</v>
          </cell>
          <cell r="J216">
            <v>5.8033333333333319</v>
          </cell>
          <cell r="K216">
            <v>7.7666666666666662E-2</v>
          </cell>
          <cell r="L216">
            <v>0.72899999999999998</v>
          </cell>
          <cell r="M216">
            <v>11.324666666666667</v>
          </cell>
          <cell r="P216">
            <v>2.5724147319380446</v>
          </cell>
          <cell r="Q216">
            <v>0.70763333333333334</v>
          </cell>
          <cell r="R216">
            <v>4.0000000000000001E-3</v>
          </cell>
          <cell r="S216">
            <v>1.3733333333333334E-3</v>
          </cell>
          <cell r="T216">
            <v>4.07E-2</v>
          </cell>
          <cell r="U216">
            <v>0</v>
          </cell>
          <cell r="V216">
            <v>8.8000000000000009E-2</v>
          </cell>
          <cell r="W216">
            <v>5.8033333333333319E-2</v>
          </cell>
          <cell r="X216">
            <v>7.7666666666666661E-4</v>
          </cell>
          <cell r="Y216">
            <v>7.2899999999999996E-3</v>
          </cell>
          <cell r="Z216">
            <v>0.11324666666666668</v>
          </cell>
        </row>
        <row r="217">
          <cell r="A217" t="str">
            <v>Maxixe</v>
          </cell>
          <cell r="C217">
            <v>13.747236086956516</v>
          </cell>
          <cell r="D217">
            <v>2.7286956521739105</v>
          </cell>
          <cell r="E217">
            <v>1.3913043478260869</v>
          </cell>
          <cell r="F217">
            <v>7.2999999999999995E-2</v>
          </cell>
          <cell r="G217">
            <v>2.1930000000000001</v>
          </cell>
          <cell r="H217">
            <v>3</v>
          </cell>
          <cell r="I217">
            <v>9.6329999999999991</v>
          </cell>
          <cell r="J217">
            <v>9.6129999999999995</v>
          </cell>
          <cell r="K217">
            <v>0.18</v>
          </cell>
          <cell r="L217">
            <v>0.35</v>
          </cell>
          <cell r="M217">
            <v>20.867000000000001</v>
          </cell>
          <cell r="P217">
            <v>0.13747236086956516</v>
          </cell>
          <cell r="Q217">
            <v>2.7286956521739104E-2</v>
          </cell>
          <cell r="R217">
            <v>1.3913043478260868E-2</v>
          </cell>
          <cell r="S217">
            <v>7.2999999999999996E-4</v>
          </cell>
          <cell r="T217">
            <v>2.1930000000000002E-2</v>
          </cell>
          <cell r="U217">
            <v>0.03</v>
          </cell>
          <cell r="V217">
            <v>9.6329999999999985E-2</v>
          </cell>
          <cell r="W217">
            <v>9.6129999999999993E-2</v>
          </cell>
          <cell r="X217">
            <v>1.8E-3</v>
          </cell>
          <cell r="Y217">
            <v>3.4999999999999996E-3</v>
          </cell>
          <cell r="Z217">
            <v>0.20867000000000002</v>
          </cell>
        </row>
        <row r="218">
          <cell r="A218" t="str">
            <v>Mel de abelha</v>
          </cell>
          <cell r="C218">
            <v>309.24266666666665</v>
          </cell>
          <cell r="D218">
            <v>84.033333333333331</v>
          </cell>
          <cell r="E218">
            <v>0</v>
          </cell>
          <cell r="F218">
            <v>0</v>
          </cell>
          <cell r="G218" t="str">
            <v>NA</v>
          </cell>
          <cell r="H218" t="str">
            <v>NA</v>
          </cell>
          <cell r="I218">
            <v>0.73666666666666669</v>
          </cell>
          <cell r="J218">
            <v>5.511333333333333</v>
          </cell>
          <cell r="K218">
            <v>0.17233333333333334</v>
          </cell>
          <cell r="L218">
            <v>0.25066666666666665</v>
          </cell>
          <cell r="M218">
            <v>10.204333333333333</v>
          </cell>
          <cell r="P218">
            <v>3.0924266666666664</v>
          </cell>
          <cell r="Q218">
            <v>0.84033333333333327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7.3666666666666672E-3</v>
          </cell>
          <cell r="W218">
            <v>5.5113333333333327E-2</v>
          </cell>
          <cell r="X218">
            <v>1.7233333333333334E-3</v>
          </cell>
          <cell r="Y218">
            <v>2.5066666666666666E-3</v>
          </cell>
          <cell r="Z218">
            <v>0.10204333333333332</v>
          </cell>
        </row>
        <row r="219">
          <cell r="A219" t="str">
            <v>Melado</v>
          </cell>
          <cell r="C219">
            <v>296.50649123191829</v>
          </cell>
          <cell r="D219">
            <v>76.61666666666666</v>
          </cell>
          <cell r="E219">
            <v>0</v>
          </cell>
          <cell r="F219">
            <v>0</v>
          </cell>
          <cell r="G219" t="str">
            <v>NA</v>
          </cell>
          <cell r="H219" t="str">
            <v>NA</v>
          </cell>
          <cell r="I219" t="str">
            <v>Tr</v>
          </cell>
          <cell r="J219">
            <v>115.13666666666666</v>
          </cell>
          <cell r="K219">
            <v>0.27333333333333337</v>
          </cell>
          <cell r="L219">
            <v>5.3916666666666666</v>
          </cell>
          <cell r="M219">
            <v>102.06333333333333</v>
          </cell>
          <cell r="P219">
            <v>2.9650649123191828</v>
          </cell>
          <cell r="Q219">
            <v>0.76616666666666655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1.1513666666666666</v>
          </cell>
          <cell r="X219">
            <v>2.7333333333333337E-3</v>
          </cell>
          <cell r="Y219">
            <v>5.3916666666666668E-2</v>
          </cell>
          <cell r="Z219">
            <v>1.0206333333333333</v>
          </cell>
        </row>
        <row r="220">
          <cell r="A220" t="str">
            <v>Melancia</v>
          </cell>
          <cell r="C220">
            <v>32.60662608695646</v>
          </cell>
          <cell r="D220">
            <v>8.1392753623188376</v>
          </cell>
          <cell r="E220">
            <v>0.88405797101449279</v>
          </cell>
          <cell r="F220" t="str">
            <v>Tr</v>
          </cell>
          <cell r="G220">
            <v>0.12333333333333334</v>
          </cell>
          <cell r="H220">
            <v>28.5</v>
          </cell>
          <cell r="I220">
            <v>6.1466666666666674</v>
          </cell>
          <cell r="J220">
            <v>9.6300000000000008</v>
          </cell>
          <cell r="K220">
            <v>9.6666666666666679E-2</v>
          </cell>
          <cell r="L220">
            <v>0.22666666666666666</v>
          </cell>
          <cell r="M220">
            <v>7.72</v>
          </cell>
          <cell r="P220">
            <v>0.32606626086956458</v>
          </cell>
          <cell r="Q220">
            <v>8.1392753623188374E-2</v>
          </cell>
          <cell r="R220">
            <v>8.8405797101449284E-3</v>
          </cell>
          <cell r="S220">
            <v>0</v>
          </cell>
          <cell r="T220">
            <v>1.2333333333333335E-3</v>
          </cell>
          <cell r="U220">
            <v>0.28499999999999998</v>
          </cell>
          <cell r="V220">
            <v>6.1466666666666676E-2</v>
          </cell>
          <cell r="W220">
            <v>9.6300000000000011E-2</v>
          </cell>
          <cell r="X220">
            <v>9.6666666666666678E-4</v>
          </cell>
          <cell r="Y220">
            <v>2.2666666666666664E-3</v>
          </cell>
          <cell r="Z220">
            <v>7.7199999999999991E-2</v>
          </cell>
        </row>
        <row r="221">
          <cell r="A221" t="str">
            <v>Melão</v>
          </cell>
          <cell r="C221">
            <v>29.369391304347808</v>
          </cell>
          <cell r="D221">
            <v>7.5257971014492737</v>
          </cell>
          <cell r="E221">
            <v>0.67753623188405809</v>
          </cell>
          <cell r="F221" t="str">
            <v>Tr</v>
          </cell>
          <cell r="G221">
            <v>0.25</v>
          </cell>
          <cell r="H221">
            <v>2.5</v>
          </cell>
          <cell r="I221">
            <v>8.68</v>
          </cell>
          <cell r="J221">
            <v>5.95</v>
          </cell>
          <cell r="K221">
            <v>0.09</v>
          </cell>
          <cell r="L221">
            <v>0.23</v>
          </cell>
          <cell r="M221">
            <v>2.8566666666666669</v>
          </cell>
          <cell r="P221">
            <v>0.29369391304347808</v>
          </cell>
          <cell r="Q221">
            <v>7.5257971014492733E-2</v>
          </cell>
          <cell r="R221">
            <v>6.7753623188405807E-3</v>
          </cell>
          <cell r="S221">
            <v>0</v>
          </cell>
          <cell r="T221">
            <v>2.5000000000000001E-3</v>
          </cell>
          <cell r="U221">
            <v>2.5000000000000001E-2</v>
          </cell>
          <cell r="V221">
            <v>8.6800000000000002E-2</v>
          </cell>
          <cell r="W221">
            <v>5.9500000000000004E-2</v>
          </cell>
          <cell r="X221">
            <v>8.9999999999999998E-4</v>
          </cell>
          <cell r="Y221">
            <v>2.3E-3</v>
          </cell>
          <cell r="Z221">
            <v>2.8566666666666671E-2</v>
          </cell>
        </row>
        <row r="222">
          <cell r="A222" t="str">
            <v>Mexerica</v>
          </cell>
          <cell r="C222">
            <v>57.592778474648775</v>
          </cell>
          <cell r="D222">
            <v>14.861999999999998</v>
          </cell>
          <cell r="E222">
            <v>0.88333333333333341</v>
          </cell>
          <cell r="F222">
            <v>0.13400000000000001</v>
          </cell>
          <cell r="G222">
            <v>3.0733333333333328</v>
          </cell>
          <cell r="H222">
            <v>34.08</v>
          </cell>
          <cell r="I222">
            <v>21.795666666666666</v>
          </cell>
          <cell r="J222">
            <v>12.303666666666667</v>
          </cell>
          <cell r="K222">
            <v>0.10199999999999999</v>
          </cell>
          <cell r="L222">
            <v>6.9333333333333344E-2</v>
          </cell>
          <cell r="M222">
            <v>33.07</v>
          </cell>
          <cell r="P222">
            <v>0.57592778474648776</v>
          </cell>
          <cell r="Q222">
            <v>0.14861999999999997</v>
          </cell>
          <cell r="R222">
            <v>8.8333333333333337E-3</v>
          </cell>
          <cell r="S222">
            <v>1.34E-3</v>
          </cell>
          <cell r="T222">
            <v>3.0733333333333328E-2</v>
          </cell>
          <cell r="U222">
            <v>0.34079999999999999</v>
          </cell>
          <cell r="V222">
            <v>0.21795666666666666</v>
          </cell>
          <cell r="W222">
            <v>0.12303666666666667</v>
          </cell>
          <cell r="X222">
            <v>1.0199999999999999E-3</v>
          </cell>
          <cell r="Y222">
            <v>6.9333333333333345E-4</v>
          </cell>
          <cell r="Z222">
            <v>0.33069999999999999</v>
          </cell>
        </row>
        <row r="223">
          <cell r="A223" t="str">
            <v>Milho de canjica</v>
          </cell>
          <cell r="B223">
            <v>100</v>
          </cell>
          <cell r="C223">
            <v>79.680000000000007</v>
          </cell>
          <cell r="D223">
            <v>13.5</v>
          </cell>
          <cell r="E223">
            <v>1.24</v>
          </cell>
          <cell r="F223">
            <v>2.2000000000000002</v>
          </cell>
          <cell r="G223">
            <v>0.67</v>
          </cell>
          <cell r="H223">
            <v>1.83</v>
          </cell>
          <cell r="I223">
            <v>0</v>
          </cell>
          <cell r="J223">
            <v>6.93</v>
          </cell>
          <cell r="K223">
            <v>0.13</v>
          </cell>
          <cell r="L223">
            <v>0.74</v>
          </cell>
          <cell r="M223">
            <v>3.45</v>
          </cell>
          <cell r="P223">
            <v>0.79680000000000006</v>
          </cell>
          <cell r="Q223">
            <v>0.13500000000000001</v>
          </cell>
          <cell r="R223">
            <v>1.24E-2</v>
          </cell>
          <cell r="S223">
            <v>2.2000000000000002E-2</v>
          </cell>
          <cell r="T223">
            <v>6.7000000000000002E-3</v>
          </cell>
          <cell r="U223">
            <v>1.83E-2</v>
          </cell>
          <cell r="V223">
            <v>0</v>
          </cell>
          <cell r="W223">
            <v>6.93E-2</v>
          </cell>
          <cell r="X223">
            <v>1.2999999999999999E-3</v>
          </cell>
          <cell r="Y223">
            <v>7.4000000000000003E-3</v>
          </cell>
          <cell r="Z223">
            <v>3.4500000000000003E-2</v>
          </cell>
        </row>
        <row r="224">
          <cell r="A224" t="str">
            <v>Milho amido</v>
          </cell>
          <cell r="C224">
            <v>361.36682387826096</v>
          </cell>
          <cell r="D224">
            <v>87.148843913043493</v>
          </cell>
          <cell r="E224">
            <v>0.59782608695652173</v>
          </cell>
          <cell r="F224" t="str">
            <v>Tr</v>
          </cell>
          <cell r="G224">
            <v>0.74333329999999997</v>
          </cell>
          <cell r="H224" t="str">
            <v>NA</v>
          </cell>
          <cell r="I224" t="str">
            <v>Tr</v>
          </cell>
          <cell r="J224">
            <v>3.0276666666666667</v>
          </cell>
          <cell r="K224">
            <v>7.9666666666666663E-2</v>
          </cell>
          <cell r="L224">
            <v>0.12766666666666668</v>
          </cell>
          <cell r="M224">
            <v>1.0576666666666668</v>
          </cell>
          <cell r="P224">
            <v>3.6136682387826098</v>
          </cell>
          <cell r="Q224">
            <v>0.87148843913043494</v>
          </cell>
          <cell r="R224">
            <v>5.9782608695652176E-3</v>
          </cell>
          <cell r="S224">
            <v>0</v>
          </cell>
          <cell r="T224">
            <v>7.4333329999999994E-3</v>
          </cell>
          <cell r="U224">
            <v>0</v>
          </cell>
          <cell r="V224">
            <v>0</v>
          </cell>
          <cell r="W224">
            <v>3.0276666666666667E-2</v>
          </cell>
          <cell r="X224">
            <v>7.9666666666666666E-4</v>
          </cell>
          <cell r="Y224">
            <v>1.2766666666666668E-3</v>
          </cell>
          <cell r="Z224">
            <v>1.0576666666666668E-2</v>
          </cell>
        </row>
        <row r="225">
          <cell r="A225" t="str">
            <v>Milho fubá</v>
          </cell>
          <cell r="C225">
            <v>353.48226811594202</v>
          </cell>
          <cell r="D225">
            <v>78.872898550724628</v>
          </cell>
          <cell r="E225">
            <v>7.2137681159420293</v>
          </cell>
          <cell r="F225">
            <v>1.9033333333333333</v>
          </cell>
          <cell r="G225">
            <v>4.7133333333333338</v>
          </cell>
          <cell r="H225" t="str">
            <v>NA</v>
          </cell>
          <cell r="I225" t="str">
            <v>Tr</v>
          </cell>
          <cell r="J225">
            <v>41.23</v>
          </cell>
          <cell r="K225">
            <v>1.0933333333333333</v>
          </cell>
          <cell r="L225">
            <v>0.85</v>
          </cell>
          <cell r="M225">
            <v>2.6666666666666665</v>
          </cell>
          <cell r="P225">
            <v>3.5348226811594201</v>
          </cell>
          <cell r="Q225">
            <v>0.78872898550724624</v>
          </cell>
          <cell r="R225">
            <v>7.2137681159420292E-2</v>
          </cell>
          <cell r="S225">
            <v>1.9033333333333333E-2</v>
          </cell>
          <cell r="T225">
            <v>4.713333333333334E-2</v>
          </cell>
          <cell r="U225">
            <v>0</v>
          </cell>
          <cell r="V225">
            <v>0</v>
          </cell>
          <cell r="W225">
            <v>0.41229999999999994</v>
          </cell>
          <cell r="X225">
            <v>1.0933333333333333E-2</v>
          </cell>
          <cell r="Y225">
            <v>8.5000000000000006E-3</v>
          </cell>
          <cell r="Z225">
            <v>2.6666666666666665E-2</v>
          </cell>
        </row>
        <row r="226">
          <cell r="A226" t="str">
            <v>Milho verde</v>
          </cell>
          <cell r="C226">
            <v>138.16656499999999</v>
          </cell>
          <cell r="D226">
            <v>28.555749999999996</v>
          </cell>
          <cell r="E226">
            <v>6.5895833333333336</v>
          </cell>
          <cell r="F226">
            <v>0.60899999999999999</v>
          </cell>
          <cell r="G226">
            <v>3.9180000000000006</v>
          </cell>
          <cell r="H226" t="str">
            <v>NA</v>
          </cell>
          <cell r="I226" t="str">
            <v>Tr</v>
          </cell>
          <cell r="J226">
            <v>32.575000000000003</v>
          </cell>
          <cell r="K226">
            <v>0.51766666666666661</v>
          </cell>
          <cell r="L226">
            <v>0.41099999999999998</v>
          </cell>
          <cell r="M226">
            <v>1.6123333333333332</v>
          </cell>
          <cell r="P226">
            <v>1.38166565</v>
          </cell>
          <cell r="Q226">
            <v>0.28555749999999996</v>
          </cell>
          <cell r="R226">
            <v>6.5895833333333334E-2</v>
          </cell>
          <cell r="S226">
            <v>6.0899999999999999E-3</v>
          </cell>
          <cell r="T226">
            <v>3.9180000000000006E-2</v>
          </cell>
          <cell r="U226">
            <v>0</v>
          </cell>
          <cell r="V226">
            <v>0</v>
          </cell>
          <cell r="W226">
            <v>0.32575000000000004</v>
          </cell>
          <cell r="X226">
            <v>5.1766666666666662E-3</v>
          </cell>
          <cell r="Y226">
            <v>4.1099999999999999E-3</v>
          </cell>
          <cell r="Z226">
            <v>1.6123333333333333E-2</v>
          </cell>
        </row>
        <row r="227">
          <cell r="A227" t="str">
            <v>Milho verde enlatado</v>
          </cell>
          <cell r="C227">
            <v>97.564894202898515</v>
          </cell>
          <cell r="D227">
            <v>17.135072463768108</v>
          </cell>
          <cell r="E227">
            <v>3.2282608695652177</v>
          </cell>
          <cell r="F227">
            <v>2.3533333333333331</v>
          </cell>
          <cell r="G227">
            <v>4.6433333333333335</v>
          </cell>
          <cell r="H227">
            <v>2.29</v>
          </cell>
          <cell r="I227">
            <v>1.7433333333333334</v>
          </cell>
          <cell r="J227">
            <v>20.376333333333331</v>
          </cell>
          <cell r="K227">
            <v>0.49833333333333335</v>
          </cell>
          <cell r="L227">
            <v>0.58566666666666667</v>
          </cell>
          <cell r="M227">
            <v>2.1673333333333336</v>
          </cell>
          <cell r="P227">
            <v>0.97564894202898511</v>
          </cell>
          <cell r="Q227">
            <v>0.17135072463768108</v>
          </cell>
          <cell r="R227">
            <v>3.2282608695652179E-2</v>
          </cell>
          <cell r="S227">
            <v>2.353333333333333E-2</v>
          </cell>
          <cell r="T227">
            <v>4.6433333333333333E-2</v>
          </cell>
          <cell r="U227">
            <v>2.29E-2</v>
          </cell>
          <cell r="V227">
            <v>1.7433333333333335E-2</v>
          </cell>
          <cell r="W227">
            <v>0.20376333333333332</v>
          </cell>
          <cell r="X227">
            <v>4.9833333333333335E-3</v>
          </cell>
          <cell r="Y227">
            <v>5.8566666666666663E-3</v>
          </cell>
          <cell r="Z227">
            <v>2.1673333333333336E-2</v>
          </cell>
        </row>
        <row r="228">
          <cell r="A228" t="str">
            <v>Morango</v>
          </cell>
          <cell r="C228">
            <v>30.147917391304354</v>
          </cell>
          <cell r="D228">
            <v>6.8184057971014589</v>
          </cell>
          <cell r="E228">
            <v>0.89492753623188392</v>
          </cell>
          <cell r="F228">
            <v>0.31</v>
          </cell>
          <cell r="G228">
            <v>1.7233333333333334</v>
          </cell>
          <cell r="H228">
            <v>0.57999999999999996</v>
          </cell>
          <cell r="I228">
            <v>63.596666666666664</v>
          </cell>
          <cell r="J228">
            <v>9.6733333333333338</v>
          </cell>
          <cell r="K228">
            <v>0.17666666666666667</v>
          </cell>
          <cell r="L228">
            <v>0.32</v>
          </cell>
          <cell r="M228">
            <v>10.9</v>
          </cell>
          <cell r="P228">
            <v>0.30147917391304352</v>
          </cell>
          <cell r="Q228">
            <v>6.8184057971014594E-2</v>
          </cell>
          <cell r="R228">
            <v>8.9492753623188395E-3</v>
          </cell>
          <cell r="S228">
            <v>3.0999999999999999E-3</v>
          </cell>
          <cell r="T228">
            <v>1.7233333333333333E-2</v>
          </cell>
          <cell r="U228">
            <v>5.7999999999999996E-3</v>
          </cell>
          <cell r="V228">
            <v>0.63596666666666668</v>
          </cell>
          <cell r="W228">
            <v>9.6733333333333338E-2</v>
          </cell>
          <cell r="X228">
            <v>1.7666666666666666E-3</v>
          </cell>
          <cell r="Y228">
            <v>3.2000000000000002E-3</v>
          </cell>
          <cell r="Z228">
            <v>0.109</v>
          </cell>
        </row>
        <row r="229">
          <cell r="A229" t="str">
            <v>Mortadela</v>
          </cell>
          <cell r="C229">
            <v>268.8199890167316</v>
          </cell>
          <cell r="D229">
            <v>5.8159166666666602</v>
          </cell>
          <cell r="E229">
            <v>11.952083333333334</v>
          </cell>
          <cell r="F229">
            <v>21.649333333333335</v>
          </cell>
          <cell r="G229" t="str">
            <v>NA</v>
          </cell>
          <cell r="H229">
            <v>24.553333333333331</v>
          </cell>
          <cell r="J229">
            <v>19.143333333333334</v>
          </cell>
          <cell r="K229">
            <v>1.0193333333333332</v>
          </cell>
          <cell r="L229">
            <v>1.4696666666666667</v>
          </cell>
          <cell r="M229">
            <v>66.546999999999997</v>
          </cell>
          <cell r="P229">
            <v>2.6881998901673159</v>
          </cell>
          <cell r="Q229">
            <v>5.8159166666666602E-2</v>
          </cell>
          <cell r="R229">
            <v>0.11952083333333334</v>
          </cell>
          <cell r="S229">
            <v>0.21649333333333334</v>
          </cell>
          <cell r="T229">
            <v>0</v>
          </cell>
          <cell r="U229">
            <v>0.2455333333333333</v>
          </cell>
          <cell r="V229">
            <v>0</v>
          </cell>
          <cell r="W229">
            <v>0.19143333333333334</v>
          </cell>
          <cell r="X229">
            <v>1.0193333333333332E-2</v>
          </cell>
          <cell r="Y229">
            <v>1.4696666666666667E-2</v>
          </cell>
          <cell r="Z229">
            <v>0.66547000000000001</v>
          </cell>
        </row>
        <row r="230">
          <cell r="A230" t="str">
            <v>Mostarda folha</v>
          </cell>
          <cell r="C230">
            <v>18.107389052172486</v>
          </cell>
          <cell r="D230">
            <v>3.2365833333333267</v>
          </cell>
          <cell r="E230">
            <v>2.1104166666666671</v>
          </cell>
          <cell r="F230">
            <v>0.16766666666666666</v>
          </cell>
          <cell r="G230">
            <v>1.891</v>
          </cell>
          <cell r="H230">
            <v>525</v>
          </cell>
          <cell r="I230">
            <v>38.553333333333335</v>
          </cell>
          <cell r="J230">
            <v>15.618333333333332</v>
          </cell>
          <cell r="K230">
            <v>0.28399999999999997</v>
          </cell>
          <cell r="L230">
            <v>1.097</v>
          </cell>
          <cell r="M230">
            <v>68.178333333333342</v>
          </cell>
          <cell r="P230">
            <v>0.18107389052172487</v>
          </cell>
          <cell r="Q230">
            <v>3.2365833333333267E-2</v>
          </cell>
          <cell r="R230">
            <v>2.110416666666667E-2</v>
          </cell>
          <cell r="S230">
            <v>1.6766666666666666E-3</v>
          </cell>
          <cell r="T230">
            <v>1.891E-2</v>
          </cell>
          <cell r="U230">
            <v>5.25</v>
          </cell>
          <cell r="V230">
            <v>0.38553333333333334</v>
          </cell>
          <cell r="W230">
            <v>0.15618333333333331</v>
          </cell>
          <cell r="X230">
            <v>2.8399999999999996E-3</v>
          </cell>
          <cell r="Y230">
            <v>1.0970000000000001E-2</v>
          </cell>
          <cell r="Z230">
            <v>0.68178333333333341</v>
          </cell>
        </row>
        <row r="231">
          <cell r="A231" t="str">
            <v>Nabo</v>
          </cell>
          <cell r="C231">
            <v>18.18662463768122</v>
          </cell>
          <cell r="D231">
            <v>4.1471014492753762</v>
          </cell>
          <cell r="E231">
            <v>1.2028985507246377</v>
          </cell>
          <cell r="F231">
            <v>5.3333333333333337E-2</v>
          </cell>
          <cell r="G231">
            <v>2.6433333333333335</v>
          </cell>
          <cell r="H231" t="str">
            <v>NA</v>
          </cell>
          <cell r="I231">
            <v>9.5500000000000007</v>
          </cell>
          <cell r="J231">
            <v>14.6</v>
          </cell>
          <cell r="K231">
            <v>0.19</v>
          </cell>
          <cell r="L231">
            <v>0.22333333333333336</v>
          </cell>
          <cell r="M231">
            <v>42.393333333333338</v>
          </cell>
          <cell r="P231">
            <v>0.1818662463768122</v>
          </cell>
          <cell r="Q231">
            <v>4.1471014492753762E-2</v>
          </cell>
          <cell r="R231">
            <v>1.2028985507246378E-2</v>
          </cell>
          <cell r="S231">
            <v>5.3333333333333336E-4</v>
          </cell>
          <cell r="T231">
            <v>2.6433333333333336E-2</v>
          </cell>
          <cell r="U231">
            <v>0</v>
          </cell>
          <cell r="V231">
            <v>9.5500000000000002E-2</v>
          </cell>
          <cell r="W231">
            <v>0.14599999999999999</v>
          </cell>
          <cell r="X231">
            <v>1.9E-3</v>
          </cell>
          <cell r="Y231">
            <v>2.2333333333333337E-3</v>
          </cell>
          <cell r="Z231">
            <v>0.42393333333333338</v>
          </cell>
        </row>
        <row r="232">
          <cell r="A232" t="str">
            <v>Nêspera</v>
          </cell>
          <cell r="C232">
            <v>42.539198868195214</v>
          </cell>
          <cell r="D232">
            <v>11.528666666666659</v>
          </cell>
          <cell r="E232">
            <v>0.30833333333333335</v>
          </cell>
          <cell r="F232" t="str">
            <v>Tr</v>
          </cell>
          <cell r="G232">
            <v>2.9580000000000002</v>
          </cell>
          <cell r="H232">
            <v>85.92</v>
          </cell>
          <cell r="I232">
            <v>3.1566666666666667</v>
          </cell>
          <cell r="J232">
            <v>9.7206666666666663</v>
          </cell>
          <cell r="K232">
            <v>0.12133333333333333</v>
          </cell>
          <cell r="L232">
            <v>0.14666666666666667</v>
          </cell>
          <cell r="M232">
            <v>19.686666666666667</v>
          </cell>
          <cell r="P232">
            <v>0.42539198868195216</v>
          </cell>
          <cell r="Q232">
            <v>0.11528666666666659</v>
          </cell>
          <cell r="R232">
            <v>3.0833333333333333E-3</v>
          </cell>
          <cell r="S232">
            <v>0</v>
          </cell>
          <cell r="T232">
            <v>2.9580000000000002E-2</v>
          </cell>
          <cell r="U232">
            <v>0.85919999999999996</v>
          </cell>
          <cell r="V232">
            <v>3.1566666666666666E-2</v>
          </cell>
          <cell r="W232">
            <v>9.7206666666666663E-2</v>
          </cell>
          <cell r="X232">
            <v>1.2133333333333334E-3</v>
          </cell>
          <cell r="Y232">
            <v>1.4666666666666667E-3</v>
          </cell>
          <cell r="Z232">
            <v>0.19686666666666666</v>
          </cell>
        </row>
        <row r="233">
          <cell r="A233" t="str">
            <v>Óleo de babaçu</v>
          </cell>
          <cell r="C233">
            <v>884</v>
          </cell>
          <cell r="D233" t="str">
            <v>NA</v>
          </cell>
          <cell r="E233" t="str">
            <v>NA</v>
          </cell>
          <cell r="F233">
            <v>100</v>
          </cell>
          <cell r="G233" t="str">
            <v>NA</v>
          </cell>
          <cell r="H233" t="str">
            <v>NA</v>
          </cell>
          <cell r="P233">
            <v>8.84</v>
          </cell>
          <cell r="Q233">
            <v>0</v>
          </cell>
          <cell r="R233">
            <v>0</v>
          </cell>
          <cell r="S233">
            <v>1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</row>
        <row r="234">
          <cell r="A234" t="str">
            <v>Óleo de canola</v>
          </cell>
          <cell r="C234">
            <v>884</v>
          </cell>
          <cell r="D234" t="str">
            <v>NA</v>
          </cell>
          <cell r="E234" t="str">
            <v>NA</v>
          </cell>
          <cell r="F234">
            <v>100</v>
          </cell>
          <cell r="G234" t="str">
            <v>NA</v>
          </cell>
          <cell r="H234" t="str">
            <v>NA</v>
          </cell>
          <cell r="P234">
            <v>8.84</v>
          </cell>
          <cell r="Q234">
            <v>0</v>
          </cell>
          <cell r="R234">
            <v>0</v>
          </cell>
          <cell r="S234">
            <v>1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</row>
        <row r="235">
          <cell r="A235" t="str">
            <v>Óleo de girassol</v>
          </cell>
          <cell r="C235">
            <v>884</v>
          </cell>
          <cell r="D235" t="str">
            <v>NA</v>
          </cell>
          <cell r="E235" t="str">
            <v>NA</v>
          </cell>
          <cell r="F235">
            <v>100</v>
          </cell>
          <cell r="G235" t="str">
            <v>NA</v>
          </cell>
          <cell r="H235" t="str">
            <v>NA</v>
          </cell>
          <cell r="P235">
            <v>8.84</v>
          </cell>
          <cell r="Q235">
            <v>0</v>
          </cell>
          <cell r="R235">
            <v>0</v>
          </cell>
          <cell r="S235">
            <v>1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</row>
        <row r="236">
          <cell r="A236" t="str">
            <v>Óleo de milho</v>
          </cell>
          <cell r="C236">
            <v>884</v>
          </cell>
          <cell r="D236" t="str">
            <v>NA</v>
          </cell>
          <cell r="E236" t="str">
            <v>NA</v>
          </cell>
          <cell r="F236">
            <v>100</v>
          </cell>
          <cell r="G236" t="str">
            <v>NA</v>
          </cell>
          <cell r="H236" t="str">
            <v>NA</v>
          </cell>
          <cell r="P236">
            <v>8.84</v>
          </cell>
          <cell r="Q236">
            <v>0</v>
          </cell>
          <cell r="R236">
            <v>0</v>
          </cell>
          <cell r="S236">
            <v>1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</row>
        <row r="237">
          <cell r="A237" t="str">
            <v>Óleo de pequi</v>
          </cell>
          <cell r="C237">
            <v>884</v>
          </cell>
          <cell r="D237" t="str">
            <v>NA</v>
          </cell>
          <cell r="E237" t="str">
            <v>NA</v>
          </cell>
          <cell r="F237">
            <v>100</v>
          </cell>
          <cell r="G237" t="str">
            <v>NA</v>
          </cell>
          <cell r="H237" t="str">
            <v>NA</v>
          </cell>
          <cell r="P237">
            <v>8.84</v>
          </cell>
          <cell r="Q237">
            <v>0</v>
          </cell>
          <cell r="R237">
            <v>0</v>
          </cell>
          <cell r="S237">
            <v>1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</row>
        <row r="238">
          <cell r="A238" t="str">
            <v>Óleo de soja</v>
          </cell>
          <cell r="C238">
            <v>884</v>
          </cell>
          <cell r="D238" t="str">
            <v>NA</v>
          </cell>
          <cell r="E238" t="str">
            <v>NA</v>
          </cell>
          <cell r="F238">
            <v>100</v>
          </cell>
          <cell r="G238" t="str">
            <v>NA</v>
          </cell>
          <cell r="H238" t="str">
            <v>NA</v>
          </cell>
          <cell r="P238">
            <v>8.84</v>
          </cell>
          <cell r="Q238">
            <v>0</v>
          </cell>
          <cell r="R238">
            <v>0</v>
          </cell>
          <cell r="S238">
            <v>1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</row>
        <row r="239">
          <cell r="A239" t="str">
            <v>Orégano</v>
          </cell>
          <cell r="B239">
            <v>100</v>
          </cell>
          <cell r="C239">
            <v>306</v>
          </cell>
          <cell r="D239">
            <v>64.430000000000007</v>
          </cell>
          <cell r="E239">
            <v>11</v>
          </cell>
          <cell r="F239">
            <v>10.25</v>
          </cell>
          <cell r="G239">
            <v>42.8</v>
          </cell>
          <cell r="H239">
            <v>345.17</v>
          </cell>
          <cell r="I239">
            <v>50</v>
          </cell>
          <cell r="J239">
            <v>270</v>
          </cell>
          <cell r="K239">
            <v>4.43</v>
          </cell>
          <cell r="L239">
            <v>44</v>
          </cell>
          <cell r="M239">
            <v>1576</v>
          </cell>
          <cell r="P239">
            <v>3.06</v>
          </cell>
          <cell r="Q239">
            <v>0.64430000000000009</v>
          </cell>
          <cell r="R239">
            <v>0.11</v>
          </cell>
          <cell r="S239">
            <v>0.10249999999999999</v>
          </cell>
          <cell r="T239">
            <v>0.42799999999999999</v>
          </cell>
          <cell r="U239">
            <v>3.4517000000000002</v>
          </cell>
          <cell r="V239">
            <v>0.5</v>
          </cell>
          <cell r="W239">
            <v>2.7</v>
          </cell>
          <cell r="X239">
            <v>4.4299999999999999E-2</v>
          </cell>
          <cell r="Y239">
            <v>0.44</v>
          </cell>
          <cell r="Z239">
            <v>15.76</v>
          </cell>
        </row>
        <row r="240">
          <cell r="A240" t="str">
            <v>Ovo de codorna inteiro</v>
          </cell>
          <cell r="C240">
            <v>176.89389999999997</v>
          </cell>
          <cell r="D240">
            <v>0.77249999999999863</v>
          </cell>
          <cell r="E240">
            <v>13.6875</v>
          </cell>
          <cell r="F240">
            <v>12.68</v>
          </cell>
          <cell r="G240" t="str">
            <v>NA</v>
          </cell>
          <cell r="H240">
            <v>305.17333333333335</v>
          </cell>
          <cell r="I240" t="str">
            <v xml:space="preserve"> </v>
          </cell>
          <cell r="J240">
            <v>11.063000000000001</v>
          </cell>
          <cell r="K240">
            <v>2.0543333333333331</v>
          </cell>
          <cell r="L240">
            <v>3.3486666666666665</v>
          </cell>
          <cell r="M240">
            <v>78.729333333333329</v>
          </cell>
          <cell r="P240">
            <v>1.7689389999999998</v>
          </cell>
          <cell r="Q240">
            <v>7.7249999999999862E-3</v>
          </cell>
          <cell r="R240">
            <v>0.136875</v>
          </cell>
          <cell r="S240">
            <v>0.1268</v>
          </cell>
          <cell r="T240">
            <v>0</v>
          </cell>
          <cell r="U240">
            <v>3.0517333333333334</v>
          </cell>
          <cell r="V240">
            <v>0</v>
          </cell>
          <cell r="W240">
            <v>0.11063000000000001</v>
          </cell>
          <cell r="X240">
            <v>2.054333333333333E-2</v>
          </cell>
          <cell r="Y240">
            <v>3.3486666666666665E-2</v>
          </cell>
          <cell r="Z240">
            <v>0.78729333333333329</v>
          </cell>
        </row>
        <row r="241">
          <cell r="A241" t="str">
            <v>Ovo de galinha inteiro</v>
          </cell>
          <cell r="C241">
            <v>143.11173333333335</v>
          </cell>
          <cell r="D241">
            <v>1.6366666666666725</v>
          </cell>
          <cell r="E241">
            <v>13.03</v>
          </cell>
          <cell r="F241">
            <v>8.9</v>
          </cell>
          <cell r="G241" t="str">
            <v>NA</v>
          </cell>
          <cell r="H241">
            <v>78.826666666666654</v>
          </cell>
          <cell r="I241" t="str">
            <v xml:space="preserve"> </v>
          </cell>
          <cell r="J241">
            <v>12.66</v>
          </cell>
          <cell r="K241">
            <v>1.0833333333333333</v>
          </cell>
          <cell r="L241">
            <v>1.5633333333333335</v>
          </cell>
          <cell r="M241">
            <v>42.023333333333333</v>
          </cell>
          <cell r="P241">
            <v>1.4311173333333336</v>
          </cell>
          <cell r="Q241">
            <v>1.6366666666666724E-2</v>
          </cell>
          <cell r="R241">
            <v>0.1303</v>
          </cell>
          <cell r="S241">
            <v>8.900000000000001E-2</v>
          </cell>
          <cell r="T241">
            <v>0</v>
          </cell>
          <cell r="U241">
            <v>0.78826666666666656</v>
          </cell>
          <cell r="V241">
            <v>0</v>
          </cell>
          <cell r="W241">
            <v>0.12659999999999999</v>
          </cell>
          <cell r="X241">
            <v>1.0833333333333332E-2</v>
          </cell>
          <cell r="Y241">
            <v>1.5633333333333336E-2</v>
          </cell>
          <cell r="Z241">
            <v>0.42023333333333335</v>
          </cell>
        </row>
        <row r="242">
          <cell r="A242" t="str">
            <v>Paçoca de amendoim</v>
          </cell>
          <cell r="C242">
            <v>486.92708646452428</v>
          </cell>
          <cell r="D242">
            <v>52.376166666666663</v>
          </cell>
          <cell r="E242">
            <v>15.995833333333334</v>
          </cell>
          <cell r="F242">
            <v>26.075333333333333</v>
          </cell>
          <cell r="G242">
            <v>7.319</v>
          </cell>
          <cell r="H242" t="str">
            <v>NA</v>
          </cell>
          <cell r="I242" t="str">
            <v>Tr</v>
          </cell>
          <cell r="J242">
            <v>100.67466666666667</v>
          </cell>
          <cell r="K242">
            <v>1.56</v>
          </cell>
          <cell r="L242">
            <v>1.1346666666666667</v>
          </cell>
          <cell r="M242">
            <v>22.481333333333335</v>
          </cell>
          <cell r="P242">
            <v>4.8692708646452427</v>
          </cell>
          <cell r="Q242">
            <v>0.52376166666666668</v>
          </cell>
          <cell r="R242">
            <v>0.15995833333333334</v>
          </cell>
          <cell r="S242">
            <v>0.26075333333333334</v>
          </cell>
          <cell r="T242">
            <v>7.3190000000000005E-2</v>
          </cell>
          <cell r="U242">
            <v>0</v>
          </cell>
          <cell r="V242">
            <v>0</v>
          </cell>
          <cell r="W242">
            <v>1.0067466666666667</v>
          </cell>
          <cell r="X242">
            <v>1.5600000000000001E-2</v>
          </cell>
          <cell r="Y242">
            <v>1.1346666666666666E-2</v>
          </cell>
          <cell r="Z242">
            <v>0.22481333333333336</v>
          </cell>
        </row>
        <row r="243">
          <cell r="A243" t="str">
            <v>Palmito, juçara, em conserva</v>
          </cell>
          <cell r="C243">
            <v>23.199716434081346</v>
          </cell>
          <cell r="D243">
            <v>4.328333333333326</v>
          </cell>
          <cell r="E243">
            <v>1.7916666666666667</v>
          </cell>
          <cell r="F243">
            <v>0.40333333333333332</v>
          </cell>
          <cell r="G243">
            <v>3.15</v>
          </cell>
          <cell r="H243" t="str">
            <v>NA</v>
          </cell>
          <cell r="I243">
            <v>1.98</v>
          </cell>
          <cell r="J243">
            <v>33.702666666666666</v>
          </cell>
          <cell r="K243">
            <v>0.73166666666666658</v>
          </cell>
          <cell r="L243">
            <v>0.30333333333333329</v>
          </cell>
          <cell r="M243">
            <v>58.288999999999994</v>
          </cell>
          <cell r="P243">
            <v>0.23199716434081347</v>
          </cell>
          <cell r="Q243">
            <v>4.3283333333333257E-2</v>
          </cell>
          <cell r="R243">
            <v>1.7916666666666668E-2</v>
          </cell>
          <cell r="S243">
            <v>4.0333333333333332E-3</v>
          </cell>
          <cell r="T243">
            <v>3.15E-2</v>
          </cell>
          <cell r="U243">
            <v>0</v>
          </cell>
          <cell r="V243">
            <v>1.9799999999999998E-2</v>
          </cell>
          <cell r="W243">
            <v>0.33702666666666664</v>
          </cell>
          <cell r="X243">
            <v>7.3166666666666658E-3</v>
          </cell>
          <cell r="Y243">
            <v>3.0333333333333328E-3</v>
          </cell>
          <cell r="Z243">
            <v>0.58288999999999991</v>
          </cell>
        </row>
        <row r="244">
          <cell r="A244" t="str">
            <v>Palmito, pupunha, em conserva</v>
          </cell>
          <cell r="C244">
            <v>29.431963333333321</v>
          </cell>
          <cell r="D244">
            <v>5.5089999999999968</v>
          </cell>
          <cell r="E244">
            <v>2.4583333333333335</v>
          </cell>
          <cell r="F244">
            <v>0.45</v>
          </cell>
          <cell r="G244">
            <v>2.5499999999999998</v>
          </cell>
          <cell r="H244" t="str">
            <v>NA</v>
          </cell>
          <cell r="I244">
            <v>8.6633333333333322</v>
          </cell>
          <cell r="J244">
            <v>25.492333333333335</v>
          </cell>
          <cell r="K244">
            <v>0.35600000000000004</v>
          </cell>
          <cell r="L244">
            <v>0.17766666666666667</v>
          </cell>
          <cell r="M244">
            <v>32.438999999999993</v>
          </cell>
          <cell r="P244">
            <v>0.29431963333333322</v>
          </cell>
          <cell r="Q244">
            <v>5.5089999999999965E-2</v>
          </cell>
          <cell r="R244">
            <v>2.4583333333333336E-2</v>
          </cell>
          <cell r="S244">
            <v>4.5000000000000005E-3</v>
          </cell>
          <cell r="T244">
            <v>2.5499999999999998E-2</v>
          </cell>
          <cell r="U244">
            <v>0</v>
          </cell>
          <cell r="V244">
            <v>8.6633333333333326E-2</v>
          </cell>
          <cell r="W244">
            <v>0.25492333333333334</v>
          </cell>
          <cell r="X244">
            <v>3.5600000000000002E-3</v>
          </cell>
          <cell r="Y244">
            <v>1.7766666666666666E-3</v>
          </cell>
          <cell r="Z244">
            <v>0.32438999999999996</v>
          </cell>
        </row>
        <row r="245">
          <cell r="A245" t="str">
            <v>Pão de hamburguer</v>
          </cell>
          <cell r="B245">
            <v>100</v>
          </cell>
          <cell r="C245">
            <v>279</v>
          </cell>
          <cell r="D245">
            <v>49.45</v>
          </cell>
          <cell r="E245">
            <v>9.5</v>
          </cell>
          <cell r="F245">
            <v>4.33</v>
          </cell>
          <cell r="G245">
            <v>2.1</v>
          </cell>
          <cell r="H245">
            <v>0</v>
          </cell>
          <cell r="I245">
            <v>0</v>
          </cell>
          <cell r="K245">
            <v>0.66</v>
          </cell>
          <cell r="L245">
            <v>3.32</v>
          </cell>
          <cell r="M245">
            <v>138</v>
          </cell>
          <cell r="P245">
            <v>2.79</v>
          </cell>
          <cell r="Q245">
            <v>0.49450000000000005</v>
          </cell>
          <cell r="R245">
            <v>9.5000000000000001E-2</v>
          </cell>
          <cell r="S245">
            <v>4.3299999999999998E-2</v>
          </cell>
          <cell r="T245">
            <v>2.1000000000000001E-2</v>
          </cell>
          <cell r="U245">
            <v>0</v>
          </cell>
          <cell r="V245">
            <v>0</v>
          </cell>
          <cell r="W245">
            <v>0</v>
          </cell>
          <cell r="X245">
            <v>6.6E-3</v>
          </cell>
          <cell r="Y245">
            <v>3.32E-2</v>
          </cell>
          <cell r="Z245">
            <v>1.38</v>
          </cell>
        </row>
        <row r="246">
          <cell r="A246" t="str">
            <v>Pão de hot dog</v>
          </cell>
          <cell r="B246">
            <v>100</v>
          </cell>
          <cell r="C246">
            <v>279</v>
          </cell>
          <cell r="D246">
            <v>49.45</v>
          </cell>
          <cell r="E246">
            <v>9.5</v>
          </cell>
          <cell r="F246">
            <v>4.33</v>
          </cell>
          <cell r="G246">
            <v>2.1</v>
          </cell>
          <cell r="H246">
            <v>0</v>
          </cell>
          <cell r="I246">
            <v>0</v>
          </cell>
          <cell r="K246">
            <v>0.66</v>
          </cell>
          <cell r="L246">
            <v>3.32</v>
          </cell>
          <cell r="M246">
            <v>138</v>
          </cell>
          <cell r="P246">
            <v>2.79</v>
          </cell>
          <cell r="Q246">
            <v>0.49450000000000005</v>
          </cell>
          <cell r="R246">
            <v>9.5000000000000001E-2</v>
          </cell>
          <cell r="S246">
            <v>4.3299999999999998E-2</v>
          </cell>
          <cell r="T246">
            <v>2.1000000000000001E-2</v>
          </cell>
          <cell r="U246">
            <v>0</v>
          </cell>
          <cell r="V246">
            <v>0</v>
          </cell>
          <cell r="W246">
            <v>0</v>
          </cell>
          <cell r="X246">
            <v>6.6E-3</v>
          </cell>
          <cell r="Y246">
            <v>3.32E-2</v>
          </cell>
          <cell r="Z246">
            <v>1.38</v>
          </cell>
        </row>
        <row r="247">
          <cell r="A247" t="str">
            <v>Pão doce</v>
          </cell>
          <cell r="B247">
            <v>100</v>
          </cell>
          <cell r="C247">
            <v>355.23</v>
          </cell>
          <cell r="D247">
            <v>55.83</v>
          </cell>
          <cell r="E247">
            <v>5.15</v>
          </cell>
          <cell r="F247">
            <v>13.08</v>
          </cell>
          <cell r="G247">
            <v>2.02</v>
          </cell>
          <cell r="H247">
            <v>97.7</v>
          </cell>
          <cell r="I247">
            <v>0.05</v>
          </cell>
          <cell r="J247">
            <v>18.079999999999998</v>
          </cell>
          <cell r="K247">
            <v>0.5</v>
          </cell>
          <cell r="L247">
            <v>2.09</v>
          </cell>
          <cell r="M247">
            <v>32.49</v>
          </cell>
          <cell r="P247">
            <v>3.5523000000000002</v>
          </cell>
          <cell r="Q247">
            <v>0.55830000000000002</v>
          </cell>
          <cell r="R247">
            <v>5.1500000000000004E-2</v>
          </cell>
          <cell r="S247">
            <v>0.1308</v>
          </cell>
          <cell r="T247">
            <v>2.0199999999999999E-2</v>
          </cell>
          <cell r="U247">
            <v>0.97699999999999998</v>
          </cell>
          <cell r="V247">
            <v>5.0000000000000001E-4</v>
          </cell>
          <cell r="W247">
            <v>0.18079999999999999</v>
          </cell>
          <cell r="X247">
            <v>5.0000000000000001E-3</v>
          </cell>
          <cell r="Y247">
            <v>2.0899999999999998E-2</v>
          </cell>
          <cell r="Z247">
            <v>0.32490000000000002</v>
          </cell>
        </row>
        <row r="248">
          <cell r="A248" t="str">
            <v>Pão de aveia de forma</v>
          </cell>
          <cell r="C248">
            <v>343.08536666666669</v>
          </cell>
          <cell r="D248">
            <v>59.566666666666663</v>
          </cell>
          <cell r="E248">
            <v>12.35</v>
          </cell>
          <cell r="F248">
            <v>5.6933333333333342</v>
          </cell>
          <cell r="G248">
            <v>5.98</v>
          </cell>
          <cell r="H248" t="str">
            <v>Tr</v>
          </cell>
          <cell r="I248" t="str">
            <v>Tr</v>
          </cell>
          <cell r="J248">
            <v>56.68033333333333</v>
          </cell>
          <cell r="K248">
            <v>1.7306666666666668</v>
          </cell>
          <cell r="L248">
            <v>4.7319999999999993</v>
          </cell>
          <cell r="M248">
            <v>108.69099999999999</v>
          </cell>
          <cell r="P248">
            <v>3.4308536666666667</v>
          </cell>
          <cell r="Q248">
            <v>0.59566666666666668</v>
          </cell>
          <cell r="R248">
            <v>0.1235</v>
          </cell>
          <cell r="S248">
            <v>5.6933333333333343E-2</v>
          </cell>
          <cell r="T248">
            <v>5.9800000000000006E-2</v>
          </cell>
          <cell r="U248">
            <v>0</v>
          </cell>
          <cell r="V248">
            <v>0</v>
          </cell>
          <cell r="W248">
            <v>0.56680333333333333</v>
          </cell>
          <cell r="X248">
            <v>1.7306666666666668E-2</v>
          </cell>
          <cell r="Y248">
            <v>4.7319999999999994E-2</v>
          </cell>
          <cell r="Z248">
            <v>1.0869099999999998</v>
          </cell>
        </row>
        <row r="249">
          <cell r="A249" t="str">
            <v>Pão de queijo</v>
          </cell>
          <cell r="C249">
            <v>294.53800000000001</v>
          </cell>
          <cell r="D249">
            <v>38.512000000000008</v>
          </cell>
          <cell r="E249">
            <v>3.6479999999999997</v>
          </cell>
          <cell r="F249">
            <v>13.988666666666667</v>
          </cell>
          <cell r="G249">
            <v>0.97633333333333328</v>
          </cell>
          <cell r="H249">
            <v>47.50333333333333</v>
          </cell>
          <cell r="I249" t="str">
            <v xml:space="preserve"> </v>
          </cell>
          <cell r="J249">
            <v>6.8256666666666668</v>
          </cell>
          <cell r="K249">
            <v>0.42666666666666669</v>
          </cell>
          <cell r="L249">
            <v>0.28766666666666668</v>
          </cell>
          <cell r="M249">
            <v>87.563666666666677</v>
          </cell>
          <cell r="P249">
            <v>2.9453800000000001</v>
          </cell>
          <cell r="Q249">
            <v>0.38512000000000007</v>
          </cell>
          <cell r="R249">
            <v>3.6479999999999999E-2</v>
          </cell>
          <cell r="S249">
            <v>0.13988666666666666</v>
          </cell>
          <cell r="T249">
            <v>9.7633333333333322E-3</v>
          </cell>
          <cell r="U249">
            <v>0.47503333333333331</v>
          </cell>
          <cell r="V249">
            <v>0</v>
          </cell>
          <cell r="W249">
            <v>6.8256666666666674E-2</v>
          </cell>
          <cell r="X249">
            <v>4.2666666666666669E-3</v>
          </cell>
          <cell r="Y249">
            <v>2.8766666666666667E-3</v>
          </cell>
          <cell r="Z249">
            <v>0.87563666666666673</v>
          </cell>
        </row>
        <row r="250">
          <cell r="A250" t="str">
            <v>Pão de soja</v>
          </cell>
          <cell r="C250">
            <v>308.72632333333331</v>
          </cell>
          <cell r="D250">
            <v>56.510333333333335</v>
          </cell>
          <cell r="E250">
            <v>11.343</v>
          </cell>
          <cell r="F250">
            <v>3.58</v>
          </cell>
          <cell r="G250">
            <v>5.706666666666667</v>
          </cell>
          <cell r="H250" t="str">
            <v>NA</v>
          </cell>
          <cell r="I250" t="str">
            <v>Tr</v>
          </cell>
          <cell r="J250">
            <v>48.318333333333328</v>
          </cell>
          <cell r="K250">
            <v>1.4586666666666668</v>
          </cell>
          <cell r="L250">
            <v>3.3303333333333334</v>
          </cell>
          <cell r="M250">
            <v>90.237333333333325</v>
          </cell>
          <cell r="P250">
            <v>3.0872632333333332</v>
          </cell>
          <cell r="Q250">
            <v>0.5651033333333334</v>
          </cell>
          <cell r="R250">
            <v>0.11343</v>
          </cell>
          <cell r="S250">
            <v>3.5799999999999998E-2</v>
          </cell>
          <cell r="T250">
            <v>5.7066666666666668E-2</v>
          </cell>
          <cell r="U250">
            <v>0</v>
          </cell>
          <cell r="V250">
            <v>0</v>
          </cell>
          <cell r="W250">
            <v>0.4831833333333333</v>
          </cell>
          <cell r="X250">
            <v>1.4586666666666668E-2</v>
          </cell>
          <cell r="Y250">
            <v>3.3303333333333331E-2</v>
          </cell>
          <cell r="Z250">
            <v>0.90237333333333325</v>
          </cell>
        </row>
        <row r="251">
          <cell r="A251" t="str">
            <v>Pão de milho de forma</v>
          </cell>
          <cell r="C251">
            <v>292.01348999999999</v>
          </cell>
          <cell r="D251">
            <v>56.396999999999998</v>
          </cell>
          <cell r="E251">
            <v>8.3030000000000008</v>
          </cell>
          <cell r="F251">
            <v>3.11</v>
          </cell>
          <cell r="G251">
            <v>4.296666666666666</v>
          </cell>
          <cell r="H251">
            <v>42.24</v>
          </cell>
          <cell r="I251" t="str">
            <v>Tr</v>
          </cell>
          <cell r="J251">
            <v>29.415666666666667</v>
          </cell>
          <cell r="K251">
            <v>0.81766666666666676</v>
          </cell>
          <cell r="L251">
            <v>3.0443333333333329</v>
          </cell>
          <cell r="M251">
            <v>77.848666666666659</v>
          </cell>
          <cell r="P251">
            <v>2.9201348999999999</v>
          </cell>
          <cell r="Q251">
            <v>0.56396999999999997</v>
          </cell>
          <cell r="R251">
            <v>8.3030000000000007E-2</v>
          </cell>
          <cell r="S251">
            <v>3.1099999999999999E-2</v>
          </cell>
          <cell r="T251">
            <v>4.296666666666666E-2</v>
          </cell>
          <cell r="U251">
            <v>0.4224</v>
          </cell>
          <cell r="V251">
            <v>0</v>
          </cell>
          <cell r="W251">
            <v>0.29415666666666668</v>
          </cell>
          <cell r="X251">
            <v>8.1766666666666672E-3</v>
          </cell>
          <cell r="Y251">
            <v>3.0443333333333329E-2</v>
          </cell>
          <cell r="Z251">
            <v>0.77848666666666655</v>
          </cell>
        </row>
        <row r="252">
          <cell r="A252" t="str">
            <v>Pão de trigo de forma integral</v>
          </cell>
          <cell r="C252">
            <v>253.19361833333332</v>
          </cell>
          <cell r="D252">
            <v>49.941499999999998</v>
          </cell>
          <cell r="E252">
            <v>9.4251666666666658</v>
          </cell>
          <cell r="F252">
            <v>3.6533333333333338</v>
          </cell>
          <cell r="G252">
            <v>6.8833333333333329</v>
          </cell>
          <cell r="H252">
            <v>0.17</v>
          </cell>
          <cell r="I252" t="str">
            <v>Tr</v>
          </cell>
          <cell r="J252">
            <v>60.428333333333335</v>
          </cell>
          <cell r="K252">
            <v>1.5856666666666668</v>
          </cell>
          <cell r="L252">
            <v>2.9853333333333332</v>
          </cell>
          <cell r="M252">
            <v>131.75966666666667</v>
          </cell>
          <cell r="P252">
            <v>2.5319361833333334</v>
          </cell>
          <cell r="Q252">
            <v>0.499415</v>
          </cell>
          <cell r="R252">
            <v>9.4251666666666664E-2</v>
          </cell>
          <cell r="S252">
            <v>3.6533333333333334E-2</v>
          </cell>
          <cell r="T252">
            <v>6.883333333333333E-2</v>
          </cell>
          <cell r="U252">
            <v>1.7000000000000001E-3</v>
          </cell>
          <cell r="V252">
            <v>0</v>
          </cell>
          <cell r="W252">
            <v>0.60428333333333339</v>
          </cell>
          <cell r="X252">
            <v>1.5856666666666668E-2</v>
          </cell>
          <cell r="Y252">
            <v>2.9853333333333332E-2</v>
          </cell>
          <cell r="Z252">
            <v>1.3175966666666667</v>
          </cell>
        </row>
        <row r="253">
          <cell r="A253" t="str">
            <v>Pão de trigo francês</v>
          </cell>
          <cell r="C253">
            <v>299.8101504347826</v>
          </cell>
          <cell r="D253">
            <v>58.646434782608694</v>
          </cell>
          <cell r="E253">
            <v>7.9535652173913043</v>
          </cell>
          <cell r="F253">
            <v>3.1033333333333335</v>
          </cell>
          <cell r="G253">
            <v>2.3066666666666666</v>
          </cell>
          <cell r="H253">
            <v>2.9866666666666668</v>
          </cell>
          <cell r="I253" t="str">
            <v xml:space="preserve"> </v>
          </cell>
          <cell r="J253">
            <v>25.463333333333335</v>
          </cell>
          <cell r="K253">
            <v>0.76333333333333331</v>
          </cell>
          <cell r="L253">
            <v>1</v>
          </cell>
          <cell r="M253">
            <v>15.753333333333336</v>
          </cell>
          <cell r="P253">
            <v>2.9981015043478259</v>
          </cell>
          <cell r="Q253">
            <v>0.58646434782608692</v>
          </cell>
          <cell r="R253">
            <v>7.9535652173913049E-2</v>
          </cell>
          <cell r="S253">
            <v>3.1033333333333336E-2</v>
          </cell>
          <cell r="T253">
            <v>2.3066666666666666E-2</v>
          </cell>
          <cell r="U253">
            <v>2.9866666666666666E-2</v>
          </cell>
          <cell r="V253">
            <v>0</v>
          </cell>
          <cell r="W253">
            <v>0.25463333333333332</v>
          </cell>
          <cell r="X253">
            <v>7.6333333333333331E-3</v>
          </cell>
          <cell r="Y253">
            <v>0.01</v>
          </cell>
          <cell r="Z253">
            <v>0.15753333333333336</v>
          </cell>
        </row>
        <row r="254">
          <cell r="A254" t="str">
            <v>Pão de trigo sovado</v>
          </cell>
          <cell r="C254">
            <v>310.96494000000001</v>
          </cell>
          <cell r="D254">
            <v>61.451999999999998</v>
          </cell>
          <cell r="E254">
            <v>8.3979999999999997</v>
          </cell>
          <cell r="F254">
            <v>2.84</v>
          </cell>
          <cell r="G254">
            <v>2.4333333333333331</v>
          </cell>
          <cell r="H254" t="str">
            <v>Tr</v>
          </cell>
          <cell r="I254" t="str">
            <v>Tr</v>
          </cell>
          <cell r="J254">
            <v>22.220333333333333</v>
          </cell>
          <cell r="K254">
            <v>2.6616666666666666</v>
          </cell>
          <cell r="L254">
            <v>2.2686666666666664</v>
          </cell>
          <cell r="M254">
            <v>51.617999999999995</v>
          </cell>
          <cell r="P254">
            <v>3.1096494000000003</v>
          </cell>
          <cell r="Q254">
            <v>0.61451999999999996</v>
          </cell>
          <cell r="R254">
            <v>8.3979999999999999E-2</v>
          </cell>
          <cell r="S254">
            <v>2.8399999999999998E-2</v>
          </cell>
          <cell r="T254">
            <v>2.4333333333333332E-2</v>
          </cell>
          <cell r="U254">
            <v>0</v>
          </cell>
          <cell r="V254">
            <v>0</v>
          </cell>
          <cell r="W254">
            <v>0.22220333333333334</v>
          </cell>
          <cell r="X254">
            <v>2.6616666666666667E-2</v>
          </cell>
          <cell r="Y254">
            <v>2.2686666666666664E-2</v>
          </cell>
          <cell r="Z254">
            <v>0.51617999999999997</v>
          </cell>
        </row>
        <row r="255">
          <cell r="A255" t="str">
            <v>Pepino</v>
          </cell>
          <cell r="C255">
            <v>9.5336913043478191</v>
          </cell>
          <cell r="D255">
            <v>2.0371014492753532</v>
          </cell>
          <cell r="E255">
            <v>0.86956521739130432</v>
          </cell>
          <cell r="F255" t="str">
            <v>Tr</v>
          </cell>
          <cell r="G255">
            <v>1.1200000000000001</v>
          </cell>
          <cell r="H255">
            <v>21.5</v>
          </cell>
          <cell r="I255">
            <v>4.9866666666666672</v>
          </cell>
          <cell r="J255">
            <v>9.34</v>
          </cell>
          <cell r="K255">
            <v>0.12666666666666668</v>
          </cell>
          <cell r="L255">
            <v>0.1466666666666667</v>
          </cell>
          <cell r="M255">
            <v>9.6166666666666671</v>
          </cell>
          <cell r="P255">
            <v>9.5336913043478189E-2</v>
          </cell>
          <cell r="Q255">
            <v>2.0371014492753532E-2</v>
          </cell>
          <cell r="R255">
            <v>8.6956521739130436E-3</v>
          </cell>
          <cell r="S255">
            <v>0</v>
          </cell>
          <cell r="T255">
            <v>1.1200000000000002E-2</v>
          </cell>
          <cell r="U255">
            <v>0.215</v>
          </cell>
          <cell r="V255">
            <v>4.986666666666667E-2</v>
          </cell>
          <cell r="W255">
            <v>9.3399999999999997E-2</v>
          </cell>
          <cell r="X255">
            <v>1.2666666666666668E-3</v>
          </cell>
          <cell r="Y255">
            <v>1.4666666666666669E-3</v>
          </cell>
          <cell r="Z255">
            <v>9.6166666666666678E-2</v>
          </cell>
        </row>
        <row r="256">
          <cell r="A256" t="str">
            <v>Pequi</v>
          </cell>
          <cell r="C256">
            <v>204.96677</v>
          </cell>
          <cell r="D256">
            <v>12.972916666666666</v>
          </cell>
          <cell r="E256">
            <v>2.3354166666666667</v>
          </cell>
          <cell r="F256">
            <v>17.971</v>
          </cell>
          <cell r="G256">
            <v>19.041</v>
          </cell>
          <cell r="H256" t="str">
            <v>NA</v>
          </cell>
          <cell r="I256">
            <v>8.2833333333333332</v>
          </cell>
          <cell r="J256">
            <v>29.77333333333333</v>
          </cell>
          <cell r="K256">
            <v>0.95899999999999996</v>
          </cell>
          <cell r="L256">
            <v>0.27366666666666667</v>
          </cell>
          <cell r="M256">
            <v>32.441000000000003</v>
          </cell>
          <cell r="P256">
            <v>2.0496677000000001</v>
          </cell>
          <cell r="Q256">
            <v>0.12972916666666667</v>
          </cell>
          <cell r="R256">
            <v>2.3354166666666665E-2</v>
          </cell>
          <cell r="S256">
            <v>0.17971000000000001</v>
          </cell>
          <cell r="T256">
            <v>0.19041</v>
          </cell>
          <cell r="U256">
            <v>0</v>
          </cell>
          <cell r="V256">
            <v>8.2833333333333328E-2</v>
          </cell>
          <cell r="W256">
            <v>0.29773333333333329</v>
          </cell>
          <cell r="X256">
            <v>9.5899999999999996E-3</v>
          </cell>
          <cell r="Y256">
            <v>2.7366666666666668E-3</v>
          </cell>
          <cell r="Z256">
            <v>0.32441000000000003</v>
          </cell>
        </row>
        <row r="257">
          <cell r="A257" t="str">
            <v>Pêra</v>
          </cell>
          <cell r="C257">
            <v>53.309047826086925</v>
          </cell>
          <cell r="D257">
            <v>14.02478260869564</v>
          </cell>
          <cell r="E257">
            <v>0.56521739130434789</v>
          </cell>
          <cell r="F257">
            <v>0.11</v>
          </cell>
          <cell r="G257">
            <v>3.0133333333333332</v>
          </cell>
          <cell r="H257">
            <v>1.17</v>
          </cell>
          <cell r="I257">
            <v>2.8333333333333335</v>
          </cell>
          <cell r="J257">
            <v>5.78</v>
          </cell>
          <cell r="K257">
            <v>0.08</v>
          </cell>
          <cell r="L257">
            <v>9.3333333333333338E-2</v>
          </cell>
          <cell r="M257">
            <v>8.2766666666666655</v>
          </cell>
          <cell r="P257">
            <v>0.53309047826086919</v>
          </cell>
          <cell r="Q257">
            <v>0.14024782608695641</v>
          </cell>
          <cell r="R257">
            <v>5.6521739130434793E-3</v>
          </cell>
          <cell r="S257">
            <v>1.1000000000000001E-3</v>
          </cell>
          <cell r="T257">
            <v>3.0133333333333331E-2</v>
          </cell>
          <cell r="U257">
            <v>1.1699999999999999E-2</v>
          </cell>
          <cell r="V257">
            <v>2.8333333333333335E-2</v>
          </cell>
          <cell r="W257">
            <v>5.7800000000000004E-2</v>
          </cell>
          <cell r="X257">
            <v>8.0000000000000004E-4</v>
          </cell>
          <cell r="Y257">
            <v>9.3333333333333332E-4</v>
          </cell>
          <cell r="Z257">
            <v>8.2766666666666655E-2</v>
          </cell>
        </row>
        <row r="258">
          <cell r="A258" t="str">
            <v>Pescada branca</v>
          </cell>
          <cell r="C258">
            <v>110.87629999999999</v>
          </cell>
          <cell r="D258">
            <v>0</v>
          </cell>
          <cell r="E258">
            <v>16.263333333333332</v>
          </cell>
          <cell r="F258">
            <v>4.5933333333333337</v>
          </cell>
          <cell r="G258" t="str">
            <v>NA</v>
          </cell>
          <cell r="H258">
            <v>2.77</v>
          </cell>
          <cell r="J258">
            <v>19.203333333333333</v>
          </cell>
          <cell r="K258">
            <v>0.25</v>
          </cell>
          <cell r="L258">
            <v>0.16333333333333333</v>
          </cell>
          <cell r="M258">
            <v>15.74</v>
          </cell>
          <cell r="P258">
            <v>1.1087629999999999</v>
          </cell>
          <cell r="Q258">
            <v>0</v>
          </cell>
          <cell r="R258">
            <v>0.16263333333333332</v>
          </cell>
          <cell r="S258">
            <v>4.593333333333334E-2</v>
          </cell>
          <cell r="T258">
            <v>0</v>
          </cell>
          <cell r="U258">
            <v>2.7699999999999999E-2</v>
          </cell>
          <cell r="V258">
            <v>0</v>
          </cell>
          <cell r="W258">
            <v>0.19203333333333333</v>
          </cell>
          <cell r="X258">
            <v>2.5000000000000001E-3</v>
          </cell>
          <cell r="Y258">
            <v>1.6333333333333332E-3</v>
          </cell>
          <cell r="Z258">
            <v>0.15740000000000001</v>
          </cell>
        </row>
        <row r="259">
          <cell r="A259" t="str">
            <v>Pescada filé</v>
          </cell>
          <cell r="C259">
            <v>107.20556666666666</v>
          </cell>
          <cell r="D259">
            <v>0</v>
          </cell>
          <cell r="E259">
            <v>16.649999999999999</v>
          </cell>
          <cell r="F259">
            <v>4.0033333333333339</v>
          </cell>
          <cell r="G259" t="str">
            <v>NA</v>
          </cell>
          <cell r="H259">
            <v>47.86</v>
          </cell>
          <cell r="J259">
            <v>22.8</v>
          </cell>
          <cell r="K259">
            <v>0.25333333333333335</v>
          </cell>
          <cell r="L259">
            <v>0.17333333333333334</v>
          </cell>
          <cell r="M259">
            <v>13.546666666666667</v>
          </cell>
          <cell r="P259">
            <v>1.0720556666666665</v>
          </cell>
          <cell r="Q259">
            <v>0</v>
          </cell>
          <cell r="R259">
            <v>0.16649999999999998</v>
          </cell>
          <cell r="S259">
            <v>4.0033333333333337E-2</v>
          </cell>
          <cell r="T259">
            <v>0</v>
          </cell>
          <cell r="U259">
            <v>0.47859999999999997</v>
          </cell>
          <cell r="V259">
            <v>0</v>
          </cell>
          <cell r="W259">
            <v>0.22800000000000001</v>
          </cell>
          <cell r="X259">
            <v>2.5333333333333336E-3</v>
          </cell>
          <cell r="Y259">
            <v>1.7333333333333335E-3</v>
          </cell>
          <cell r="Z259">
            <v>0.13546666666666668</v>
          </cell>
        </row>
        <row r="260">
          <cell r="A260" t="str">
            <v>Pêssego</v>
          </cell>
          <cell r="C260">
            <v>36.327599024534216</v>
          </cell>
          <cell r="D260">
            <v>9.3210000000000051</v>
          </cell>
          <cell r="E260">
            <v>0.82499999999999996</v>
          </cell>
          <cell r="F260" t="str">
            <v>Tr</v>
          </cell>
          <cell r="G260">
            <v>1.4216666666666669</v>
          </cell>
          <cell r="H260">
            <v>16.29</v>
          </cell>
          <cell r="I260">
            <v>3.2533333333333334</v>
          </cell>
          <cell r="J260">
            <v>4.437666666666666</v>
          </cell>
          <cell r="K260">
            <v>5.7000000000000002E-2</v>
          </cell>
          <cell r="L260">
            <v>0.22366666666666668</v>
          </cell>
          <cell r="M260">
            <v>3.2323333333333331</v>
          </cell>
          <cell r="P260">
            <v>0.36327599024534218</v>
          </cell>
          <cell r="Q260">
            <v>9.3210000000000057E-2</v>
          </cell>
          <cell r="R260">
            <v>8.2500000000000004E-3</v>
          </cell>
          <cell r="S260">
            <v>0</v>
          </cell>
          <cell r="T260">
            <v>1.4216666666666669E-2</v>
          </cell>
          <cell r="U260">
            <v>0.16289999999999999</v>
          </cell>
          <cell r="V260">
            <v>3.2533333333333331E-2</v>
          </cell>
          <cell r="W260">
            <v>4.4376666666666661E-2</v>
          </cell>
          <cell r="X260">
            <v>5.6999999999999998E-4</v>
          </cell>
          <cell r="Y260">
            <v>2.2366666666666668E-3</v>
          </cell>
          <cell r="Z260">
            <v>3.2323333333333329E-2</v>
          </cell>
        </row>
        <row r="261">
          <cell r="A261" t="str">
            <v>Pêssego, enlatado, em calda</v>
          </cell>
          <cell r="C261">
            <v>63.142434782608696</v>
          </cell>
          <cell r="D261">
            <v>16.880144927536232</v>
          </cell>
          <cell r="E261">
            <v>0.70652173913043481</v>
          </cell>
          <cell r="F261" t="str">
            <v>Tr</v>
          </cell>
          <cell r="G261">
            <v>1.0166666666666666</v>
          </cell>
          <cell r="H261" t="str">
            <v>NA</v>
          </cell>
          <cell r="I261" t="str">
            <v>Tr</v>
          </cell>
          <cell r="J261">
            <v>4.0383333333333331</v>
          </cell>
          <cell r="K261">
            <v>9.1666666666666674E-2</v>
          </cell>
          <cell r="L261">
            <v>0.60333333333333339</v>
          </cell>
          <cell r="M261">
            <v>4.0966666666666667</v>
          </cell>
          <cell r="P261">
            <v>0.63142434782608692</v>
          </cell>
          <cell r="Q261">
            <v>0.16880144927536234</v>
          </cell>
          <cell r="R261">
            <v>7.0652173913043478E-3</v>
          </cell>
          <cell r="S261">
            <v>0</v>
          </cell>
          <cell r="T261">
            <v>1.0166666666666666E-2</v>
          </cell>
          <cell r="U261">
            <v>0</v>
          </cell>
          <cell r="V261">
            <v>0</v>
          </cell>
          <cell r="W261">
            <v>4.0383333333333334E-2</v>
          </cell>
          <cell r="X261">
            <v>9.1666666666666676E-4</v>
          </cell>
          <cell r="Y261">
            <v>6.0333333333333341E-3</v>
          </cell>
          <cell r="Z261">
            <v>4.0966666666666665E-2</v>
          </cell>
        </row>
        <row r="262">
          <cell r="A262" t="str">
            <v>Pimentão amarelo</v>
          </cell>
          <cell r="C262">
            <v>27.92745942028985</v>
          </cell>
          <cell r="D262">
            <v>5.9620289855072475</v>
          </cell>
          <cell r="E262">
            <v>1.2246376811594204</v>
          </cell>
          <cell r="F262">
            <v>0.4366666666666667</v>
          </cell>
          <cell r="G262">
            <v>1.92</v>
          </cell>
          <cell r="H262" t="str">
            <v>NA</v>
          </cell>
          <cell r="I262">
            <v>201.36</v>
          </cell>
          <cell r="J262">
            <v>10.9</v>
          </cell>
          <cell r="K262">
            <v>0.15</v>
          </cell>
          <cell r="L262">
            <v>0.41333333333333333</v>
          </cell>
          <cell r="M262">
            <v>9.61</v>
          </cell>
          <cell r="P262">
            <v>0.27927459420289852</v>
          </cell>
          <cell r="Q262">
            <v>5.9620289855072478E-2</v>
          </cell>
          <cell r="R262">
            <v>1.2246376811594205E-2</v>
          </cell>
          <cell r="S262">
            <v>4.3666666666666671E-3</v>
          </cell>
          <cell r="T262">
            <v>1.9199999999999998E-2</v>
          </cell>
          <cell r="U262">
            <v>0</v>
          </cell>
          <cell r="V262">
            <v>2.0136000000000003</v>
          </cell>
          <cell r="W262">
            <v>0.109</v>
          </cell>
          <cell r="X262">
            <v>1.5E-3</v>
          </cell>
          <cell r="Y262">
            <v>4.1333333333333335E-3</v>
          </cell>
          <cell r="Z262">
            <v>9.6099999999999991E-2</v>
          </cell>
        </row>
        <row r="263">
          <cell r="A263" t="str">
            <v>Pimentão verde</v>
          </cell>
          <cell r="C263">
            <v>21.285881159420292</v>
          </cell>
          <cell r="D263">
            <v>4.8926086956521777</v>
          </cell>
          <cell r="E263">
            <v>1.0507246376811594</v>
          </cell>
          <cell r="F263">
            <v>0.15</v>
          </cell>
          <cell r="G263">
            <v>2.563333333333333</v>
          </cell>
          <cell r="H263">
            <v>18.5</v>
          </cell>
          <cell r="I263">
            <v>100.21</v>
          </cell>
          <cell r="J263">
            <v>7.79</v>
          </cell>
          <cell r="K263">
            <v>0.14000000000000001</v>
          </cell>
          <cell r="L263">
            <v>0.41</v>
          </cell>
          <cell r="M263">
            <v>8.7633333333333336</v>
          </cell>
          <cell r="P263">
            <v>0.21285881159420292</v>
          </cell>
          <cell r="Q263">
            <v>4.8926086956521779E-2</v>
          </cell>
          <cell r="R263">
            <v>1.0507246376811594E-2</v>
          </cell>
          <cell r="S263">
            <v>1.5E-3</v>
          </cell>
          <cell r="T263">
            <v>2.5633333333333331E-2</v>
          </cell>
          <cell r="U263">
            <v>0.185</v>
          </cell>
          <cell r="V263">
            <v>1.0021</v>
          </cell>
          <cell r="W263">
            <v>7.7899999999999997E-2</v>
          </cell>
          <cell r="X263">
            <v>1.4000000000000002E-3</v>
          </cell>
          <cell r="Y263">
            <v>4.0999999999999995E-3</v>
          </cell>
          <cell r="Z263">
            <v>8.7633333333333341E-2</v>
          </cell>
        </row>
        <row r="264">
          <cell r="A264" t="str">
            <v>Pimentão vermelho</v>
          </cell>
          <cell r="C264">
            <v>23.281363768116009</v>
          </cell>
          <cell r="D264">
            <v>5.4668115942029107</v>
          </cell>
          <cell r="E264">
            <v>1.0398550724637681</v>
          </cell>
          <cell r="F264">
            <v>0.1466666666666667</v>
          </cell>
          <cell r="G264">
            <v>1.5933333333333335</v>
          </cell>
          <cell r="H264" t="str">
            <v>NA</v>
          </cell>
          <cell r="I264">
            <v>158.21</v>
          </cell>
          <cell r="J264">
            <v>11.13</v>
          </cell>
          <cell r="K264">
            <v>0.15333333333333332</v>
          </cell>
          <cell r="L264">
            <v>0.33333333333333331</v>
          </cell>
          <cell r="M264">
            <v>6.37</v>
          </cell>
          <cell r="P264">
            <v>0.23281363768116009</v>
          </cell>
          <cell r="Q264">
            <v>5.4668115942029111E-2</v>
          </cell>
          <cell r="R264">
            <v>1.0398550724637681E-2</v>
          </cell>
          <cell r="S264">
            <v>1.4666666666666669E-3</v>
          </cell>
          <cell r="T264">
            <v>1.5933333333333334E-2</v>
          </cell>
          <cell r="U264">
            <v>0</v>
          </cell>
          <cell r="V264">
            <v>1.5821000000000001</v>
          </cell>
          <cell r="W264">
            <v>0.11130000000000001</v>
          </cell>
          <cell r="X264">
            <v>1.5333333333333332E-3</v>
          </cell>
          <cell r="Y264">
            <v>3.3333333333333331E-3</v>
          </cell>
          <cell r="Z264">
            <v>6.3700000000000007E-2</v>
          </cell>
        </row>
        <row r="265">
          <cell r="A265" t="str">
            <v>Polvilho doce</v>
          </cell>
          <cell r="C265">
            <v>351.2267333333333</v>
          </cell>
          <cell r="D265">
            <v>86.773333333333326</v>
          </cell>
          <cell r="E265">
            <v>0.43</v>
          </cell>
          <cell r="F265" t="str">
            <v>Tr</v>
          </cell>
          <cell r="G265">
            <v>0.23666666666666666</v>
          </cell>
          <cell r="H265" t="str">
            <v>NA</v>
          </cell>
          <cell r="I265" t="str">
            <v>Tr</v>
          </cell>
          <cell r="J265">
            <v>4.0999999999999996</v>
          </cell>
          <cell r="K265" t="str">
            <v>Tr</v>
          </cell>
          <cell r="L265">
            <v>0.51</v>
          </cell>
          <cell r="M265">
            <v>27.413333333333338</v>
          </cell>
          <cell r="P265">
            <v>3.512267333333333</v>
          </cell>
          <cell r="Q265">
            <v>0.86773333333333325</v>
          </cell>
          <cell r="R265">
            <v>4.3E-3</v>
          </cell>
          <cell r="S265">
            <v>0</v>
          </cell>
          <cell r="T265">
            <v>2.3666666666666667E-3</v>
          </cell>
          <cell r="U265">
            <v>0</v>
          </cell>
          <cell r="V265">
            <v>0</v>
          </cell>
          <cell r="W265">
            <v>4.0999999999999995E-2</v>
          </cell>
          <cell r="X265">
            <v>0</v>
          </cell>
          <cell r="Y265">
            <v>5.1000000000000004E-3</v>
          </cell>
          <cell r="Z265">
            <v>0.2741333333333334</v>
          </cell>
        </row>
        <row r="266">
          <cell r="A266" t="str">
            <v>Porco, bisteca</v>
          </cell>
          <cell r="C266">
            <v>164.11533659299215</v>
          </cell>
          <cell r="D266">
            <v>0</v>
          </cell>
          <cell r="E266">
            <v>21.5</v>
          </cell>
          <cell r="F266">
            <v>8.0166666666666657</v>
          </cell>
          <cell r="G266" t="str">
            <v>NA</v>
          </cell>
          <cell r="H266" t="str">
            <v>Tr</v>
          </cell>
          <cell r="J266">
            <v>24.074333333333332</v>
          </cell>
          <cell r="K266">
            <v>1.43</v>
          </cell>
          <cell r="L266">
            <v>0.53333333333333333</v>
          </cell>
          <cell r="M266">
            <v>6.11</v>
          </cell>
          <cell r="P266">
            <v>1.6411533659299216</v>
          </cell>
          <cell r="Q266">
            <v>0</v>
          </cell>
          <cell r="R266">
            <v>0.215</v>
          </cell>
          <cell r="S266">
            <v>8.0166666666666664E-2</v>
          </cell>
          <cell r="T266">
            <v>0</v>
          </cell>
          <cell r="U266">
            <v>0</v>
          </cell>
          <cell r="V266">
            <v>0</v>
          </cell>
          <cell r="W266">
            <v>0.24074333333333331</v>
          </cell>
          <cell r="X266">
            <v>1.43E-2</v>
          </cell>
          <cell r="Y266">
            <v>5.3333333333333332E-3</v>
          </cell>
          <cell r="Z266">
            <v>6.1100000000000002E-2</v>
          </cell>
        </row>
        <row r="267">
          <cell r="A267" t="str">
            <v>Porco, costela</v>
          </cell>
          <cell r="C267">
            <v>255.60634206136066</v>
          </cell>
          <cell r="D267">
            <v>0</v>
          </cell>
          <cell r="E267">
            <v>18</v>
          </cell>
          <cell r="F267">
            <v>19.816666666666666</v>
          </cell>
          <cell r="G267" t="str">
            <v>NA</v>
          </cell>
          <cell r="H267" t="str">
            <v>Tr</v>
          </cell>
          <cell r="J267">
            <v>17.969333333333335</v>
          </cell>
          <cell r="K267">
            <v>2.2736666666666667</v>
          </cell>
          <cell r="L267">
            <v>0.89966666666666661</v>
          </cell>
          <cell r="M267">
            <v>14.527333333333333</v>
          </cell>
          <cell r="P267">
            <v>2.5560634206136066</v>
          </cell>
          <cell r="Q267">
            <v>0</v>
          </cell>
          <cell r="R267">
            <v>0.18</v>
          </cell>
          <cell r="S267">
            <v>0.19816666666666666</v>
          </cell>
          <cell r="T267">
            <v>0</v>
          </cell>
          <cell r="U267">
            <v>0</v>
          </cell>
          <cell r="V267">
            <v>0</v>
          </cell>
          <cell r="W267">
            <v>0.17969333333333334</v>
          </cell>
          <cell r="X267">
            <v>2.2736666666666669E-2</v>
          </cell>
          <cell r="Y267">
            <v>8.9966666666666667E-3</v>
          </cell>
          <cell r="Z267">
            <v>0.14527333333333334</v>
          </cell>
        </row>
        <row r="268">
          <cell r="A268" t="str">
            <v>Porco, lombo</v>
          </cell>
          <cell r="C268">
            <v>175.62519525011379</v>
          </cell>
          <cell r="D268">
            <v>0</v>
          </cell>
          <cell r="E268">
            <v>22.604166666666668</v>
          </cell>
          <cell r="F268">
            <v>8.77</v>
          </cell>
          <cell r="G268" t="str">
            <v>NA</v>
          </cell>
          <cell r="H268" t="str">
            <v>Tr</v>
          </cell>
          <cell r="J268">
            <v>23.914999999999999</v>
          </cell>
          <cell r="K268">
            <v>0.93166666666666664</v>
          </cell>
          <cell r="L268">
            <v>0.47333333333333333</v>
          </cell>
          <cell r="M268">
            <v>4.1550000000000002</v>
          </cell>
          <cell r="P268">
            <v>1.756251952501138</v>
          </cell>
          <cell r="Q268">
            <v>0</v>
          </cell>
          <cell r="R268">
            <v>0.22604166666666667</v>
          </cell>
          <cell r="S268">
            <v>8.77E-2</v>
          </cell>
          <cell r="T268">
            <v>0</v>
          </cell>
          <cell r="U268">
            <v>0</v>
          </cell>
          <cell r="V268">
            <v>0</v>
          </cell>
          <cell r="W268">
            <v>0.23915</v>
          </cell>
          <cell r="X268">
            <v>9.3166666666666658E-3</v>
          </cell>
          <cell r="Y268">
            <v>4.7333333333333333E-3</v>
          </cell>
          <cell r="Z268">
            <v>4.1550000000000004E-2</v>
          </cell>
        </row>
        <row r="269">
          <cell r="A269" t="str">
            <v>Porco, pernil</v>
          </cell>
          <cell r="C269">
            <v>186.05574999999999</v>
          </cell>
          <cell r="D269">
            <v>0</v>
          </cell>
          <cell r="E269">
            <v>20.125</v>
          </cell>
          <cell r="F269">
            <v>11.1</v>
          </cell>
          <cell r="G269" t="str">
            <v>NA</v>
          </cell>
          <cell r="H269" t="str">
            <v>Tr</v>
          </cell>
          <cell r="J269">
            <v>22.882333333333335</v>
          </cell>
          <cell r="K269">
            <v>1.7309999999999999</v>
          </cell>
          <cell r="L269">
            <v>0.88733333333333331</v>
          </cell>
          <cell r="M269">
            <v>12.935666666666668</v>
          </cell>
          <cell r="P269">
            <v>1.8605574999999999</v>
          </cell>
          <cell r="Q269">
            <v>0</v>
          </cell>
          <cell r="R269">
            <v>0.20125000000000001</v>
          </cell>
          <cell r="S269">
            <v>0.111</v>
          </cell>
          <cell r="T269">
            <v>0</v>
          </cell>
          <cell r="U269">
            <v>0</v>
          </cell>
          <cell r="V269">
            <v>0</v>
          </cell>
          <cell r="W269">
            <v>0.22882333333333335</v>
          </cell>
          <cell r="X269">
            <v>1.7309999999999999E-2</v>
          </cell>
          <cell r="Y269">
            <v>8.8733333333333338E-3</v>
          </cell>
          <cell r="Z269">
            <v>0.12935666666666668</v>
          </cell>
        </row>
        <row r="270">
          <cell r="A270" t="str">
            <v>Presunto</v>
          </cell>
          <cell r="C270">
            <v>93.743280720869706</v>
          </cell>
          <cell r="D270">
            <v>2.1456666666666697</v>
          </cell>
          <cell r="E270">
            <v>14.291666666666666</v>
          </cell>
          <cell r="F270">
            <v>2.7066666666666666</v>
          </cell>
          <cell r="G270" t="str">
            <v>NA</v>
          </cell>
          <cell r="H270" t="str">
            <v>Tr</v>
          </cell>
          <cell r="J270">
            <v>17.513333333333332</v>
          </cell>
          <cell r="K270">
            <v>1.4589999999999999</v>
          </cell>
          <cell r="L270">
            <v>0.82766666666666655</v>
          </cell>
          <cell r="M270">
            <v>23.274333333333331</v>
          </cell>
          <cell r="P270">
            <v>0.93743280720869704</v>
          </cell>
          <cell r="Q270">
            <v>2.1456666666666697E-2</v>
          </cell>
          <cell r="R270">
            <v>0.14291666666666666</v>
          </cell>
          <cell r="S270">
            <v>2.7066666666666666E-2</v>
          </cell>
          <cell r="T270">
            <v>0</v>
          </cell>
          <cell r="U270">
            <v>0</v>
          </cell>
          <cell r="V270">
            <v>0</v>
          </cell>
          <cell r="W270">
            <v>0.17513333333333331</v>
          </cell>
          <cell r="X270">
            <v>1.4589999999999999E-2</v>
          </cell>
          <cell r="Y270">
            <v>8.2766666666666648E-3</v>
          </cell>
          <cell r="Z270">
            <v>0.2327433333333333</v>
          </cell>
        </row>
        <row r="271">
          <cell r="A271" t="str">
            <v xml:space="preserve">Proteina texturizada de soja </v>
          </cell>
          <cell r="C271">
            <v>348</v>
          </cell>
          <cell r="D271">
            <v>32</v>
          </cell>
          <cell r="E271">
            <v>52</v>
          </cell>
          <cell r="F271">
            <v>0</v>
          </cell>
          <cell r="G271">
            <v>18</v>
          </cell>
          <cell r="L271">
            <v>270</v>
          </cell>
          <cell r="M271">
            <v>12</v>
          </cell>
          <cell r="P271">
            <v>3.48</v>
          </cell>
          <cell r="Q271">
            <v>0.32</v>
          </cell>
          <cell r="R271">
            <v>0.52</v>
          </cell>
          <cell r="S271">
            <v>0</v>
          </cell>
          <cell r="T271">
            <v>0.18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2.7</v>
          </cell>
          <cell r="Z271">
            <v>0.12</v>
          </cell>
        </row>
        <row r="272">
          <cell r="A272" t="str">
            <v>Pupunha</v>
          </cell>
          <cell r="C272">
            <v>218.53388087660073</v>
          </cell>
          <cell r="D272">
            <v>29.569416666666662</v>
          </cell>
          <cell r="E272">
            <v>2.5229166666666667</v>
          </cell>
          <cell r="F272">
            <v>12.761666666666668</v>
          </cell>
          <cell r="G272">
            <v>4.2533333333333339</v>
          </cell>
          <cell r="H272" t="str">
            <v>NA</v>
          </cell>
          <cell r="I272">
            <v>2.1800000000000002</v>
          </cell>
          <cell r="J272">
            <v>25.289333333333332</v>
          </cell>
          <cell r="K272">
            <v>0.29166666666666669</v>
          </cell>
          <cell r="L272">
            <v>0.51866666666666672</v>
          </cell>
          <cell r="M272">
            <v>27.586333333333329</v>
          </cell>
          <cell r="P272">
            <v>2.1853388087660073</v>
          </cell>
          <cell r="Q272">
            <v>0.29569416666666659</v>
          </cell>
          <cell r="R272">
            <v>2.5229166666666667E-2</v>
          </cell>
          <cell r="S272">
            <v>0.12761666666666668</v>
          </cell>
          <cell r="T272">
            <v>4.253333333333334E-2</v>
          </cell>
          <cell r="U272">
            <v>0</v>
          </cell>
          <cell r="V272">
            <v>2.18E-2</v>
          </cell>
          <cell r="W272">
            <v>0.2528933333333333</v>
          </cell>
          <cell r="X272">
            <v>2.9166666666666668E-3</v>
          </cell>
          <cell r="Y272">
            <v>5.1866666666666675E-3</v>
          </cell>
          <cell r="Z272">
            <v>0.27586333333333329</v>
          </cell>
        </row>
        <row r="273">
          <cell r="A273" t="str">
            <v>Queijo, minas, frescal</v>
          </cell>
          <cell r="C273">
            <v>264.27312799999993</v>
          </cell>
          <cell r="D273">
            <v>3.2403133333333329</v>
          </cell>
          <cell r="E273">
            <v>17.411020000000004</v>
          </cell>
          <cell r="F273">
            <v>20.180666666666667</v>
          </cell>
          <cell r="G273" t="str">
            <v>NA</v>
          </cell>
          <cell r="H273">
            <v>160.50666666666666</v>
          </cell>
          <cell r="I273" t="str">
            <v>Tr</v>
          </cell>
          <cell r="J273">
            <v>6.8836666666666666</v>
          </cell>
          <cell r="K273">
            <v>0.29233333333333333</v>
          </cell>
          <cell r="L273">
            <v>0.93100000000000005</v>
          </cell>
          <cell r="M273">
            <v>579.25333333333344</v>
          </cell>
          <cell r="P273">
            <v>2.6427312799999991</v>
          </cell>
          <cell r="Q273">
            <v>3.2403133333333327E-2</v>
          </cell>
          <cell r="R273">
            <v>0.17411020000000005</v>
          </cell>
          <cell r="S273">
            <v>0.20180666666666666</v>
          </cell>
          <cell r="T273">
            <v>0</v>
          </cell>
          <cell r="U273">
            <v>1.6050666666666666</v>
          </cell>
          <cell r="V273">
            <v>0</v>
          </cell>
          <cell r="W273">
            <v>6.8836666666666671E-2</v>
          </cell>
          <cell r="X273">
            <v>2.9233333333333333E-3</v>
          </cell>
          <cell r="Y273">
            <v>9.3100000000000006E-3</v>
          </cell>
          <cell r="Z273">
            <v>5.7925333333333349</v>
          </cell>
        </row>
        <row r="274">
          <cell r="A274" t="str">
            <v>Queijo, mussarela</v>
          </cell>
          <cell r="C274">
            <v>329.8707184208871</v>
          </cell>
          <cell r="D274">
            <v>3.0493329270680736</v>
          </cell>
          <cell r="E274">
            <v>22.649000406265259</v>
          </cell>
          <cell r="F274">
            <v>25.183000000000003</v>
          </cell>
          <cell r="G274" t="str">
            <v>NA</v>
          </cell>
          <cell r="H274">
            <v>109</v>
          </cell>
          <cell r="J274">
            <v>23.573666666666668</v>
          </cell>
          <cell r="K274">
            <v>3.5220000000000002</v>
          </cell>
          <cell r="L274">
            <v>0.30599999999999999</v>
          </cell>
          <cell r="M274">
            <v>875.03933333333327</v>
          </cell>
          <cell r="P274">
            <v>3.2987071842088711</v>
          </cell>
          <cell r="Q274">
            <v>3.0493329270680734E-2</v>
          </cell>
          <cell r="R274">
            <v>0.2264900040626526</v>
          </cell>
          <cell r="S274">
            <v>0.25183000000000005</v>
          </cell>
          <cell r="T274">
            <v>0</v>
          </cell>
          <cell r="U274">
            <v>1.0900000000000001</v>
          </cell>
          <cell r="V274">
            <v>0</v>
          </cell>
          <cell r="W274">
            <v>0.23573666666666668</v>
          </cell>
          <cell r="X274">
            <v>3.5220000000000001E-2</v>
          </cell>
          <cell r="Y274">
            <v>3.0599999999999998E-3</v>
          </cell>
          <cell r="Z274">
            <v>8.7503933333333332</v>
          </cell>
        </row>
        <row r="275">
          <cell r="A275" t="str">
            <v>Queijo, parmesão</v>
          </cell>
          <cell r="C275">
            <v>452.96375533333332</v>
          </cell>
          <cell r="D275">
            <v>1.6607199999999995</v>
          </cell>
          <cell r="E275">
            <v>35.553613333333331</v>
          </cell>
          <cell r="F275">
            <v>33.529333333333334</v>
          </cell>
          <cell r="G275" t="str">
            <v>NA</v>
          </cell>
          <cell r="H275">
            <v>66.153333333333322</v>
          </cell>
          <cell r="I275" t="str">
            <v>Tr</v>
          </cell>
          <cell r="J275">
            <v>33.367333333333335</v>
          </cell>
          <cell r="K275">
            <v>4.3586666666666671</v>
          </cell>
          <cell r="L275">
            <v>0.53233333333333333</v>
          </cell>
          <cell r="M275">
            <v>991.96766666666679</v>
          </cell>
          <cell r="P275">
            <v>4.5296375533333331</v>
          </cell>
          <cell r="Q275">
            <v>1.6607199999999996E-2</v>
          </cell>
          <cell r="R275">
            <v>0.35553613333333334</v>
          </cell>
          <cell r="S275">
            <v>0.33529333333333333</v>
          </cell>
          <cell r="T275">
            <v>0</v>
          </cell>
          <cell r="U275">
            <v>0.6615333333333332</v>
          </cell>
          <cell r="V275">
            <v>0</v>
          </cell>
          <cell r="W275">
            <v>0.33367333333333332</v>
          </cell>
          <cell r="X275">
            <v>4.3586666666666669E-2</v>
          </cell>
          <cell r="Y275">
            <v>5.3233333333333336E-3</v>
          </cell>
          <cell r="Z275">
            <v>9.9196766666666676</v>
          </cell>
        </row>
        <row r="276">
          <cell r="A276" t="str">
            <v>Queijo, prato</v>
          </cell>
          <cell r="C276">
            <v>359.88046240505474</v>
          </cell>
          <cell r="D276">
            <v>1.8785729268391926</v>
          </cell>
          <cell r="E276">
            <v>22.661760406494142</v>
          </cell>
          <cell r="F276">
            <v>29.106333333333335</v>
          </cell>
          <cell r="G276" t="str">
            <v>NA</v>
          </cell>
          <cell r="H276">
            <v>122.66666666666667</v>
          </cell>
          <cell r="J276">
            <v>28.273666666666667</v>
          </cell>
          <cell r="K276">
            <v>3.4616666666666664</v>
          </cell>
          <cell r="L276">
            <v>0.28000000000000003</v>
          </cell>
          <cell r="M276">
            <v>939.99333333333334</v>
          </cell>
          <cell r="P276">
            <v>3.5988046240505476</v>
          </cell>
          <cell r="Q276">
            <v>1.8785729268391928E-2</v>
          </cell>
          <cell r="R276">
            <v>0.22661760406494141</v>
          </cell>
          <cell r="S276">
            <v>0.29106333333333334</v>
          </cell>
          <cell r="T276">
            <v>0</v>
          </cell>
          <cell r="U276">
            <v>1.2266666666666668</v>
          </cell>
          <cell r="V276">
            <v>0</v>
          </cell>
          <cell r="W276">
            <v>0.28273666666666669</v>
          </cell>
          <cell r="X276">
            <v>3.4616666666666664E-2</v>
          </cell>
          <cell r="Y276">
            <v>2.8000000000000004E-3</v>
          </cell>
          <cell r="Z276">
            <v>9.3999333333333333</v>
          </cell>
        </row>
        <row r="277">
          <cell r="A277" t="str">
            <v>Queijo, requeijão cremoso</v>
          </cell>
          <cell r="C277">
            <v>256.57814866666666</v>
          </cell>
          <cell r="D277">
            <v>2.4324533333333336</v>
          </cell>
          <cell r="E277">
            <v>9.6295466666666663</v>
          </cell>
          <cell r="F277">
            <v>23.441000000000003</v>
          </cell>
          <cell r="G277" t="str">
            <v>NA</v>
          </cell>
          <cell r="H277">
            <v>194.58666666666667</v>
          </cell>
          <cell r="I277" t="str">
            <v>Tr</v>
          </cell>
          <cell r="J277">
            <v>11.628333333333332</v>
          </cell>
          <cell r="K277">
            <v>1.2769999999999999</v>
          </cell>
          <cell r="L277">
            <v>0.115</v>
          </cell>
          <cell r="M277">
            <v>259.46666666666664</v>
          </cell>
          <cell r="P277">
            <v>2.5657814866666668</v>
          </cell>
          <cell r="Q277">
            <v>2.4324533333333336E-2</v>
          </cell>
          <cell r="R277">
            <v>9.6295466666666663E-2</v>
          </cell>
          <cell r="S277">
            <v>0.23441000000000004</v>
          </cell>
          <cell r="T277">
            <v>0</v>
          </cell>
          <cell r="U277">
            <v>1.9458666666666666</v>
          </cell>
          <cell r="V277">
            <v>0</v>
          </cell>
          <cell r="W277">
            <v>0.11628333333333332</v>
          </cell>
          <cell r="X277">
            <v>1.2769999999999998E-2</v>
          </cell>
          <cell r="Y277">
            <v>1.15E-3</v>
          </cell>
          <cell r="Z277">
            <v>2.5946666666666665</v>
          </cell>
        </row>
        <row r="278">
          <cell r="A278" t="str">
            <v>Queijo, ricota</v>
          </cell>
          <cell r="C278">
            <v>139.73177999999996</v>
          </cell>
          <cell r="D278">
            <v>3.7861666666666673</v>
          </cell>
          <cell r="E278">
            <v>12.6005</v>
          </cell>
          <cell r="F278">
            <v>8.1086666666666662</v>
          </cell>
          <cell r="G278" t="str">
            <v>NA</v>
          </cell>
          <cell r="H278">
            <v>52.846666666666664</v>
          </cell>
          <cell r="I278" t="str">
            <v>Tr</v>
          </cell>
          <cell r="J278">
            <v>11.808666666666667</v>
          </cell>
          <cell r="K278">
            <v>0.46033333333333332</v>
          </cell>
          <cell r="L278">
            <v>0.13666666666666669</v>
          </cell>
          <cell r="M278">
            <v>253.23599999999999</v>
          </cell>
          <cell r="P278">
            <v>1.3973177999999995</v>
          </cell>
          <cell r="Q278">
            <v>3.7861666666666675E-2</v>
          </cell>
          <cell r="R278">
            <v>0.12600500000000001</v>
          </cell>
          <cell r="S278">
            <v>8.1086666666666668E-2</v>
          </cell>
          <cell r="T278">
            <v>0</v>
          </cell>
          <cell r="U278">
            <v>0.52846666666666664</v>
          </cell>
          <cell r="V278">
            <v>0</v>
          </cell>
          <cell r="W278">
            <v>0.11808666666666667</v>
          </cell>
          <cell r="X278">
            <v>4.6033333333333334E-3</v>
          </cell>
          <cell r="Y278">
            <v>1.3666666666666669E-3</v>
          </cell>
          <cell r="Z278">
            <v>2.5323599999999997</v>
          </cell>
        </row>
        <row r="279">
          <cell r="A279" t="str">
            <v>Quiabo</v>
          </cell>
          <cell r="C279">
            <v>29.939262150069077</v>
          </cell>
          <cell r="D279">
            <v>6.3739166666666662</v>
          </cell>
          <cell r="E279">
            <v>1.91875</v>
          </cell>
          <cell r="F279">
            <v>0.29899999999999999</v>
          </cell>
          <cell r="G279">
            <v>4.5533333333333337</v>
          </cell>
          <cell r="H279">
            <v>14.17</v>
          </cell>
          <cell r="I279">
            <v>5.5966666666666667</v>
          </cell>
          <cell r="J279">
            <v>49.969000000000001</v>
          </cell>
          <cell r="K279">
            <v>0.58900000000000008</v>
          </cell>
          <cell r="L279">
            <v>0.36899999999999999</v>
          </cell>
          <cell r="M279">
            <v>112.15966666666667</v>
          </cell>
          <cell r="P279">
            <v>0.29939262150069079</v>
          </cell>
          <cell r="Q279">
            <v>6.3739166666666666E-2</v>
          </cell>
          <cell r="R279">
            <v>1.91875E-2</v>
          </cell>
          <cell r="S279">
            <v>2.99E-3</v>
          </cell>
          <cell r="T279">
            <v>4.5533333333333335E-2</v>
          </cell>
          <cell r="U279">
            <v>0.14169999999999999</v>
          </cell>
          <cell r="V279">
            <v>5.5966666666666665E-2</v>
          </cell>
          <cell r="W279">
            <v>0.49969000000000002</v>
          </cell>
          <cell r="X279">
            <v>5.8900000000000011E-3</v>
          </cell>
          <cell r="Y279">
            <v>3.6900000000000001E-3</v>
          </cell>
          <cell r="Z279">
            <v>1.1215966666666666</v>
          </cell>
        </row>
        <row r="280">
          <cell r="A280" t="str">
            <v>Rabanete</v>
          </cell>
          <cell r="C280">
            <v>13.738126086956488</v>
          </cell>
          <cell r="D280">
            <v>2.7253623188405807</v>
          </cell>
          <cell r="E280">
            <v>1.3913043478260869</v>
          </cell>
          <cell r="F280">
            <v>7.3333333333333348E-2</v>
          </cell>
          <cell r="G280">
            <v>2.1933333333333334</v>
          </cell>
          <cell r="H280">
            <v>0.33</v>
          </cell>
          <cell r="I280">
            <v>9.6333333333333329</v>
          </cell>
          <cell r="J280">
            <v>9.6133333333333315</v>
          </cell>
          <cell r="K280">
            <v>0.18</v>
          </cell>
          <cell r="L280">
            <v>0.35</v>
          </cell>
          <cell r="M280">
            <v>20.866666666666667</v>
          </cell>
          <cell r="P280">
            <v>0.13738126086956487</v>
          </cell>
          <cell r="Q280">
            <v>2.7253623188405806E-2</v>
          </cell>
          <cell r="R280">
            <v>1.3913043478260868E-2</v>
          </cell>
          <cell r="S280">
            <v>7.3333333333333345E-4</v>
          </cell>
          <cell r="T280">
            <v>2.1933333333333332E-2</v>
          </cell>
          <cell r="U280">
            <v>3.3E-3</v>
          </cell>
          <cell r="V280">
            <v>9.6333333333333326E-2</v>
          </cell>
          <cell r="W280">
            <v>9.6133333333333321E-2</v>
          </cell>
          <cell r="X280">
            <v>1.8E-3</v>
          </cell>
          <cell r="Y280">
            <v>3.4999999999999996E-3</v>
          </cell>
          <cell r="Z280">
            <v>0.20866666666666667</v>
          </cell>
        </row>
        <row r="281">
          <cell r="A281" t="str">
            <v>Rapadura</v>
          </cell>
          <cell r="C281">
            <v>351.95812210154531</v>
          </cell>
          <cell r="D281">
            <v>90.792416666666668</v>
          </cell>
          <cell r="E281">
            <v>0.98958333333333326</v>
          </cell>
          <cell r="F281">
            <v>7.0666666666666669E-2</v>
          </cell>
          <cell r="G281" t="str">
            <v>NA</v>
          </cell>
          <cell r="H281" t="str">
            <v>NA</v>
          </cell>
          <cell r="I281" t="str">
            <v>Tr</v>
          </cell>
          <cell r="J281">
            <v>47.18033333333333</v>
          </cell>
          <cell r="K281">
            <v>0.56233333333333335</v>
          </cell>
          <cell r="L281">
            <v>4.4413333333333327</v>
          </cell>
          <cell r="M281">
            <v>30.486333333333334</v>
          </cell>
          <cell r="P281">
            <v>3.5195812210154531</v>
          </cell>
          <cell r="Q281">
            <v>0.90792416666666664</v>
          </cell>
          <cell r="R281">
            <v>9.8958333333333329E-3</v>
          </cell>
          <cell r="S281">
            <v>7.0666666666666664E-4</v>
          </cell>
          <cell r="T281">
            <v>0</v>
          </cell>
          <cell r="U281">
            <v>0</v>
          </cell>
          <cell r="V281">
            <v>0</v>
          </cell>
          <cell r="W281">
            <v>0.4718033333333333</v>
          </cell>
          <cell r="X281">
            <v>5.6233333333333335E-3</v>
          </cell>
          <cell r="Y281">
            <v>4.4413333333333326E-2</v>
          </cell>
          <cell r="Z281">
            <v>0.30486333333333332</v>
          </cell>
        </row>
        <row r="282">
          <cell r="A282" t="str">
            <v>Repolho branco</v>
          </cell>
          <cell r="C282">
            <v>17.118802898550712</v>
          </cell>
          <cell r="D282">
            <v>3.8598550724637692</v>
          </cell>
          <cell r="E282">
            <v>0.87681159420289856</v>
          </cell>
          <cell r="F282">
            <v>0.14333333333333334</v>
          </cell>
          <cell r="G282">
            <v>1.89</v>
          </cell>
          <cell r="H282" t="str">
            <v>NA</v>
          </cell>
          <cell r="I282">
            <v>18.716666666666665</v>
          </cell>
          <cell r="J282">
            <v>8.5133333333333336</v>
          </cell>
          <cell r="K282">
            <v>0.15</v>
          </cell>
          <cell r="L282">
            <v>0.15</v>
          </cell>
          <cell r="M282">
            <v>34.546666666666674</v>
          </cell>
          <cell r="P282">
            <v>0.17118802898550711</v>
          </cell>
          <cell r="Q282">
            <v>3.8598550724637692E-2</v>
          </cell>
          <cell r="R282">
            <v>8.768115942028986E-3</v>
          </cell>
          <cell r="S282">
            <v>1.4333333333333333E-3</v>
          </cell>
          <cell r="T282">
            <v>1.89E-2</v>
          </cell>
          <cell r="U282">
            <v>0</v>
          </cell>
          <cell r="V282">
            <v>0.18716666666666665</v>
          </cell>
          <cell r="W282">
            <v>8.5133333333333339E-2</v>
          </cell>
          <cell r="X282">
            <v>1.5E-3</v>
          </cell>
          <cell r="Y282">
            <v>1.5E-3</v>
          </cell>
          <cell r="Z282">
            <v>0.34546666666666676</v>
          </cell>
        </row>
        <row r="283">
          <cell r="A283" t="str">
            <v>Repolho roxo</v>
          </cell>
          <cell r="C283">
            <v>30.907502954324087</v>
          </cell>
          <cell r="D283">
            <v>7.2040000000000006</v>
          </cell>
          <cell r="E283">
            <v>1.908333333333333</v>
          </cell>
          <cell r="F283">
            <v>6.3666666666666663E-2</v>
          </cell>
          <cell r="G283">
            <v>1.9733333333333334</v>
          </cell>
          <cell r="H283" t="str">
            <v>NA</v>
          </cell>
          <cell r="I283">
            <v>43.2</v>
          </cell>
          <cell r="J283">
            <v>18.024333333333335</v>
          </cell>
          <cell r="K283">
            <v>0.25466666666666665</v>
          </cell>
          <cell r="L283">
            <v>0.51633333333333342</v>
          </cell>
          <cell r="M283">
            <v>43.670333333333339</v>
          </cell>
          <cell r="P283">
            <v>0.3090750295432409</v>
          </cell>
          <cell r="Q283">
            <v>7.2040000000000007E-2</v>
          </cell>
          <cell r="R283">
            <v>1.9083333333333331E-2</v>
          </cell>
          <cell r="S283">
            <v>6.3666666666666667E-4</v>
          </cell>
          <cell r="T283">
            <v>1.9733333333333335E-2</v>
          </cell>
          <cell r="U283">
            <v>0</v>
          </cell>
          <cell r="V283">
            <v>0.43200000000000005</v>
          </cell>
          <cell r="W283">
            <v>0.18024333333333334</v>
          </cell>
          <cell r="X283">
            <v>2.5466666666666667E-3</v>
          </cell>
          <cell r="Y283">
            <v>5.163333333333334E-3</v>
          </cell>
          <cell r="Z283">
            <v>0.43670333333333339</v>
          </cell>
        </row>
        <row r="284">
          <cell r="A284" t="str">
            <v>Rúcula</v>
          </cell>
          <cell r="C284">
            <v>13.133256607294062</v>
          </cell>
          <cell r="D284">
            <v>2.2196666666666607</v>
          </cell>
          <cell r="E284">
            <v>1.7666666666666664</v>
          </cell>
          <cell r="F284">
            <v>0.10733333333333334</v>
          </cell>
          <cell r="G284">
            <v>1.74</v>
          </cell>
          <cell r="H284" t="str">
            <v>NA</v>
          </cell>
          <cell r="I284">
            <v>46.293333333333329</v>
          </cell>
          <cell r="J284">
            <v>17.790666666666667</v>
          </cell>
          <cell r="K284">
            <v>0.22866666666666668</v>
          </cell>
          <cell r="L284">
            <v>0.93900000000000006</v>
          </cell>
          <cell r="M284">
            <v>116.56333333333333</v>
          </cell>
          <cell r="P284">
            <v>0.13133256607294061</v>
          </cell>
          <cell r="Q284">
            <v>2.2196666666666608E-2</v>
          </cell>
          <cell r="R284">
            <v>1.7666666666666664E-2</v>
          </cell>
          <cell r="S284">
            <v>1.0733333333333333E-3</v>
          </cell>
          <cell r="T284">
            <v>1.7399999999999999E-2</v>
          </cell>
          <cell r="U284">
            <v>0</v>
          </cell>
          <cell r="V284">
            <v>0.46293333333333331</v>
          </cell>
          <cell r="W284">
            <v>0.17790666666666666</v>
          </cell>
          <cell r="X284">
            <v>2.2866666666666669E-3</v>
          </cell>
          <cell r="Y284">
            <v>9.3900000000000008E-3</v>
          </cell>
          <cell r="Z284">
            <v>1.1656333333333333</v>
          </cell>
        </row>
        <row r="285">
          <cell r="A285" t="str">
            <v>Sal</v>
          </cell>
          <cell r="B285">
            <v>100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</row>
        <row r="286">
          <cell r="A286" t="str">
            <v>Sal, dietético</v>
          </cell>
          <cell r="C286" t="str">
            <v>NA</v>
          </cell>
          <cell r="D286" t="str">
            <v>NA</v>
          </cell>
          <cell r="E286" t="str">
            <v>NA</v>
          </cell>
          <cell r="F286" t="str">
            <v>NA</v>
          </cell>
          <cell r="G286" t="str">
            <v>NA</v>
          </cell>
          <cell r="H286" t="str">
            <v>NA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</row>
        <row r="287">
          <cell r="A287" t="str">
            <v>Sal grosso</v>
          </cell>
          <cell r="C287" t="str">
            <v>NA</v>
          </cell>
          <cell r="D287" t="str">
            <v>NA</v>
          </cell>
          <cell r="E287" t="str">
            <v>NA</v>
          </cell>
          <cell r="F287" t="str">
            <v>NA</v>
          </cell>
          <cell r="G287" t="str">
            <v>NA</v>
          </cell>
          <cell r="H287" t="str">
            <v>NA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</row>
        <row r="288">
          <cell r="A288" t="str">
            <v>Salsa</v>
          </cell>
          <cell r="C288">
            <v>33.424111594202884</v>
          </cell>
          <cell r="D288">
            <v>5.7060869565217347</v>
          </cell>
          <cell r="E288">
            <v>3.2572463768115942</v>
          </cell>
          <cell r="F288">
            <v>0.61</v>
          </cell>
          <cell r="G288">
            <v>1.85</v>
          </cell>
          <cell r="H288">
            <v>26.08</v>
          </cell>
          <cell r="I288">
            <v>51.693333333333328</v>
          </cell>
          <cell r="J288">
            <v>20.896666667000002</v>
          </cell>
          <cell r="K288">
            <v>1.3233333333333333</v>
          </cell>
          <cell r="L288">
            <v>3.18</v>
          </cell>
          <cell r="M288">
            <v>179.41333333333333</v>
          </cell>
          <cell r="P288">
            <v>0.33424111594202882</v>
          </cell>
          <cell r="Q288">
            <v>5.7060869565217345E-2</v>
          </cell>
          <cell r="R288">
            <v>3.2572463768115942E-2</v>
          </cell>
          <cell r="S288">
            <v>6.0999999999999995E-3</v>
          </cell>
          <cell r="T288">
            <v>1.8500000000000003E-2</v>
          </cell>
          <cell r="U288">
            <v>0.26079999999999998</v>
          </cell>
          <cell r="V288">
            <v>0.51693333333333324</v>
          </cell>
          <cell r="W288">
            <v>0.20896666667000002</v>
          </cell>
          <cell r="X288">
            <v>1.3233333333333333E-2</v>
          </cell>
          <cell r="Y288">
            <v>3.1800000000000002E-2</v>
          </cell>
          <cell r="Z288">
            <v>1.7941333333333334</v>
          </cell>
        </row>
        <row r="289">
          <cell r="A289" t="str">
            <v>Salsicha</v>
          </cell>
          <cell r="B289">
            <v>100</v>
          </cell>
          <cell r="C289">
            <v>321.05</v>
          </cell>
          <cell r="D289">
            <v>3.61</v>
          </cell>
          <cell r="E289">
            <v>9.7200000000000006</v>
          </cell>
          <cell r="F289">
            <v>29.51</v>
          </cell>
          <cell r="G289">
            <v>0</v>
          </cell>
          <cell r="H289">
            <v>12.99</v>
          </cell>
          <cell r="I289">
            <v>0</v>
          </cell>
          <cell r="J289">
            <v>8.2899999999999991</v>
          </cell>
          <cell r="K289">
            <v>1.34</v>
          </cell>
          <cell r="L289">
            <v>0.81</v>
          </cell>
          <cell r="M289">
            <v>16.489999999999998</v>
          </cell>
          <cell r="P289">
            <v>3.2105000000000001</v>
          </cell>
          <cell r="Q289">
            <v>3.61E-2</v>
          </cell>
          <cell r="R289">
            <v>9.7200000000000009E-2</v>
          </cell>
          <cell r="S289">
            <v>0.29510000000000003</v>
          </cell>
          <cell r="T289">
            <v>0</v>
          </cell>
          <cell r="U289">
            <v>0.12990000000000002</v>
          </cell>
          <cell r="V289">
            <v>0</v>
          </cell>
          <cell r="W289">
            <v>8.2899999999999988E-2</v>
          </cell>
          <cell r="X289">
            <v>1.34E-2</v>
          </cell>
          <cell r="Y289">
            <v>8.1000000000000013E-3</v>
          </cell>
          <cell r="Z289">
            <v>0.16489999999999999</v>
          </cell>
        </row>
        <row r="290">
          <cell r="A290" t="str">
            <v>Sardinha, conserva em óleo</v>
          </cell>
          <cell r="C290">
            <v>284.98100487124918</v>
          </cell>
          <cell r="D290">
            <v>0</v>
          </cell>
          <cell r="E290">
            <v>15.939583333333335</v>
          </cell>
          <cell r="F290">
            <v>24.048666666666666</v>
          </cell>
          <cell r="G290" t="str">
            <v>NA</v>
          </cell>
          <cell r="H290" t="str">
            <v>Tr</v>
          </cell>
          <cell r="J290">
            <v>35.270000000000003</v>
          </cell>
          <cell r="K290">
            <v>1.6383333333333334</v>
          </cell>
          <cell r="L290">
            <v>3.5373333333333332</v>
          </cell>
          <cell r="M290">
            <v>550.24333333333334</v>
          </cell>
          <cell r="P290">
            <v>2.849810048712492</v>
          </cell>
          <cell r="Q290">
            <v>0</v>
          </cell>
          <cell r="R290">
            <v>0.15939583333333335</v>
          </cell>
          <cell r="S290">
            <v>0.24048666666666665</v>
          </cell>
          <cell r="T290">
            <v>0</v>
          </cell>
          <cell r="U290">
            <v>0</v>
          </cell>
          <cell r="V290">
            <v>0</v>
          </cell>
          <cell r="W290">
            <v>0.35270000000000001</v>
          </cell>
          <cell r="X290">
            <v>1.6383333333333333E-2</v>
          </cell>
          <cell r="Y290">
            <v>3.5373333333333333E-2</v>
          </cell>
          <cell r="Z290">
            <v>5.5024333333333333</v>
          </cell>
        </row>
        <row r="291">
          <cell r="A291" t="str">
            <v>Seleta de legumes, enlatada</v>
          </cell>
          <cell r="C291">
            <v>56.533772463768145</v>
          </cell>
          <cell r="D291">
            <v>12.669710144927544</v>
          </cell>
          <cell r="E291">
            <v>3.4202898550724634</v>
          </cell>
          <cell r="F291">
            <v>0.35333333333333333</v>
          </cell>
          <cell r="G291">
            <v>3.09</v>
          </cell>
          <cell r="H291" t="str">
            <v>NA</v>
          </cell>
          <cell r="I291" t="str">
            <v>Tr</v>
          </cell>
          <cell r="J291">
            <v>15.613333333333335</v>
          </cell>
          <cell r="K291">
            <v>0.52666666666666673</v>
          </cell>
          <cell r="L291">
            <v>1.06</v>
          </cell>
          <cell r="M291">
            <v>16.156666666666666</v>
          </cell>
          <cell r="P291">
            <v>0.56533772463768139</v>
          </cell>
          <cell r="Q291">
            <v>0.12669710144927543</v>
          </cell>
          <cell r="R291">
            <v>3.4202898550724635E-2</v>
          </cell>
          <cell r="S291">
            <v>3.5333333333333332E-3</v>
          </cell>
          <cell r="T291">
            <v>3.0899999999999997E-2</v>
          </cell>
          <cell r="U291">
            <v>0</v>
          </cell>
          <cell r="V291">
            <v>0</v>
          </cell>
          <cell r="W291">
            <v>0.15613333333333335</v>
          </cell>
          <cell r="X291">
            <v>5.2666666666666669E-3</v>
          </cell>
          <cell r="Y291">
            <v>1.06E-2</v>
          </cell>
          <cell r="Z291">
            <v>0.16156666666666666</v>
          </cell>
        </row>
        <row r="292">
          <cell r="A292" t="str">
            <v>Shoyu</v>
          </cell>
          <cell r="C292">
            <v>60.927749875386588</v>
          </cell>
          <cell r="D292">
            <v>11.647500000000001</v>
          </cell>
          <cell r="E292">
            <v>3.3125</v>
          </cell>
          <cell r="F292">
            <v>0.32666666666666666</v>
          </cell>
          <cell r="G292" t="str">
            <v>NA</v>
          </cell>
          <cell r="H292" t="str">
            <v>NA</v>
          </cell>
          <cell r="I292" t="str">
            <v>Tr</v>
          </cell>
          <cell r="J292">
            <v>23.626999999999999</v>
          </cell>
          <cell r="K292">
            <v>0.18600000000000003</v>
          </cell>
          <cell r="L292">
            <v>0.49866666666666665</v>
          </cell>
          <cell r="M292">
            <v>14.527999999999999</v>
          </cell>
          <cell r="P292">
            <v>0.60927749875386583</v>
          </cell>
          <cell r="Q292">
            <v>0.11647500000000001</v>
          </cell>
          <cell r="R292">
            <v>3.3125000000000002E-2</v>
          </cell>
          <cell r="S292">
            <v>3.2666666666666664E-3</v>
          </cell>
          <cell r="T292">
            <v>0</v>
          </cell>
          <cell r="U292">
            <v>0</v>
          </cell>
          <cell r="V292">
            <v>0</v>
          </cell>
          <cell r="W292">
            <v>0.23626999999999998</v>
          </cell>
          <cell r="X292">
            <v>1.8600000000000003E-3</v>
          </cell>
          <cell r="Y292">
            <v>4.9866666666666662E-3</v>
          </cell>
          <cell r="Z292">
            <v>0.14527999999999999</v>
          </cell>
        </row>
        <row r="293">
          <cell r="A293" t="str">
            <v xml:space="preserve">Soja, grão </v>
          </cell>
          <cell r="C293">
            <v>400</v>
          </cell>
          <cell r="D293">
            <v>30</v>
          </cell>
          <cell r="E293">
            <v>35</v>
          </cell>
          <cell r="F293">
            <v>20</v>
          </cell>
          <cell r="G293">
            <v>10</v>
          </cell>
          <cell r="H293">
            <v>2.4</v>
          </cell>
          <cell r="I293">
            <v>6</v>
          </cell>
          <cell r="L293">
            <v>9</v>
          </cell>
          <cell r="M293">
            <v>225</v>
          </cell>
          <cell r="P293">
            <v>4</v>
          </cell>
          <cell r="Q293">
            <v>0.3</v>
          </cell>
          <cell r="R293">
            <v>0.35</v>
          </cell>
          <cell r="S293">
            <v>0.2</v>
          </cell>
          <cell r="T293">
            <v>0.1</v>
          </cell>
          <cell r="U293">
            <v>2.4E-2</v>
          </cell>
          <cell r="V293">
            <v>0.06</v>
          </cell>
          <cell r="W293">
            <v>0</v>
          </cell>
          <cell r="X293">
            <v>0</v>
          </cell>
          <cell r="Y293">
            <v>0.09</v>
          </cell>
          <cell r="Z293">
            <v>2.25</v>
          </cell>
        </row>
        <row r="294">
          <cell r="A294" t="str">
            <v>Soja, farinha</v>
          </cell>
          <cell r="C294">
            <v>403.95584581039901</v>
          </cell>
          <cell r="D294">
            <v>38.439899759292608</v>
          </cell>
          <cell r="E294">
            <v>36.030100240707398</v>
          </cell>
          <cell r="F294">
            <v>14.633333333333333</v>
          </cell>
          <cell r="G294">
            <v>20.18</v>
          </cell>
          <cell r="H294" t="str">
            <v>NA</v>
          </cell>
          <cell r="I294" t="str">
            <v>Tr</v>
          </cell>
          <cell r="J294">
            <v>241.9</v>
          </cell>
          <cell r="K294">
            <v>4.54</v>
          </cell>
          <cell r="L294">
            <v>13.055333333333335</v>
          </cell>
          <cell r="M294">
            <v>206.0203333333333</v>
          </cell>
          <cell r="P294">
            <v>4.0395584581039898</v>
          </cell>
          <cell r="Q294">
            <v>0.38439899759292606</v>
          </cell>
          <cell r="R294">
            <v>0.36030100240707397</v>
          </cell>
          <cell r="S294">
            <v>0.14633333333333332</v>
          </cell>
          <cell r="T294">
            <v>0.20180000000000001</v>
          </cell>
          <cell r="U294">
            <v>0</v>
          </cell>
          <cell r="V294">
            <v>0</v>
          </cell>
          <cell r="W294">
            <v>2.419</v>
          </cell>
          <cell r="X294">
            <v>4.5400000000000003E-2</v>
          </cell>
          <cell r="Y294">
            <v>0.13055333333333335</v>
          </cell>
          <cell r="Z294">
            <v>2.0602033333333329</v>
          </cell>
        </row>
        <row r="295">
          <cell r="A295" t="str">
            <v>Soja, queijo (tofu)</v>
          </cell>
          <cell r="C295">
            <v>64.48509407389021</v>
          </cell>
          <cell r="D295">
            <v>2.1268233333333328</v>
          </cell>
          <cell r="E295">
            <v>6.5531767104466754</v>
          </cell>
          <cell r="F295">
            <v>3.9533333333333331</v>
          </cell>
          <cell r="G295">
            <v>0.75266666666666671</v>
          </cell>
          <cell r="H295" t="str">
            <v>NA</v>
          </cell>
          <cell r="I295" t="str">
            <v>Tr</v>
          </cell>
          <cell r="J295">
            <v>38.201999999999998</v>
          </cell>
          <cell r="K295">
            <v>0.8933333333333332</v>
          </cell>
          <cell r="L295">
            <v>1.4303333333333335</v>
          </cell>
          <cell r="M295">
            <v>80.757333333333335</v>
          </cell>
          <cell r="P295">
            <v>0.64485094073890215</v>
          </cell>
          <cell r="Q295">
            <v>2.1268233333333327E-2</v>
          </cell>
          <cell r="R295">
            <v>6.5531767104466759E-2</v>
          </cell>
          <cell r="S295">
            <v>3.953333333333333E-2</v>
          </cell>
          <cell r="T295">
            <v>7.5266666666666667E-3</v>
          </cell>
          <cell r="U295">
            <v>0</v>
          </cell>
          <cell r="V295">
            <v>0</v>
          </cell>
          <cell r="W295">
            <v>0.38201999999999997</v>
          </cell>
          <cell r="X295">
            <v>8.9333333333333313E-3</v>
          </cell>
          <cell r="Y295">
            <v>1.4303333333333335E-2</v>
          </cell>
          <cell r="Z295">
            <v>0.80757333333333337</v>
          </cell>
        </row>
        <row r="296">
          <cell r="A296" t="str">
            <v>Tamarindo</v>
          </cell>
          <cell r="C296">
            <v>275.69564269441366</v>
          </cell>
          <cell r="D296">
            <v>72.531750000000002</v>
          </cell>
          <cell r="E296">
            <v>3.2062499999999998</v>
          </cell>
          <cell r="F296">
            <v>0.45500000000000002</v>
          </cell>
          <cell r="G296">
            <v>6.4466666666666663</v>
          </cell>
          <cell r="H296">
            <v>1.5</v>
          </cell>
          <cell r="I296">
            <v>7.246666666666667</v>
          </cell>
          <cell r="J296">
            <v>59.109000000000002</v>
          </cell>
          <cell r="K296">
            <v>0.67300000000000004</v>
          </cell>
          <cell r="L296">
            <v>0.55333333333333334</v>
          </cell>
          <cell r="M296">
            <v>37.104333333333329</v>
          </cell>
          <cell r="P296">
            <v>2.7569564269441367</v>
          </cell>
          <cell r="Q296">
            <v>0.72531750000000006</v>
          </cell>
          <cell r="R296">
            <v>3.2062500000000001E-2</v>
          </cell>
          <cell r="S296">
            <v>4.5500000000000002E-3</v>
          </cell>
          <cell r="T296">
            <v>6.4466666666666658E-2</v>
          </cell>
          <cell r="U296">
            <v>1.4999999999999999E-2</v>
          </cell>
          <cell r="V296">
            <v>7.2466666666666665E-2</v>
          </cell>
          <cell r="W296">
            <v>0.59109</v>
          </cell>
          <cell r="X296">
            <v>6.7300000000000007E-3</v>
          </cell>
          <cell r="Y296">
            <v>5.5333333333333337E-3</v>
          </cell>
          <cell r="Z296">
            <v>0.37104333333333328</v>
          </cell>
        </row>
        <row r="297">
          <cell r="A297" t="str">
            <v xml:space="preserve">Tamarindo, polpa, colgelada </v>
          </cell>
          <cell r="B297">
            <v>100</v>
          </cell>
          <cell r="C297">
            <v>239</v>
          </cell>
          <cell r="D297">
            <v>62.5</v>
          </cell>
          <cell r="E297">
            <v>2.8</v>
          </cell>
          <cell r="F297">
            <v>0.6</v>
          </cell>
          <cell r="G297">
            <v>5.0999999999999996</v>
          </cell>
          <cell r="H297">
            <v>1.5</v>
          </cell>
          <cell r="I297">
            <v>3.5</v>
          </cell>
          <cell r="J297">
            <v>92</v>
          </cell>
          <cell r="K297">
            <v>0.1</v>
          </cell>
          <cell r="L297">
            <v>2.8</v>
          </cell>
          <cell r="M297">
            <v>74</v>
          </cell>
          <cell r="P297">
            <v>2.39</v>
          </cell>
          <cell r="Q297">
            <v>0.625</v>
          </cell>
          <cell r="R297">
            <v>2.7999999999999997E-2</v>
          </cell>
          <cell r="S297">
            <v>6.0000000000000001E-3</v>
          </cell>
          <cell r="T297">
            <v>5.0999999999999997E-2</v>
          </cell>
          <cell r="U297">
            <v>1.4999999999999999E-2</v>
          </cell>
          <cell r="V297">
            <v>3.5000000000000003E-2</v>
          </cell>
          <cell r="W297">
            <v>0.92</v>
          </cell>
          <cell r="X297">
            <v>1E-3</v>
          </cell>
          <cell r="Y297">
            <v>2.7999999999999997E-2</v>
          </cell>
          <cell r="Z297">
            <v>0.74</v>
          </cell>
        </row>
        <row r="298">
          <cell r="A298" t="str">
            <v>Tangerina, Poncã</v>
          </cell>
          <cell r="C298">
            <v>36.108799999999988</v>
          </cell>
          <cell r="D298">
            <v>8.8000000000000007</v>
          </cell>
          <cell r="E298">
            <v>0.52173913043478259</v>
          </cell>
          <cell r="F298" t="str">
            <v>Tr</v>
          </cell>
          <cell r="G298" t="str">
            <v>Tr</v>
          </cell>
          <cell r="H298">
            <v>34.08</v>
          </cell>
          <cell r="I298">
            <v>41.75</v>
          </cell>
          <cell r="J298">
            <v>6.46</v>
          </cell>
          <cell r="K298" t="str">
            <v>Tr</v>
          </cell>
          <cell r="L298" t="str">
            <v>Tr</v>
          </cell>
          <cell r="M298">
            <v>4.2833333333333341</v>
          </cell>
          <cell r="P298">
            <v>0.36108799999999985</v>
          </cell>
          <cell r="Q298">
            <v>8.8000000000000009E-2</v>
          </cell>
          <cell r="R298">
            <v>5.2173913043478256E-3</v>
          </cell>
          <cell r="S298">
            <v>0</v>
          </cell>
          <cell r="T298">
            <v>0</v>
          </cell>
          <cell r="U298">
            <v>0.34079999999999999</v>
          </cell>
          <cell r="V298">
            <v>0.41749999999999998</v>
          </cell>
          <cell r="W298">
            <v>6.4600000000000005E-2</v>
          </cell>
          <cell r="X298">
            <v>0</v>
          </cell>
          <cell r="Y298">
            <v>0</v>
          </cell>
          <cell r="Z298">
            <v>4.2833333333333341E-2</v>
          </cell>
        </row>
        <row r="299">
          <cell r="A299" t="str">
            <v>Tomate</v>
          </cell>
          <cell r="C299">
            <v>15.335156521739158</v>
          </cell>
          <cell r="D299">
            <v>3.1388405797101462</v>
          </cell>
          <cell r="E299">
            <v>1.0978260869565217</v>
          </cell>
          <cell r="F299">
            <v>0.17333333333333334</v>
          </cell>
          <cell r="G299">
            <v>1.1733333333333331</v>
          </cell>
          <cell r="H299">
            <v>41.63</v>
          </cell>
          <cell r="I299">
            <v>21.213333333333335</v>
          </cell>
          <cell r="J299">
            <v>10.54</v>
          </cell>
          <cell r="K299">
            <v>0.13666666666666669</v>
          </cell>
          <cell r="L299">
            <v>0.23666666666666666</v>
          </cell>
          <cell r="M299">
            <v>6.94</v>
          </cell>
          <cell r="P299">
            <v>0.15335156521739157</v>
          </cell>
          <cell r="Q299">
            <v>3.1388405797101462E-2</v>
          </cell>
          <cell r="R299">
            <v>1.0978260869565217E-2</v>
          </cell>
          <cell r="S299">
            <v>1.7333333333333335E-3</v>
          </cell>
          <cell r="T299">
            <v>1.1733333333333332E-2</v>
          </cell>
          <cell r="U299">
            <v>0.4163</v>
          </cell>
          <cell r="V299">
            <v>0.21213333333333334</v>
          </cell>
          <cell r="W299">
            <v>0.10539999999999999</v>
          </cell>
          <cell r="X299">
            <v>1.3666666666666669E-3</v>
          </cell>
          <cell r="Y299">
            <v>2.3666666666666667E-3</v>
          </cell>
          <cell r="Z299">
            <v>6.9400000000000003E-2</v>
          </cell>
        </row>
        <row r="300">
          <cell r="A300" t="str">
            <v>Tomate, extrato</v>
          </cell>
          <cell r="C300">
            <v>60.933433652173882</v>
          </cell>
          <cell r="D300">
            <v>14.95861739130434</v>
          </cell>
          <cell r="E300">
            <v>2.4347826086956523</v>
          </cell>
          <cell r="F300">
            <v>0.19</v>
          </cell>
          <cell r="G300">
            <v>2.8033299999999999</v>
          </cell>
          <cell r="H300" t="str">
            <v>NA</v>
          </cell>
          <cell r="I300">
            <v>18.010000000000002</v>
          </cell>
          <cell r="J300">
            <v>29.326599999999999</v>
          </cell>
          <cell r="K300">
            <v>0.3666666666666667</v>
          </cell>
          <cell r="L300">
            <v>2.0933333333333333</v>
          </cell>
          <cell r="M300">
            <v>29.076599999999999</v>
          </cell>
          <cell r="P300">
            <v>0.60933433652173885</v>
          </cell>
          <cell r="Q300">
            <v>0.14958617391304341</v>
          </cell>
          <cell r="R300">
            <v>2.4347826086956525E-2</v>
          </cell>
          <cell r="S300">
            <v>1.9E-3</v>
          </cell>
          <cell r="T300">
            <v>2.8033299999999997E-2</v>
          </cell>
          <cell r="U300">
            <v>0</v>
          </cell>
          <cell r="V300">
            <v>0.18010000000000001</v>
          </cell>
          <cell r="W300">
            <v>0.29326599999999997</v>
          </cell>
          <cell r="X300">
            <v>3.666666666666667E-3</v>
          </cell>
          <cell r="Y300">
            <v>2.0933333333333332E-2</v>
          </cell>
          <cell r="Z300">
            <v>0.29076599999999997</v>
          </cell>
        </row>
        <row r="301">
          <cell r="A301" t="str">
            <v>Tomate, molho industrializado</v>
          </cell>
          <cell r="C301">
            <v>38.446549460490566</v>
          </cell>
          <cell r="D301">
            <v>7.7116666666666784</v>
          </cell>
          <cell r="E301">
            <v>1.375</v>
          </cell>
          <cell r="F301">
            <v>0.90333333333333332</v>
          </cell>
          <cell r="G301">
            <v>3.1166666666666667</v>
          </cell>
          <cell r="H301">
            <v>17.420000000000002</v>
          </cell>
          <cell r="I301">
            <v>2.706666666666667</v>
          </cell>
          <cell r="J301">
            <v>16.789333333333335</v>
          </cell>
          <cell r="K301">
            <v>0.129</v>
          </cell>
          <cell r="L301">
            <v>1.577333333333333</v>
          </cell>
          <cell r="M301">
            <v>11.729333333333335</v>
          </cell>
          <cell r="P301">
            <v>0.38446549460490564</v>
          </cell>
          <cell r="Q301">
            <v>7.7116666666666778E-2</v>
          </cell>
          <cell r="R301">
            <v>1.375E-2</v>
          </cell>
          <cell r="S301">
            <v>9.0333333333333325E-3</v>
          </cell>
          <cell r="T301">
            <v>3.1166666666666665E-2</v>
          </cell>
          <cell r="U301">
            <v>0.17420000000000002</v>
          </cell>
          <cell r="V301">
            <v>2.7066666666666669E-2</v>
          </cell>
          <cell r="W301">
            <v>0.16789333333333334</v>
          </cell>
          <cell r="X301">
            <v>1.2900000000000001E-3</v>
          </cell>
          <cell r="Y301">
            <v>1.577333333333333E-2</v>
          </cell>
          <cell r="Z301">
            <v>0.11729333333333335</v>
          </cell>
        </row>
        <row r="302">
          <cell r="A302" t="str">
            <v xml:space="preserve">Trigo para Kibe </v>
          </cell>
          <cell r="C302">
            <v>376</v>
          </cell>
          <cell r="D302">
            <v>76</v>
          </cell>
          <cell r="E302">
            <v>12.4</v>
          </cell>
          <cell r="F302">
            <v>2.6</v>
          </cell>
          <cell r="G302">
            <v>2.2000000000000002</v>
          </cell>
          <cell r="L302">
            <v>0</v>
          </cell>
          <cell r="M302">
            <v>0</v>
          </cell>
          <cell r="P302">
            <v>3.76</v>
          </cell>
          <cell r="Q302">
            <v>0.76</v>
          </cell>
          <cell r="R302">
            <v>0.124</v>
          </cell>
          <cell r="S302">
            <v>2.6000000000000002E-2</v>
          </cell>
          <cell r="T302">
            <v>2.2000000000000002E-2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</row>
        <row r="303">
          <cell r="A303" t="str">
            <v>Umbu</v>
          </cell>
          <cell r="C303">
            <v>37.016689999999976</v>
          </cell>
          <cell r="D303">
            <v>9.3953333333333333</v>
          </cell>
          <cell r="E303">
            <v>0.84166666666666679</v>
          </cell>
          <cell r="F303" t="str">
            <v>Tr</v>
          </cell>
          <cell r="G303">
            <v>1.9820000000000002</v>
          </cell>
          <cell r="H303">
            <v>30</v>
          </cell>
          <cell r="I303">
            <v>24.055333333333333</v>
          </cell>
          <cell r="J303">
            <v>11.348999999999998</v>
          </cell>
          <cell r="K303">
            <v>0.42166666666666663</v>
          </cell>
          <cell r="L303">
            <v>9.2000000000000012E-2</v>
          </cell>
          <cell r="M303">
            <v>11.561</v>
          </cell>
          <cell r="P303">
            <v>0.37016689999999974</v>
          </cell>
          <cell r="Q303">
            <v>9.3953333333333333E-2</v>
          </cell>
          <cell r="R303">
            <v>8.4166666666666678E-3</v>
          </cell>
          <cell r="S303">
            <v>0</v>
          </cell>
          <cell r="T303">
            <v>1.9820000000000001E-2</v>
          </cell>
          <cell r="U303">
            <v>0.3</v>
          </cell>
          <cell r="V303">
            <v>0.24055333333333334</v>
          </cell>
          <cell r="W303">
            <v>0.11348999999999998</v>
          </cell>
          <cell r="X303">
            <v>4.2166666666666663E-3</v>
          </cell>
          <cell r="Y303">
            <v>9.2000000000000014E-4</v>
          </cell>
          <cell r="Z303">
            <v>0.11561</v>
          </cell>
        </row>
        <row r="304">
          <cell r="A304" t="str">
            <v>Umbu, polpa, congelada</v>
          </cell>
          <cell r="C304">
            <v>33.943290000000005</v>
          </cell>
          <cell r="D304">
            <v>8.7868333333333304</v>
          </cell>
          <cell r="E304">
            <v>0.51249999999999996</v>
          </cell>
          <cell r="F304">
            <v>7.0333333333333345E-2</v>
          </cell>
          <cell r="G304">
            <v>1.3363333333333334</v>
          </cell>
          <cell r="H304" t="str">
            <v>NA</v>
          </cell>
          <cell r="I304">
            <v>3.9533333333333331</v>
          </cell>
          <cell r="J304">
            <v>8.1210000000000004</v>
          </cell>
          <cell r="K304">
            <v>7.2666666666666657E-2</v>
          </cell>
          <cell r="L304">
            <v>0.20899999999999999</v>
          </cell>
          <cell r="M304">
            <v>10.710333333333333</v>
          </cell>
          <cell r="P304">
            <v>0.33943290000000004</v>
          </cell>
          <cell r="Q304">
            <v>8.7868333333333298E-2</v>
          </cell>
          <cell r="R304">
            <v>5.1249999999999993E-3</v>
          </cell>
          <cell r="S304">
            <v>7.0333333333333348E-4</v>
          </cell>
          <cell r="T304">
            <v>1.3363333333333333E-2</v>
          </cell>
          <cell r="U304">
            <v>0</v>
          </cell>
          <cell r="V304">
            <v>3.953333333333333E-2</v>
          </cell>
          <cell r="W304">
            <v>8.1210000000000004E-2</v>
          </cell>
          <cell r="X304">
            <v>7.2666666666666658E-4</v>
          </cell>
          <cell r="Y304">
            <v>2.0899999999999998E-3</v>
          </cell>
          <cell r="Z304">
            <v>0.10710333333333333</v>
          </cell>
        </row>
        <row r="305">
          <cell r="A305" t="str">
            <v>Uva, Itália, crua</v>
          </cell>
          <cell r="C305">
            <v>52.873100000000065</v>
          </cell>
          <cell r="D305">
            <v>13.573333333333345</v>
          </cell>
          <cell r="E305">
            <v>0.74637681159420288</v>
          </cell>
          <cell r="F305">
            <v>0.20333333333333334</v>
          </cell>
          <cell r="G305">
            <v>0.92</v>
          </cell>
          <cell r="H305" t="str">
            <v>NA</v>
          </cell>
          <cell r="I305">
            <v>3.2933333333333334</v>
          </cell>
          <cell r="J305">
            <v>4.9833333333333334</v>
          </cell>
          <cell r="K305" t="str">
            <v>Tr</v>
          </cell>
          <cell r="L305">
            <v>0.14000000000000001</v>
          </cell>
          <cell r="M305">
            <v>6.66</v>
          </cell>
          <cell r="P305">
            <v>0.52873100000000062</v>
          </cell>
          <cell r="Q305">
            <v>0.13573333333333346</v>
          </cell>
          <cell r="R305">
            <v>7.4637681159420285E-3</v>
          </cell>
          <cell r="S305">
            <v>2.0333333333333332E-3</v>
          </cell>
          <cell r="T305">
            <v>9.1999999999999998E-3</v>
          </cell>
          <cell r="U305">
            <v>0</v>
          </cell>
          <cell r="V305">
            <v>3.2933333333333335E-2</v>
          </cell>
          <cell r="W305">
            <v>4.9833333333333334E-2</v>
          </cell>
          <cell r="X305">
            <v>0</v>
          </cell>
          <cell r="Y305">
            <v>1.4000000000000002E-3</v>
          </cell>
          <cell r="Z305">
            <v>6.6600000000000006E-2</v>
          </cell>
        </row>
        <row r="306">
          <cell r="A306" t="str">
            <v>Uva, Rubi, crua</v>
          </cell>
          <cell r="C306">
            <v>49.061289999999964</v>
          </cell>
          <cell r="D306">
            <v>12.69533333333333</v>
          </cell>
          <cell r="E306">
            <v>0.60833333333333328</v>
          </cell>
          <cell r="F306">
            <v>0.157</v>
          </cell>
          <cell r="G306">
            <v>0.93366666666666653</v>
          </cell>
          <cell r="H306">
            <v>3.29</v>
          </cell>
          <cell r="I306">
            <v>1.8629999999999998</v>
          </cell>
          <cell r="J306">
            <v>5.8273333333333328</v>
          </cell>
          <cell r="K306" t="str">
            <v>Tr</v>
          </cell>
          <cell r="L306">
            <v>0.17066666666666666</v>
          </cell>
          <cell r="M306">
            <v>7.6156666666666668</v>
          </cell>
          <cell r="P306">
            <v>0.49061289999999963</v>
          </cell>
          <cell r="Q306">
            <v>0.12695333333333331</v>
          </cell>
          <cell r="R306">
            <v>6.083333333333333E-3</v>
          </cell>
          <cell r="S306">
            <v>1.57E-3</v>
          </cell>
          <cell r="T306">
            <v>9.336666666666665E-3</v>
          </cell>
          <cell r="U306">
            <v>3.2899999999999999E-2</v>
          </cell>
          <cell r="V306">
            <v>1.8629999999999997E-2</v>
          </cell>
          <cell r="W306">
            <v>5.827333333333333E-2</v>
          </cell>
          <cell r="X306">
            <v>0</v>
          </cell>
          <cell r="Y306">
            <v>1.7066666666666667E-3</v>
          </cell>
          <cell r="Z306">
            <v>7.6156666666666664E-2</v>
          </cell>
        </row>
        <row r="307">
          <cell r="A307" t="str">
            <v>Uva, suco concentrado, envasado</v>
          </cell>
          <cell r="C307">
            <v>57.655359999999995</v>
          </cell>
          <cell r="D307">
            <v>14.708000000000002</v>
          </cell>
          <cell r="E307" t="str">
            <v>Tr</v>
          </cell>
          <cell r="F307" t="str">
            <v>Tr</v>
          </cell>
          <cell r="G307">
            <v>0.23333333333333331</v>
          </cell>
          <cell r="H307" t="str">
            <v>NA</v>
          </cell>
          <cell r="I307">
            <v>20.967666666666666</v>
          </cell>
          <cell r="J307">
            <v>7.0579999999999998</v>
          </cell>
          <cell r="K307">
            <v>5.3999999999999999E-2</v>
          </cell>
          <cell r="L307">
            <v>0.124</v>
          </cell>
          <cell r="M307">
            <v>9.3170000000000002</v>
          </cell>
          <cell r="P307">
            <v>0.5765536</v>
          </cell>
          <cell r="Q307">
            <v>0.14708000000000002</v>
          </cell>
          <cell r="R307">
            <v>0</v>
          </cell>
          <cell r="S307">
            <v>0</v>
          </cell>
          <cell r="T307">
            <v>2.3333333333333331E-3</v>
          </cell>
          <cell r="U307">
            <v>0</v>
          </cell>
          <cell r="V307">
            <v>0.20967666666666665</v>
          </cell>
          <cell r="W307">
            <v>7.0580000000000004E-2</v>
          </cell>
          <cell r="X307">
            <v>5.4000000000000001E-4</v>
          </cell>
          <cell r="Y307">
            <v>1.24E-3</v>
          </cell>
          <cell r="Z307">
            <v>9.3170000000000003E-2</v>
          </cell>
        </row>
        <row r="308">
          <cell r="A308" t="str">
            <v>Vagem, crua</v>
          </cell>
          <cell r="C308">
            <v>24.898357971014487</v>
          </cell>
          <cell r="D308">
            <v>5.3471014492753577</v>
          </cell>
          <cell r="E308">
            <v>1.786231884057971</v>
          </cell>
          <cell r="F308">
            <v>0.17333333333333334</v>
          </cell>
          <cell r="G308">
            <v>2.3833333333333333</v>
          </cell>
          <cell r="H308" t="str">
            <v>NA</v>
          </cell>
          <cell r="I308">
            <v>1.1533333333333333</v>
          </cell>
          <cell r="J308">
            <v>17.833333333333332</v>
          </cell>
          <cell r="K308">
            <v>0.33</v>
          </cell>
          <cell r="L308">
            <v>0.43</v>
          </cell>
          <cell r="M308">
            <v>41.1</v>
          </cell>
          <cell r="P308">
            <v>0.24898357971014487</v>
          </cell>
          <cell r="Q308">
            <v>5.3471014492753578E-2</v>
          </cell>
          <cell r="R308">
            <v>1.7862318840579709E-2</v>
          </cell>
          <cell r="S308">
            <v>1.7333333333333335E-3</v>
          </cell>
          <cell r="T308">
            <v>2.3833333333333331E-2</v>
          </cell>
          <cell r="U308">
            <v>0</v>
          </cell>
          <cell r="V308">
            <v>1.1533333333333333E-2</v>
          </cell>
          <cell r="W308">
            <v>0.17833333333333332</v>
          </cell>
          <cell r="X308">
            <v>3.3E-3</v>
          </cell>
          <cell r="Y308">
            <v>4.3E-3</v>
          </cell>
          <cell r="Z308">
            <v>0.41100000000000003</v>
          </cell>
        </row>
        <row r="309">
          <cell r="A309" t="str">
            <v xml:space="preserve">Vinagre </v>
          </cell>
          <cell r="C309">
            <v>18</v>
          </cell>
          <cell r="D309">
            <v>0.04</v>
          </cell>
          <cell r="E309">
            <v>0</v>
          </cell>
          <cell r="F309">
            <v>0</v>
          </cell>
          <cell r="G309">
            <v>0</v>
          </cell>
          <cell r="H309">
            <v>35</v>
          </cell>
          <cell r="P309">
            <v>0.18</v>
          </cell>
          <cell r="Q309">
            <v>4.0000000000000002E-4</v>
          </cell>
          <cell r="R309">
            <v>0</v>
          </cell>
          <cell r="S309">
            <v>0</v>
          </cell>
          <cell r="T309">
            <v>0</v>
          </cell>
          <cell r="U309">
            <v>0.35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pageSetUpPr fitToPage="1"/>
  </sheetPr>
  <dimension ref="A1:S1478"/>
  <sheetViews>
    <sheetView showGridLines="0" tabSelected="1" view="pageBreakPreview" topLeftCell="A734" zoomScale="80" zoomScaleNormal="80" zoomScaleSheetLayoutView="80" zoomScalePageLayoutView="70" workbookViewId="0">
      <selection activeCell="Q677" sqref="Q677"/>
    </sheetView>
  </sheetViews>
  <sheetFormatPr defaultRowHeight="12.75" outlineLevelCol="1" x14ac:dyDescent="0.2"/>
  <cols>
    <col min="1" max="1" width="37" customWidth="1" outlineLevel="1"/>
    <col min="2" max="2" width="16.5703125" customWidth="1"/>
    <col min="3" max="3" width="11.7109375" customWidth="1"/>
    <col min="4" max="4" width="17.28515625" customWidth="1"/>
    <col min="5" max="5" width="13.5703125" customWidth="1"/>
    <col min="6" max="6" width="12.140625" customWidth="1"/>
    <col min="7" max="7" width="13" customWidth="1"/>
    <col min="8" max="9" width="12" customWidth="1"/>
    <col min="10" max="10" width="14.140625" customWidth="1"/>
    <col min="11" max="11" width="10.28515625" customWidth="1"/>
    <col min="12" max="12" width="11.5703125" customWidth="1"/>
    <col min="13" max="13" width="12.28515625" customWidth="1"/>
    <col min="14" max="14" width="0.28515625" hidden="1" customWidth="1"/>
    <col min="15" max="15" width="46.28515625" hidden="1" customWidth="1"/>
    <col min="16" max="16" width="4.85546875" style="202" hidden="1" customWidth="1"/>
  </cols>
  <sheetData>
    <row r="1" spans="1:16" ht="30" customHeight="1" thickBot="1" x14ac:dyDescent="0.25">
      <c r="A1" s="92" t="s">
        <v>133</v>
      </c>
      <c r="B1" s="285" t="s">
        <v>415</v>
      </c>
      <c r="C1" s="272"/>
      <c r="D1" s="272"/>
      <c r="E1" s="272"/>
      <c r="F1" s="272"/>
      <c r="G1" s="272"/>
      <c r="H1" s="272"/>
      <c r="I1" s="272"/>
      <c r="J1" s="272"/>
      <c r="K1" s="286"/>
      <c r="L1" s="251" t="s">
        <v>74</v>
      </c>
      <c r="M1" s="252"/>
      <c r="O1" s="4" t="s">
        <v>14</v>
      </c>
    </row>
    <row r="2" spans="1:16" ht="15.2" customHeight="1" thickBot="1" x14ac:dyDescent="0.3">
      <c r="A2" s="93" t="s">
        <v>453</v>
      </c>
      <c r="B2" s="1">
        <v>1</v>
      </c>
      <c r="C2" s="2" t="s">
        <v>450</v>
      </c>
      <c r="D2" s="3"/>
      <c r="E2" s="253"/>
      <c r="F2" s="253"/>
      <c r="G2" s="253"/>
      <c r="H2" s="254"/>
      <c r="I2" s="255" t="s">
        <v>141</v>
      </c>
      <c r="J2" s="256"/>
      <c r="K2" s="257" t="s">
        <v>80</v>
      </c>
      <c r="L2" s="258"/>
      <c r="M2" s="259"/>
      <c r="O2" s="5" t="s">
        <v>16</v>
      </c>
    </row>
    <row r="3" spans="1:16" ht="15.2" customHeight="1" thickBot="1" x14ac:dyDescent="0.25">
      <c r="A3" s="94"/>
      <c r="B3" s="14"/>
      <c r="C3" s="15">
        <v>14</v>
      </c>
      <c r="D3" s="15">
        <v>15</v>
      </c>
      <c r="E3" s="15">
        <v>16</v>
      </c>
      <c r="F3" s="15">
        <v>17</v>
      </c>
      <c r="G3" s="15">
        <v>18</v>
      </c>
      <c r="H3" s="15">
        <v>19</v>
      </c>
      <c r="I3" s="15">
        <v>20</v>
      </c>
      <c r="J3" s="15">
        <v>21</v>
      </c>
      <c r="K3" s="15">
        <v>22</v>
      </c>
      <c r="L3" s="15">
        <v>23</v>
      </c>
      <c r="M3" s="95">
        <v>24</v>
      </c>
      <c r="O3" s="5" t="s">
        <v>17</v>
      </c>
    </row>
    <row r="4" spans="1:16" ht="15.2" customHeight="1" x14ac:dyDescent="0.2">
      <c r="A4" s="96" t="s">
        <v>0</v>
      </c>
      <c r="B4" s="260" t="s">
        <v>73</v>
      </c>
      <c r="C4" s="262" t="s">
        <v>416</v>
      </c>
      <c r="D4" s="263"/>
      <c r="E4" s="263"/>
      <c r="F4" s="263"/>
      <c r="G4" s="263"/>
      <c r="H4" s="263"/>
      <c r="I4" s="263"/>
      <c r="J4" s="263"/>
      <c r="K4" s="264"/>
      <c r="L4" s="268" t="s">
        <v>1</v>
      </c>
      <c r="M4" s="269"/>
      <c r="O4" s="6" t="s">
        <v>69</v>
      </c>
    </row>
    <row r="5" spans="1:16" ht="15.2" customHeight="1" thickBot="1" x14ac:dyDescent="0.25">
      <c r="A5" s="97">
        <v>1</v>
      </c>
      <c r="B5" s="261"/>
      <c r="C5" s="265"/>
      <c r="D5" s="266"/>
      <c r="E5" s="266"/>
      <c r="F5" s="266"/>
      <c r="G5" s="266"/>
      <c r="H5" s="266"/>
      <c r="I5" s="266"/>
      <c r="J5" s="266"/>
      <c r="K5" s="267"/>
      <c r="L5" s="270">
        <v>1</v>
      </c>
      <c r="M5" s="271"/>
      <c r="O5" s="5" t="s">
        <v>65</v>
      </c>
    </row>
    <row r="6" spans="1:16" ht="31.5" customHeight="1" x14ac:dyDescent="0.2">
      <c r="A6" s="249" t="s">
        <v>2</v>
      </c>
      <c r="B6" s="46" t="s">
        <v>3</v>
      </c>
      <c r="C6" s="47" t="s">
        <v>54</v>
      </c>
      <c r="D6" s="47" t="s">
        <v>132</v>
      </c>
      <c r="E6" s="47" t="s">
        <v>136</v>
      </c>
      <c r="F6" s="47" t="s">
        <v>137</v>
      </c>
      <c r="G6" s="47" t="s">
        <v>138</v>
      </c>
      <c r="H6" s="47" t="s">
        <v>126</v>
      </c>
      <c r="I6" s="47" t="s">
        <v>127</v>
      </c>
      <c r="J6" s="47" t="s">
        <v>131</v>
      </c>
      <c r="K6" s="47" t="s">
        <v>128</v>
      </c>
      <c r="L6" s="47" t="s">
        <v>129</v>
      </c>
      <c r="M6" s="47" t="s">
        <v>130</v>
      </c>
      <c r="O6" s="5" t="s">
        <v>20</v>
      </c>
    </row>
    <row r="7" spans="1:16" ht="15.75" thickBot="1" x14ac:dyDescent="0.25">
      <c r="A7" s="250"/>
      <c r="B7" s="53" t="s">
        <v>4</v>
      </c>
      <c r="C7" s="54" t="s">
        <v>4</v>
      </c>
      <c r="D7" s="54" t="s">
        <v>4</v>
      </c>
      <c r="E7" s="54" t="s">
        <v>4</v>
      </c>
      <c r="F7" s="54" t="s">
        <v>4</v>
      </c>
      <c r="G7" s="54" t="s">
        <v>4</v>
      </c>
      <c r="H7" s="54" t="s">
        <v>139</v>
      </c>
      <c r="I7" s="54" t="s">
        <v>72</v>
      </c>
      <c r="J7" s="54" t="s">
        <v>72</v>
      </c>
      <c r="K7" s="54" t="s">
        <v>72</v>
      </c>
      <c r="L7" s="54" t="s">
        <v>72</v>
      </c>
      <c r="M7" s="54" t="s">
        <v>72</v>
      </c>
      <c r="O7" s="5" t="s">
        <v>21</v>
      </c>
    </row>
    <row r="8" spans="1:16" ht="16.899999999999999" customHeight="1" x14ac:dyDescent="0.2">
      <c r="A8" s="230" t="s">
        <v>183</v>
      </c>
      <c r="B8" s="228">
        <v>1</v>
      </c>
      <c r="C8" s="52">
        <f t="shared" ref="C8:M23" si="0">IF($A8="","",$B8*(VLOOKUP($A8,listaDados,C$3,FALSE)))</f>
        <v>1.1312987826086958</v>
      </c>
      <c r="D8" s="52">
        <f t="shared" si="0"/>
        <v>0.23905797101449278</v>
      </c>
      <c r="E8" s="52">
        <f t="shared" si="0"/>
        <v>7.0108695652173911E-2</v>
      </c>
      <c r="F8" s="52">
        <f t="shared" si="0"/>
        <v>2.2000000000000001E-3</v>
      </c>
      <c r="G8" s="52">
        <f t="shared" si="0"/>
        <v>4.3233333333333332E-2</v>
      </c>
      <c r="H8" s="52">
        <f t="shared" si="0"/>
        <v>9.5000000000000001E-2</v>
      </c>
      <c r="I8" s="52">
        <f t="shared" si="0"/>
        <v>0.312</v>
      </c>
      <c r="J8" s="52">
        <f>IF($A8="","",$B8*(VLOOKUP($A8,listaDados,J$3,FALSE)))</f>
        <v>0.21293333333333334</v>
      </c>
      <c r="K8" s="52">
        <f t="shared" si="0"/>
        <v>8.199999999999999E-3</v>
      </c>
      <c r="L8" s="52">
        <f t="shared" si="0"/>
        <v>8.0000000000000002E-3</v>
      </c>
      <c r="M8" s="52">
        <f t="shared" si="0"/>
        <v>0.1356</v>
      </c>
      <c r="O8" s="5" t="s">
        <v>22</v>
      </c>
      <c r="P8" s="202" t="str">
        <f>LEFT(A8,6)</f>
        <v>Alho</v>
      </c>
    </row>
    <row r="9" spans="1:16" ht="16.899999999999999" customHeight="1" x14ac:dyDescent="0.2">
      <c r="A9" s="231" t="s">
        <v>189</v>
      </c>
      <c r="B9" s="228">
        <v>100</v>
      </c>
      <c r="C9" s="52">
        <f t="shared" si="0"/>
        <v>357.78927311594202</v>
      </c>
      <c r="D9" s="52">
        <f t="shared" si="0"/>
        <v>78.759543478260866</v>
      </c>
      <c r="E9" s="52">
        <f t="shared" si="0"/>
        <v>7.1585398550724637</v>
      </c>
      <c r="F9" s="52">
        <f t="shared" si="0"/>
        <v>0.33500000000000002</v>
      </c>
      <c r="G9" s="52">
        <f t="shared" si="0"/>
        <v>1.6391666666666667</v>
      </c>
      <c r="H9" s="52">
        <f t="shared" si="0"/>
        <v>0</v>
      </c>
      <c r="I9" s="52">
        <f t="shared" si="0"/>
        <v>0</v>
      </c>
      <c r="J9" s="52">
        <f t="shared" si="0"/>
        <v>30.383666666666663</v>
      </c>
      <c r="K9" s="52">
        <f t="shared" si="0"/>
        <v>1.2248333333333334</v>
      </c>
      <c r="L9" s="52">
        <f t="shared" si="0"/>
        <v>0.67774749999999995</v>
      </c>
      <c r="M9" s="52">
        <f t="shared" si="0"/>
        <v>4.4143333333333334</v>
      </c>
      <c r="O9" s="5" t="s">
        <v>23</v>
      </c>
      <c r="P9" s="202" t="str">
        <f t="shared" ref="P9:P72" si="1">LEFT(A9,6)</f>
        <v>Arroz,</v>
      </c>
    </row>
    <row r="10" spans="1:16" ht="16.899999999999999" customHeight="1" x14ac:dyDescent="0.2">
      <c r="A10" s="231" t="s">
        <v>195</v>
      </c>
      <c r="B10" s="228">
        <v>0.5</v>
      </c>
      <c r="C10" s="52">
        <f t="shared" si="0"/>
        <v>4.42</v>
      </c>
      <c r="D10" s="52">
        <f t="shared" si="0"/>
        <v>0</v>
      </c>
      <c r="E10" s="52">
        <f t="shared" si="0"/>
        <v>0</v>
      </c>
      <c r="F10" s="52">
        <f t="shared" si="0"/>
        <v>0.5</v>
      </c>
      <c r="G10" s="52">
        <f t="shared" si="0"/>
        <v>0</v>
      </c>
      <c r="H10" s="52">
        <f t="shared" si="0"/>
        <v>0</v>
      </c>
      <c r="I10" s="52">
        <f t="shared" si="0"/>
        <v>0</v>
      </c>
      <c r="J10" s="52">
        <f t="shared" si="0"/>
        <v>0</v>
      </c>
      <c r="K10" s="52">
        <f t="shared" si="0"/>
        <v>0</v>
      </c>
      <c r="L10" s="52">
        <f t="shared" si="0"/>
        <v>0</v>
      </c>
      <c r="M10" s="52">
        <f t="shared" si="0"/>
        <v>0</v>
      </c>
      <c r="O10" s="5" t="s">
        <v>24</v>
      </c>
      <c r="P10" s="202" t="str">
        <f t="shared" si="1"/>
        <v>Azeite</v>
      </c>
    </row>
    <row r="11" spans="1:16" ht="16.899999999999999" customHeight="1" x14ac:dyDescent="0.2">
      <c r="A11" s="231" t="s">
        <v>202</v>
      </c>
      <c r="B11" s="228">
        <v>100</v>
      </c>
      <c r="C11" s="52">
        <f t="shared" si="0"/>
        <v>98.249702173913064</v>
      </c>
      <c r="D11" s="52">
        <f t="shared" si="0"/>
        <v>25.95688405797102</v>
      </c>
      <c r="E11" s="52">
        <f>IF($A11="","",$B11*(VLOOKUP($A11,listaDados,E$3,FALSE)))</f>
        <v>1.2681159420289856</v>
      </c>
      <c r="F11" s="52">
        <f t="shared" si="0"/>
        <v>6.5000000000000002E-2</v>
      </c>
      <c r="G11" s="52">
        <f t="shared" si="0"/>
        <v>2.0433333333333334</v>
      </c>
      <c r="H11" s="52">
        <f t="shared" si="0"/>
        <v>3.2099999999999995</v>
      </c>
      <c r="I11" s="52">
        <f t="shared" si="0"/>
        <v>21.59</v>
      </c>
      <c r="J11" s="52">
        <f t="shared" si="0"/>
        <v>26.289999999999996</v>
      </c>
      <c r="K11" s="52">
        <f t="shared" si="0"/>
        <v>0.1466666666666667</v>
      </c>
      <c r="L11" s="52">
        <f t="shared" si="0"/>
        <v>0.38</v>
      </c>
      <c r="M11" s="52">
        <f t="shared" si="0"/>
        <v>7.5633333333333326</v>
      </c>
      <c r="O11" s="7" t="s">
        <v>25</v>
      </c>
      <c r="P11" s="202" t="str">
        <f t="shared" si="1"/>
        <v>Banana</v>
      </c>
    </row>
    <row r="12" spans="1:16" ht="16.899999999999999" customHeight="1" x14ac:dyDescent="0.2">
      <c r="A12" s="231" t="s">
        <v>205</v>
      </c>
      <c r="B12" s="228">
        <v>15</v>
      </c>
      <c r="C12" s="52">
        <f t="shared" si="0"/>
        <v>9.6555339130434756</v>
      </c>
      <c r="D12" s="52">
        <f t="shared" si="0"/>
        <v>2.2032391304347816</v>
      </c>
      <c r="E12" s="52">
        <f t="shared" si="0"/>
        <v>0.26576086956521738</v>
      </c>
      <c r="F12" s="52">
        <f t="shared" si="0"/>
        <v>0</v>
      </c>
      <c r="G12" s="52">
        <f t="shared" si="0"/>
        <v>0.17450000000000002</v>
      </c>
      <c r="H12" s="52">
        <f t="shared" si="0"/>
        <v>2.5500000000000002E-2</v>
      </c>
      <c r="I12" s="52">
        <f t="shared" si="0"/>
        <v>4.6624999999999996</v>
      </c>
      <c r="J12" s="52">
        <f t="shared" si="0"/>
        <v>2.1870000000000003</v>
      </c>
      <c r="K12" s="52">
        <f t="shared" si="0"/>
        <v>3.5999999999999997E-2</v>
      </c>
      <c r="L12" s="52">
        <f t="shared" si="0"/>
        <v>5.3999999999999999E-2</v>
      </c>
      <c r="M12" s="52">
        <f t="shared" si="0"/>
        <v>0.53249999999999997</v>
      </c>
      <c r="O12" s="5" t="s">
        <v>26</v>
      </c>
      <c r="P12" s="202" t="str">
        <f t="shared" si="1"/>
        <v>Batata</v>
      </c>
    </row>
    <row r="13" spans="1:16" ht="16.899999999999999" customHeight="1" x14ac:dyDescent="0.2">
      <c r="A13" s="232" t="s">
        <v>380</v>
      </c>
      <c r="B13" s="228">
        <v>15</v>
      </c>
      <c r="C13" s="52">
        <f t="shared" si="0"/>
        <v>7.3242763043478218</v>
      </c>
      <c r="D13" s="52">
        <f t="shared" si="0"/>
        <v>1.6666521739130435</v>
      </c>
      <c r="E13" s="52">
        <f t="shared" si="0"/>
        <v>0.29184782608695653</v>
      </c>
      <c r="F13" s="52">
        <f t="shared" si="0"/>
        <v>1.35E-2</v>
      </c>
      <c r="G13" s="52">
        <f t="shared" si="0"/>
        <v>0.50600000000000001</v>
      </c>
      <c r="H13" s="52">
        <f t="shared" si="0"/>
        <v>0.56999999999999995</v>
      </c>
      <c r="I13" s="52">
        <f t="shared" si="0"/>
        <v>0.46750000000000008</v>
      </c>
      <c r="J13" s="52">
        <f t="shared" si="0"/>
        <v>3.6650000000000005</v>
      </c>
      <c r="K13" s="52">
        <f t="shared" si="0"/>
        <v>7.7500000000000013E-2</v>
      </c>
      <c r="L13" s="52">
        <f t="shared" si="0"/>
        <v>4.8000000000000001E-2</v>
      </c>
      <c r="M13" s="52">
        <f t="shared" si="0"/>
        <v>2.7170000000000001</v>
      </c>
      <c r="O13" s="5" t="s">
        <v>27</v>
      </c>
      <c r="P13" s="202" t="str">
        <f t="shared" si="1"/>
        <v>Beterr</v>
      </c>
    </row>
    <row r="14" spans="1:16" ht="16.899999999999999" customHeight="1" x14ac:dyDescent="0.2">
      <c r="A14" s="231" t="s">
        <v>235</v>
      </c>
      <c r="B14" s="228">
        <v>15</v>
      </c>
      <c r="C14" s="52">
        <f t="shared" si="0"/>
        <v>5.12030826086957</v>
      </c>
      <c r="D14" s="52">
        <f t="shared" si="0"/>
        <v>1.149</v>
      </c>
      <c r="E14" s="52">
        <f t="shared" si="0"/>
        <v>0.1983695652173913</v>
      </c>
      <c r="F14" s="52">
        <f t="shared" si="0"/>
        <v>2.6000000000000002E-2</v>
      </c>
      <c r="G14" s="52">
        <f t="shared" si="0"/>
        <v>0.47750000000000009</v>
      </c>
      <c r="H14" s="52">
        <f t="shared" si="0"/>
        <v>126.07499999999999</v>
      </c>
      <c r="I14" s="52">
        <f t="shared" si="0"/>
        <v>0.76750000000000007</v>
      </c>
      <c r="J14" s="52">
        <f t="shared" si="0"/>
        <v>1.6839999999999999</v>
      </c>
      <c r="K14" s="52">
        <f t="shared" si="0"/>
        <v>3.3500000000000002E-2</v>
      </c>
      <c r="L14" s="52">
        <f t="shared" si="0"/>
        <v>2.7500000000000004E-2</v>
      </c>
      <c r="M14" s="52">
        <f t="shared" si="0"/>
        <v>3.3809999999999998</v>
      </c>
      <c r="O14" s="5" t="s">
        <v>28</v>
      </c>
      <c r="P14" s="202" t="str">
        <f t="shared" si="1"/>
        <v>Cenour</v>
      </c>
    </row>
    <row r="15" spans="1:16" ht="16.899999999999999" customHeight="1" x14ac:dyDescent="0.2">
      <c r="A15" s="231" t="s">
        <v>223</v>
      </c>
      <c r="B15" s="228">
        <v>60</v>
      </c>
      <c r="C15" s="52">
        <f t="shared" si="0"/>
        <v>101.43958000000001</v>
      </c>
      <c r="D15" s="52">
        <f t="shared" si="0"/>
        <v>0</v>
      </c>
      <c r="E15" s="52">
        <f t="shared" si="0"/>
        <v>12.738000000000001</v>
      </c>
      <c r="F15" s="52">
        <f t="shared" si="0"/>
        <v>5.2160000000000002</v>
      </c>
      <c r="G15" s="52">
        <f t="shared" si="0"/>
        <v>0</v>
      </c>
      <c r="H15" s="52">
        <f t="shared" si="0"/>
        <v>1.5659999999999998</v>
      </c>
      <c r="I15" s="52">
        <f t="shared" si="0"/>
        <v>0</v>
      </c>
      <c r="J15" s="52">
        <f t="shared" si="0"/>
        <v>12.429999999999998</v>
      </c>
      <c r="K15" s="52">
        <f t="shared" si="0"/>
        <v>1.58</v>
      </c>
      <c r="L15" s="52">
        <f t="shared" si="0"/>
        <v>1.1320000000000001</v>
      </c>
      <c r="M15" s="52">
        <f t="shared" si="0"/>
        <v>1.792</v>
      </c>
      <c r="O15" s="5" t="s">
        <v>29</v>
      </c>
      <c r="P15" s="202" t="str">
        <f t="shared" si="1"/>
        <v>Carne,</v>
      </c>
    </row>
    <row r="16" spans="1:16" ht="16.899999999999999" customHeight="1" x14ac:dyDescent="0.2">
      <c r="A16" s="231" t="s">
        <v>233</v>
      </c>
      <c r="B16" s="228">
        <v>1</v>
      </c>
      <c r="C16" s="52">
        <f t="shared" si="0"/>
        <v>0.39420046376811585</v>
      </c>
      <c r="D16" s="52">
        <f t="shared" si="0"/>
        <v>8.853188405797098E-2</v>
      </c>
      <c r="E16" s="52">
        <f t="shared" si="0"/>
        <v>1.7101449275362321E-2</v>
      </c>
      <c r="F16" s="52">
        <f t="shared" si="0"/>
        <v>8.0000000000000004E-4</v>
      </c>
      <c r="G16" s="52">
        <f t="shared" si="0"/>
        <v>2.186666666666667E-2</v>
      </c>
      <c r="H16" s="52">
        <f t="shared" si="0"/>
        <v>8.0000000000000004E-4</v>
      </c>
      <c r="I16" s="52">
        <f t="shared" si="0"/>
        <v>4.6666666666666669E-2</v>
      </c>
      <c r="J16" s="52">
        <f t="shared" si="0"/>
        <v>0.11916666669999999</v>
      </c>
      <c r="K16" s="52">
        <f t="shared" si="0"/>
        <v>1.7333333333333335E-3</v>
      </c>
      <c r="L16" s="52">
        <f t="shared" si="0"/>
        <v>2.0333333333333336E-3</v>
      </c>
      <c r="M16" s="52">
        <f t="shared" si="0"/>
        <v>0.14000000000000001</v>
      </c>
      <c r="O16" s="5" t="s">
        <v>30</v>
      </c>
      <c r="P16" s="202" t="str">
        <f t="shared" si="1"/>
        <v>Cebola</v>
      </c>
    </row>
    <row r="17" spans="1:16" ht="16.899999999999999" customHeight="1" x14ac:dyDescent="0.2">
      <c r="A17" s="231" t="s">
        <v>153</v>
      </c>
      <c r="B17" s="228">
        <v>0.5</v>
      </c>
      <c r="C17" s="52">
        <f t="shared" si="0"/>
        <v>1.67</v>
      </c>
      <c r="D17" s="52">
        <f t="shared" si="0"/>
        <v>0.39100000000000001</v>
      </c>
      <c r="E17" s="52">
        <f t="shared" si="0"/>
        <v>3.3000000000000002E-2</v>
      </c>
      <c r="F17" s="52">
        <f t="shared" si="0"/>
        <v>0</v>
      </c>
      <c r="G17" s="52">
        <f t="shared" si="0"/>
        <v>2.3E-2</v>
      </c>
      <c r="H17" s="52">
        <f t="shared" si="0"/>
        <v>0.3</v>
      </c>
      <c r="I17" s="52">
        <f t="shared" si="0"/>
        <v>3.5000000000000003E-2</v>
      </c>
      <c r="J17" s="52">
        <f t="shared" si="0"/>
        <v>0</v>
      </c>
      <c r="K17" s="52">
        <f t="shared" si="0"/>
        <v>0</v>
      </c>
      <c r="L17" s="52">
        <f t="shared" si="0"/>
        <v>2.7999999999999997E-2</v>
      </c>
      <c r="M17" s="52">
        <f t="shared" si="0"/>
        <v>0.6</v>
      </c>
      <c r="O17" s="5" t="s">
        <v>31</v>
      </c>
      <c r="P17" s="202" t="str">
        <f t="shared" si="1"/>
        <v>Colora</v>
      </c>
    </row>
    <row r="18" spans="1:16" ht="16.899999999999999" customHeight="1" x14ac:dyDescent="0.2">
      <c r="A18" s="231" t="s">
        <v>259</v>
      </c>
      <c r="B18" s="228">
        <v>40</v>
      </c>
      <c r="C18" s="52">
        <f t="shared" si="0"/>
        <v>131.61069449275365</v>
      </c>
      <c r="D18" s="52">
        <f t="shared" si="0"/>
        <v>24.488579710144926</v>
      </c>
      <c r="E18" s="52">
        <f t="shared" si="0"/>
        <v>7.9927536231884062</v>
      </c>
      <c r="F18" s="52">
        <f t="shared" si="0"/>
        <v>0.5026666666666666</v>
      </c>
      <c r="G18" s="52">
        <f t="shared" si="0"/>
        <v>7.3680000000000012</v>
      </c>
      <c r="H18" s="52">
        <f t="shared" si="0"/>
        <v>0</v>
      </c>
      <c r="I18" s="52">
        <f t="shared" si="0"/>
        <v>0</v>
      </c>
      <c r="J18" s="52">
        <f t="shared" si="0"/>
        <v>83.978666666666669</v>
      </c>
      <c r="K18" s="52">
        <f t="shared" si="0"/>
        <v>1.1613333333333331</v>
      </c>
      <c r="L18" s="52">
        <f t="shared" si="0"/>
        <v>3.1946666666666665</v>
      </c>
      <c r="M18" s="52">
        <f t="shared" si="0"/>
        <v>49.027999999999999</v>
      </c>
      <c r="O18" s="8" t="s">
        <v>33</v>
      </c>
      <c r="P18" s="202" t="str">
        <f t="shared" si="1"/>
        <v>Feijão</v>
      </c>
    </row>
    <row r="19" spans="1:16" ht="16.899999999999999" customHeight="1" x14ac:dyDescent="0.2">
      <c r="A19" s="231" t="s">
        <v>337</v>
      </c>
      <c r="B19" s="228">
        <v>5</v>
      </c>
      <c r="C19" s="52">
        <f t="shared" si="0"/>
        <v>44.2</v>
      </c>
      <c r="D19" s="52">
        <f t="shared" si="0"/>
        <v>0</v>
      </c>
      <c r="E19" s="52">
        <f t="shared" si="0"/>
        <v>0</v>
      </c>
      <c r="F19" s="52">
        <f t="shared" si="0"/>
        <v>5</v>
      </c>
      <c r="G19" s="52">
        <f t="shared" si="0"/>
        <v>0</v>
      </c>
      <c r="H19" s="52">
        <f t="shared" si="0"/>
        <v>0</v>
      </c>
      <c r="I19" s="52">
        <f t="shared" si="0"/>
        <v>0</v>
      </c>
      <c r="J19" s="52">
        <f t="shared" si="0"/>
        <v>0</v>
      </c>
      <c r="K19" s="52">
        <f t="shared" si="0"/>
        <v>0</v>
      </c>
      <c r="L19" s="52">
        <f t="shared" si="0"/>
        <v>0</v>
      </c>
      <c r="M19" s="52">
        <f t="shared" si="0"/>
        <v>0</v>
      </c>
      <c r="O19" s="5" t="s">
        <v>34</v>
      </c>
      <c r="P19" s="202" t="str">
        <f t="shared" si="1"/>
        <v>Óleo d</v>
      </c>
    </row>
    <row r="20" spans="1:16" ht="16.899999999999999" customHeight="1" x14ac:dyDescent="0.2">
      <c r="A20" s="231" t="s">
        <v>158</v>
      </c>
      <c r="B20" s="228">
        <v>1</v>
      </c>
      <c r="C20" s="52">
        <f t="shared" si="0"/>
        <v>0</v>
      </c>
      <c r="D20" s="52">
        <f t="shared" si="0"/>
        <v>0</v>
      </c>
      <c r="E20" s="52">
        <f t="shared" si="0"/>
        <v>0</v>
      </c>
      <c r="F20" s="52">
        <f t="shared" si="0"/>
        <v>0</v>
      </c>
      <c r="G20" s="52">
        <f t="shared" si="0"/>
        <v>0</v>
      </c>
      <c r="H20" s="52">
        <f t="shared" si="0"/>
        <v>0</v>
      </c>
      <c r="I20" s="52">
        <f t="shared" si="0"/>
        <v>0</v>
      </c>
      <c r="J20" s="52">
        <f t="shared" si="0"/>
        <v>0</v>
      </c>
      <c r="K20" s="52">
        <f t="shared" si="0"/>
        <v>0</v>
      </c>
      <c r="L20" s="52">
        <f t="shared" si="0"/>
        <v>0</v>
      </c>
      <c r="M20" s="52">
        <f t="shared" si="0"/>
        <v>0</v>
      </c>
      <c r="O20" s="5" t="s">
        <v>35</v>
      </c>
      <c r="P20" s="202" t="str">
        <f t="shared" si="1"/>
        <v>Sal</v>
      </c>
    </row>
    <row r="21" spans="1:16" ht="16.899999999999999" customHeight="1" x14ac:dyDescent="0.2">
      <c r="A21" s="231" t="s">
        <v>162</v>
      </c>
      <c r="B21" s="228">
        <v>1</v>
      </c>
      <c r="C21" s="52">
        <f t="shared" si="0"/>
        <v>0.42100000000000004</v>
      </c>
      <c r="D21" s="52">
        <f t="shared" si="0"/>
        <v>6.9000000000000006E-2</v>
      </c>
      <c r="E21" s="52">
        <f t="shared" si="0"/>
        <v>2.5000000000000001E-2</v>
      </c>
      <c r="F21" s="52">
        <f t="shared" si="0"/>
        <v>5.0000000000000001E-3</v>
      </c>
      <c r="G21" s="52">
        <f t="shared" si="0"/>
        <v>1.2E-2</v>
      </c>
      <c r="H21" s="52">
        <f t="shared" si="0"/>
        <v>0</v>
      </c>
      <c r="I21" s="52">
        <f t="shared" si="0"/>
        <v>0.31780000000000003</v>
      </c>
      <c r="J21" s="52">
        <f t="shared" si="0"/>
        <v>0.24593333333333334</v>
      </c>
      <c r="K21" s="52">
        <f t="shared" si="0"/>
        <v>3.0333333333333328E-3</v>
      </c>
      <c r="L21" s="52">
        <f t="shared" si="0"/>
        <v>6.4666666666666657E-3</v>
      </c>
      <c r="M21" s="52">
        <f t="shared" si="0"/>
        <v>0.79853333333333343</v>
      </c>
      <c r="O21" s="5" t="s">
        <v>36</v>
      </c>
      <c r="P21" s="202" t="str">
        <f t="shared" si="1"/>
        <v>Cheiro</v>
      </c>
    </row>
    <row r="22" spans="1:16" ht="16.899999999999999" customHeight="1" x14ac:dyDescent="0.2">
      <c r="A22" s="231"/>
      <c r="B22" s="228"/>
      <c r="C22" s="52" t="str">
        <f t="shared" si="0"/>
        <v/>
      </c>
      <c r="D22" s="52" t="str">
        <f t="shared" si="0"/>
        <v/>
      </c>
      <c r="E22" s="52" t="str">
        <f t="shared" si="0"/>
        <v/>
      </c>
      <c r="F22" s="52" t="str">
        <f t="shared" si="0"/>
        <v/>
      </c>
      <c r="G22" s="52" t="str">
        <f t="shared" si="0"/>
        <v/>
      </c>
      <c r="H22" s="52" t="str">
        <f t="shared" si="0"/>
        <v/>
      </c>
      <c r="I22" s="52" t="str">
        <f t="shared" si="0"/>
        <v/>
      </c>
      <c r="J22" s="52" t="str">
        <f t="shared" si="0"/>
        <v/>
      </c>
      <c r="K22" s="52" t="str">
        <f t="shared" si="0"/>
        <v/>
      </c>
      <c r="L22" s="52" t="str">
        <f t="shared" si="0"/>
        <v/>
      </c>
      <c r="M22" s="52" t="str">
        <f t="shared" si="0"/>
        <v/>
      </c>
      <c r="O22" s="5"/>
      <c r="P22" s="202" t="str">
        <f t="shared" si="1"/>
        <v/>
      </c>
    </row>
    <row r="23" spans="1:16" ht="16.899999999999999" customHeight="1" x14ac:dyDescent="0.2">
      <c r="A23" s="231"/>
      <c r="B23" s="228"/>
      <c r="C23" s="52" t="str">
        <f t="shared" si="0"/>
        <v/>
      </c>
      <c r="D23" s="52" t="str">
        <f t="shared" si="0"/>
        <v/>
      </c>
      <c r="E23" s="52" t="str">
        <f t="shared" si="0"/>
        <v/>
      </c>
      <c r="F23" s="52" t="str">
        <f t="shared" si="0"/>
        <v/>
      </c>
      <c r="G23" s="52" t="str">
        <f t="shared" si="0"/>
        <v/>
      </c>
      <c r="H23" s="52" t="str">
        <f t="shared" si="0"/>
        <v/>
      </c>
      <c r="I23" s="52" t="str">
        <f t="shared" si="0"/>
        <v/>
      </c>
      <c r="J23" s="52" t="str">
        <f t="shared" si="0"/>
        <v/>
      </c>
      <c r="K23" s="52" t="str">
        <f t="shared" si="0"/>
        <v/>
      </c>
      <c r="L23" s="52" t="str">
        <f t="shared" si="0"/>
        <v/>
      </c>
      <c r="M23" s="52" t="str">
        <f t="shared" si="0"/>
        <v/>
      </c>
      <c r="O23" s="5"/>
      <c r="P23" s="202" t="str">
        <f t="shared" si="1"/>
        <v/>
      </c>
    </row>
    <row r="24" spans="1:16" ht="16.899999999999999" customHeight="1" x14ac:dyDescent="0.2">
      <c r="A24" s="231"/>
      <c r="B24" s="228"/>
      <c r="C24" s="52" t="str">
        <f t="shared" ref="C24:M27" si="2">IF($A24="","",$B24*(VLOOKUP($A24,listaDados,C$3,FALSE)))</f>
        <v/>
      </c>
      <c r="D24" s="52" t="str">
        <f t="shared" si="2"/>
        <v/>
      </c>
      <c r="E24" s="52" t="str">
        <f t="shared" si="2"/>
        <v/>
      </c>
      <c r="F24" s="52" t="str">
        <f t="shared" si="2"/>
        <v/>
      </c>
      <c r="G24" s="52" t="str">
        <f t="shared" si="2"/>
        <v/>
      </c>
      <c r="H24" s="52" t="str">
        <f t="shared" si="2"/>
        <v/>
      </c>
      <c r="I24" s="52" t="str">
        <f t="shared" si="2"/>
        <v/>
      </c>
      <c r="J24" s="52" t="str">
        <f t="shared" si="2"/>
        <v/>
      </c>
      <c r="K24" s="52" t="str">
        <f t="shared" si="2"/>
        <v/>
      </c>
      <c r="L24" s="52" t="str">
        <f t="shared" si="2"/>
        <v/>
      </c>
      <c r="M24" s="52" t="str">
        <f t="shared" si="2"/>
        <v/>
      </c>
      <c r="O24" s="5"/>
      <c r="P24" s="202" t="str">
        <f t="shared" si="1"/>
        <v/>
      </c>
    </row>
    <row r="25" spans="1:16" ht="16.899999999999999" customHeight="1" x14ac:dyDescent="0.2">
      <c r="A25" s="231"/>
      <c r="B25" s="228"/>
      <c r="C25" s="52" t="str">
        <f t="shared" si="2"/>
        <v/>
      </c>
      <c r="D25" s="52" t="str">
        <f t="shared" si="2"/>
        <v/>
      </c>
      <c r="E25" s="52" t="str">
        <f t="shared" si="2"/>
        <v/>
      </c>
      <c r="F25" s="52" t="str">
        <f t="shared" si="2"/>
        <v/>
      </c>
      <c r="G25" s="52" t="str">
        <f t="shared" si="2"/>
        <v/>
      </c>
      <c r="H25" s="52" t="str">
        <f t="shared" si="2"/>
        <v/>
      </c>
      <c r="I25" s="52" t="str">
        <f t="shared" si="2"/>
        <v/>
      </c>
      <c r="J25" s="52" t="str">
        <f t="shared" si="2"/>
        <v/>
      </c>
      <c r="K25" s="52" t="str">
        <f t="shared" si="2"/>
        <v/>
      </c>
      <c r="L25" s="52" t="str">
        <f t="shared" si="2"/>
        <v/>
      </c>
      <c r="M25" s="52" t="str">
        <f t="shared" si="2"/>
        <v/>
      </c>
      <c r="O25" s="5"/>
      <c r="P25" s="202" t="str">
        <f t="shared" si="1"/>
        <v/>
      </c>
    </row>
    <row r="26" spans="1:16" ht="16.899999999999999" customHeight="1" x14ac:dyDescent="0.2">
      <c r="A26" s="231"/>
      <c r="B26" s="228"/>
      <c r="C26" s="52" t="str">
        <f t="shared" si="2"/>
        <v/>
      </c>
      <c r="D26" s="52" t="str">
        <f t="shared" si="2"/>
        <v/>
      </c>
      <c r="E26" s="52" t="str">
        <f t="shared" si="2"/>
        <v/>
      </c>
      <c r="F26" s="52" t="str">
        <f t="shared" si="2"/>
        <v/>
      </c>
      <c r="G26" s="52" t="str">
        <f t="shared" si="2"/>
        <v/>
      </c>
      <c r="H26" s="52" t="str">
        <f t="shared" si="2"/>
        <v/>
      </c>
      <c r="I26" s="52" t="str">
        <f t="shared" si="2"/>
        <v/>
      </c>
      <c r="J26" s="52" t="str">
        <f t="shared" si="2"/>
        <v/>
      </c>
      <c r="K26" s="52" t="str">
        <f t="shared" si="2"/>
        <v/>
      </c>
      <c r="L26" s="52" t="str">
        <f t="shared" si="2"/>
        <v/>
      </c>
      <c r="M26" s="52" t="str">
        <f t="shared" si="2"/>
        <v/>
      </c>
      <c r="O26" s="5" t="s">
        <v>37</v>
      </c>
      <c r="P26" s="202" t="str">
        <f t="shared" si="1"/>
        <v/>
      </c>
    </row>
    <row r="27" spans="1:16" ht="16.899999999999999" customHeight="1" x14ac:dyDescent="0.2">
      <c r="A27" s="231"/>
      <c r="B27" s="228"/>
      <c r="C27" s="52" t="str">
        <f t="shared" si="2"/>
        <v/>
      </c>
      <c r="D27" s="52" t="str">
        <f t="shared" si="2"/>
        <v/>
      </c>
      <c r="E27" s="52" t="str">
        <f t="shared" si="2"/>
        <v/>
      </c>
      <c r="F27" s="52" t="str">
        <f t="shared" si="2"/>
        <v/>
      </c>
      <c r="G27" s="52" t="str">
        <f t="shared" si="2"/>
        <v/>
      </c>
      <c r="H27" s="52" t="str">
        <f t="shared" si="2"/>
        <v/>
      </c>
      <c r="I27" s="52" t="str">
        <f t="shared" si="2"/>
        <v/>
      </c>
      <c r="J27" s="52" t="str">
        <f t="shared" si="2"/>
        <v/>
      </c>
      <c r="K27" s="52" t="str">
        <f t="shared" si="2"/>
        <v/>
      </c>
      <c r="L27" s="52" t="str">
        <f t="shared" si="2"/>
        <v/>
      </c>
      <c r="M27" s="52" t="str">
        <f t="shared" si="2"/>
        <v/>
      </c>
      <c r="O27" s="9" t="s">
        <v>38</v>
      </c>
      <c r="P27" s="202" t="str">
        <f t="shared" si="1"/>
        <v/>
      </c>
    </row>
    <row r="28" spans="1:16" ht="16.899999999999999" customHeight="1" thickBot="1" x14ac:dyDescent="0.25">
      <c r="A28" s="233" t="s">
        <v>134</v>
      </c>
      <c r="B28" s="229"/>
      <c r="C28" s="50">
        <f>SUM(C8:C27)</f>
        <v>763.42586750724661</v>
      </c>
      <c r="D28" s="50">
        <f t="shared" ref="D28:M28" si="3">SUM(D8:D27)</f>
        <v>135.01148840579711</v>
      </c>
      <c r="E28" s="50">
        <f t="shared" si="3"/>
        <v>30.058597826086956</v>
      </c>
      <c r="F28" s="50">
        <f t="shared" si="3"/>
        <v>11.666166666666667</v>
      </c>
      <c r="G28" s="50">
        <f t="shared" si="3"/>
        <v>12.308600000000002</v>
      </c>
      <c r="H28" s="50">
        <f t="shared" si="3"/>
        <v>131.84229999999999</v>
      </c>
      <c r="I28" s="50">
        <f t="shared" si="3"/>
        <v>28.198966666666667</v>
      </c>
      <c r="J28" s="50">
        <f t="shared" si="3"/>
        <v>161.19636666669999</v>
      </c>
      <c r="K28" s="50">
        <f t="shared" si="3"/>
        <v>4.2728000000000002</v>
      </c>
      <c r="L28" s="50">
        <f t="shared" si="3"/>
        <v>5.5584141666666671</v>
      </c>
      <c r="M28" s="50">
        <f t="shared" si="3"/>
        <v>71.1023</v>
      </c>
      <c r="O28" s="5" t="s">
        <v>39</v>
      </c>
      <c r="P28" s="202" t="str">
        <f t="shared" si="1"/>
        <v>TOTAL</v>
      </c>
    </row>
    <row r="29" spans="1:16" x14ac:dyDescent="0.2">
      <c r="P29" s="202" t="str">
        <f t="shared" si="1"/>
        <v/>
      </c>
    </row>
    <row r="30" spans="1:16" ht="13.5" thickBot="1" x14ac:dyDescent="0.25">
      <c r="P30" s="202" t="str">
        <f t="shared" si="1"/>
        <v/>
      </c>
    </row>
    <row r="31" spans="1:16" ht="30" customHeight="1" thickBot="1" x14ac:dyDescent="0.25">
      <c r="A31" s="92" t="s">
        <v>133</v>
      </c>
      <c r="B31" s="178"/>
      <c r="C31" s="179"/>
      <c r="D31" s="179"/>
      <c r="E31" s="272" t="s">
        <v>414</v>
      </c>
      <c r="F31" s="272"/>
      <c r="G31" s="272"/>
      <c r="H31" s="179" t="s">
        <v>418</v>
      </c>
      <c r="I31" s="179"/>
      <c r="J31" s="179"/>
      <c r="K31" s="180"/>
      <c r="L31" s="251" t="s">
        <v>74</v>
      </c>
      <c r="M31" s="252"/>
      <c r="O31" s="4" t="s">
        <v>14</v>
      </c>
      <c r="P31" s="202" t="str">
        <f t="shared" si="1"/>
        <v>MEC 
F</v>
      </c>
    </row>
    <row r="32" spans="1:16" ht="15.2" customHeight="1" thickBot="1" x14ac:dyDescent="0.3">
      <c r="A32" s="93" t="s">
        <v>453</v>
      </c>
      <c r="B32" s="1">
        <v>1</v>
      </c>
      <c r="C32" s="2" t="s">
        <v>448</v>
      </c>
      <c r="D32" s="3"/>
      <c r="E32" s="253"/>
      <c r="F32" s="253"/>
      <c r="G32" s="253"/>
      <c r="H32" s="254"/>
      <c r="I32" s="255" t="s">
        <v>141</v>
      </c>
      <c r="J32" s="256"/>
      <c r="K32" s="257" t="s">
        <v>80</v>
      </c>
      <c r="L32" s="258"/>
      <c r="M32" s="259"/>
      <c r="O32" s="5" t="s">
        <v>16</v>
      </c>
      <c r="P32" s="202" t="str">
        <f t="shared" si="1"/>
        <v xml:space="preserve">Nº de </v>
      </c>
    </row>
    <row r="33" spans="1:16" ht="15.2" customHeight="1" thickBot="1" x14ac:dyDescent="0.25">
      <c r="A33" s="94"/>
      <c r="B33" s="14"/>
      <c r="C33" s="15">
        <v>14</v>
      </c>
      <c r="D33" s="15">
        <v>15</v>
      </c>
      <c r="E33" s="15">
        <v>16</v>
      </c>
      <c r="F33" s="15">
        <v>17</v>
      </c>
      <c r="G33" s="15">
        <v>18</v>
      </c>
      <c r="H33" s="15">
        <v>19</v>
      </c>
      <c r="I33" s="15">
        <v>20</v>
      </c>
      <c r="J33" s="15">
        <v>21</v>
      </c>
      <c r="K33" s="15">
        <v>22</v>
      </c>
      <c r="L33" s="15">
        <v>23</v>
      </c>
      <c r="M33" s="95">
        <v>24</v>
      </c>
      <c r="O33" s="5" t="s">
        <v>17</v>
      </c>
      <c r="P33" s="202" t="str">
        <f t="shared" si="1"/>
        <v/>
      </c>
    </row>
    <row r="34" spans="1:16" ht="15.2" customHeight="1" x14ac:dyDescent="0.2">
      <c r="A34" s="96" t="s">
        <v>0</v>
      </c>
      <c r="B34" s="260" t="s">
        <v>73</v>
      </c>
      <c r="C34" s="262" t="s">
        <v>417</v>
      </c>
      <c r="D34" s="263"/>
      <c r="E34" s="263"/>
      <c r="F34" s="263"/>
      <c r="G34" s="263"/>
      <c r="H34" s="263"/>
      <c r="I34" s="263"/>
      <c r="J34" s="263"/>
      <c r="K34" s="264"/>
      <c r="L34" s="268" t="s">
        <v>1</v>
      </c>
      <c r="M34" s="269"/>
      <c r="O34" s="6" t="s">
        <v>69</v>
      </c>
      <c r="P34" s="202" t="str">
        <f t="shared" si="1"/>
        <v>N.º do</v>
      </c>
    </row>
    <row r="35" spans="1:16" ht="15.2" customHeight="1" thickBot="1" x14ac:dyDescent="0.25">
      <c r="A35" s="97">
        <v>2</v>
      </c>
      <c r="B35" s="261"/>
      <c r="C35" s="265"/>
      <c r="D35" s="266"/>
      <c r="E35" s="266"/>
      <c r="F35" s="266"/>
      <c r="G35" s="266"/>
      <c r="H35" s="266"/>
      <c r="I35" s="266"/>
      <c r="J35" s="266"/>
      <c r="K35" s="267"/>
      <c r="L35" s="270">
        <v>1</v>
      </c>
      <c r="M35" s="271"/>
      <c r="O35" s="5" t="s">
        <v>65</v>
      </c>
      <c r="P35" s="202" t="str">
        <f t="shared" si="1"/>
        <v>2</v>
      </c>
    </row>
    <row r="36" spans="1:16" ht="31.5" customHeight="1" x14ac:dyDescent="0.2">
      <c r="A36" s="249" t="s">
        <v>2</v>
      </c>
      <c r="B36" s="46" t="s">
        <v>3</v>
      </c>
      <c r="C36" s="47" t="s">
        <v>54</v>
      </c>
      <c r="D36" s="47" t="s">
        <v>132</v>
      </c>
      <c r="E36" s="47" t="s">
        <v>136</v>
      </c>
      <c r="F36" s="47" t="s">
        <v>137</v>
      </c>
      <c r="G36" s="47" t="s">
        <v>138</v>
      </c>
      <c r="H36" s="47" t="s">
        <v>126</v>
      </c>
      <c r="I36" s="47" t="s">
        <v>127</v>
      </c>
      <c r="J36" s="47" t="s">
        <v>131</v>
      </c>
      <c r="K36" s="47" t="s">
        <v>128</v>
      </c>
      <c r="L36" s="47" t="s">
        <v>129</v>
      </c>
      <c r="M36" s="47" t="s">
        <v>130</v>
      </c>
      <c r="O36" s="5" t="s">
        <v>20</v>
      </c>
      <c r="P36" s="202" t="str">
        <f t="shared" si="1"/>
        <v>Nome d</v>
      </c>
    </row>
    <row r="37" spans="1:16" ht="15.75" thickBot="1" x14ac:dyDescent="0.25">
      <c r="A37" s="250"/>
      <c r="B37" s="53" t="s">
        <v>4</v>
      </c>
      <c r="C37" s="54" t="s">
        <v>4</v>
      </c>
      <c r="D37" s="54" t="s">
        <v>4</v>
      </c>
      <c r="E37" s="54" t="s">
        <v>4</v>
      </c>
      <c r="F37" s="54" t="s">
        <v>4</v>
      </c>
      <c r="G37" s="54" t="s">
        <v>4</v>
      </c>
      <c r="H37" s="54" t="s">
        <v>139</v>
      </c>
      <c r="I37" s="54" t="s">
        <v>72</v>
      </c>
      <c r="J37" s="54" t="s">
        <v>72</v>
      </c>
      <c r="K37" s="54" t="s">
        <v>72</v>
      </c>
      <c r="L37" s="54" t="s">
        <v>72</v>
      </c>
      <c r="M37" s="54" t="s">
        <v>72</v>
      </c>
      <c r="O37" s="5" t="s">
        <v>21</v>
      </c>
      <c r="P37" s="202" t="str">
        <f t="shared" si="1"/>
        <v/>
      </c>
    </row>
    <row r="38" spans="1:16" ht="16.899999999999999" customHeight="1" x14ac:dyDescent="0.2">
      <c r="A38" s="98" t="s">
        <v>183</v>
      </c>
      <c r="B38" s="51">
        <v>1</v>
      </c>
      <c r="C38" s="52">
        <f t="shared" ref="C38:M52" si="4">IF($A38="","",$B38*(VLOOKUP($A38,listaDados,C$3,FALSE)))</f>
        <v>1.1312987826086958</v>
      </c>
      <c r="D38" s="52">
        <f t="shared" si="4"/>
        <v>0.23905797101449278</v>
      </c>
      <c r="E38" s="52">
        <f t="shared" si="4"/>
        <v>7.0108695652173911E-2</v>
      </c>
      <c r="F38" s="52">
        <f t="shared" si="4"/>
        <v>2.2000000000000001E-3</v>
      </c>
      <c r="G38" s="52">
        <f t="shared" si="4"/>
        <v>4.3233333333333332E-2</v>
      </c>
      <c r="H38" s="52">
        <f t="shared" si="4"/>
        <v>9.5000000000000001E-2</v>
      </c>
      <c r="I38" s="52">
        <f t="shared" si="4"/>
        <v>0.312</v>
      </c>
      <c r="J38" s="52">
        <f t="shared" si="4"/>
        <v>0.21293333333333334</v>
      </c>
      <c r="K38" s="52">
        <f t="shared" si="4"/>
        <v>8.199999999999999E-3</v>
      </c>
      <c r="L38" s="52">
        <f t="shared" si="4"/>
        <v>8.0000000000000002E-3</v>
      </c>
      <c r="M38" s="52">
        <f t="shared" si="4"/>
        <v>0.1356</v>
      </c>
      <c r="O38" s="5" t="s">
        <v>22</v>
      </c>
      <c r="P38" s="202" t="str">
        <f t="shared" si="1"/>
        <v>Alho</v>
      </c>
    </row>
    <row r="39" spans="1:16" ht="16.899999999999999" customHeight="1" x14ac:dyDescent="0.2">
      <c r="A39" s="213" t="s">
        <v>189</v>
      </c>
      <c r="B39" s="51">
        <v>100</v>
      </c>
      <c r="C39" s="52">
        <f t="shared" si="4"/>
        <v>357.78927311594202</v>
      </c>
      <c r="D39" s="52">
        <f t="shared" si="4"/>
        <v>78.759543478260866</v>
      </c>
      <c r="E39" s="52">
        <f t="shared" si="4"/>
        <v>7.1585398550724637</v>
      </c>
      <c r="F39" s="52">
        <f t="shared" si="4"/>
        <v>0.33500000000000002</v>
      </c>
      <c r="G39" s="52">
        <f t="shared" si="4"/>
        <v>1.6391666666666667</v>
      </c>
      <c r="H39" s="52">
        <f t="shared" si="4"/>
        <v>0</v>
      </c>
      <c r="I39" s="52">
        <f t="shared" si="4"/>
        <v>0</v>
      </c>
      <c r="J39" s="52">
        <f t="shared" si="4"/>
        <v>30.383666666666663</v>
      </c>
      <c r="K39" s="52">
        <f t="shared" si="4"/>
        <v>1.2248333333333334</v>
      </c>
      <c r="L39" s="52">
        <f t="shared" si="4"/>
        <v>0.67774749999999995</v>
      </c>
      <c r="M39" s="52">
        <f t="shared" si="4"/>
        <v>4.4143333333333334</v>
      </c>
      <c r="O39" s="5" t="s">
        <v>23</v>
      </c>
      <c r="P39" s="202" t="str">
        <f t="shared" si="1"/>
        <v>Arroz,</v>
      </c>
    </row>
    <row r="40" spans="1:16" ht="16.899999999999999" customHeight="1" x14ac:dyDescent="0.2">
      <c r="A40" s="99" t="s">
        <v>172</v>
      </c>
      <c r="B40" s="48">
        <v>20</v>
      </c>
      <c r="C40" s="52">
        <f t="shared" si="4"/>
        <v>2.4728872463768083</v>
      </c>
      <c r="D40" s="52">
        <f t="shared" si="4"/>
        <v>0.53330434782608616</v>
      </c>
      <c r="E40" s="52">
        <f t="shared" si="4"/>
        <v>0.19202898550724634</v>
      </c>
      <c r="F40" s="52">
        <f t="shared" si="4"/>
        <v>1.1999999999999999E-2</v>
      </c>
      <c r="G40" s="52">
        <f t="shared" si="4"/>
        <v>0.34066666666666662</v>
      </c>
      <c r="H40" s="52">
        <f t="shared" si="4"/>
        <v>70</v>
      </c>
      <c r="I40" s="52">
        <f t="shared" si="4"/>
        <v>1.9293333333333331</v>
      </c>
      <c r="J40" s="52">
        <f t="shared" si="4"/>
        <v>0.36953333333333327</v>
      </c>
      <c r="K40" s="52">
        <f t="shared" si="4"/>
        <v>1.4000000000000002E-2</v>
      </c>
      <c r="L40" s="52">
        <f t="shared" si="4"/>
        <v>0</v>
      </c>
      <c r="M40" s="52">
        <f t="shared" si="4"/>
        <v>0.60953333333333326</v>
      </c>
      <c r="O40" s="5" t="s">
        <v>24</v>
      </c>
      <c r="P40" s="202" t="str">
        <f t="shared" si="1"/>
        <v>Abóbor</v>
      </c>
    </row>
    <row r="41" spans="1:16" ht="16.899999999999999" customHeight="1" x14ac:dyDescent="0.2">
      <c r="A41" s="99" t="s">
        <v>182</v>
      </c>
      <c r="B41" s="48">
        <v>20</v>
      </c>
      <c r="C41" s="52">
        <f t="shared" si="4"/>
        <v>2.7641802898550689</v>
      </c>
      <c r="D41" s="52">
        <f t="shared" si="4"/>
        <v>0.48565217391304361</v>
      </c>
      <c r="E41" s="52">
        <f t="shared" si="4"/>
        <v>0.33768115942028992</v>
      </c>
      <c r="F41" s="52">
        <f t="shared" si="4"/>
        <v>2.466666666666667E-2</v>
      </c>
      <c r="G41" s="52">
        <f t="shared" si="4"/>
        <v>0.46600000000000003</v>
      </c>
      <c r="H41" s="52">
        <f t="shared" si="4"/>
        <v>0</v>
      </c>
      <c r="I41" s="52">
        <f t="shared" si="4"/>
        <v>4.2780000000000005</v>
      </c>
      <c r="J41" s="52">
        <f t="shared" si="4"/>
        <v>1.8213333333333335</v>
      </c>
      <c r="K41" s="52">
        <f t="shared" si="4"/>
        <v>6.9333333333333344E-2</v>
      </c>
      <c r="L41" s="52">
        <f t="shared" si="4"/>
        <v>0.122</v>
      </c>
      <c r="M41" s="52">
        <f t="shared" si="4"/>
        <v>5.5026666666666664</v>
      </c>
      <c r="O41" s="7" t="s">
        <v>25</v>
      </c>
      <c r="P41" s="202" t="str">
        <f t="shared" si="1"/>
        <v>Alface</v>
      </c>
    </row>
    <row r="42" spans="1:16" ht="16.899999999999999" customHeight="1" x14ac:dyDescent="0.2">
      <c r="A42" s="99" t="s">
        <v>195</v>
      </c>
      <c r="B42" s="48">
        <v>0.5</v>
      </c>
      <c r="C42" s="52">
        <f t="shared" si="4"/>
        <v>4.42</v>
      </c>
      <c r="D42" s="52">
        <f t="shared" si="4"/>
        <v>0</v>
      </c>
      <c r="E42" s="52">
        <f t="shared" si="4"/>
        <v>0</v>
      </c>
      <c r="F42" s="52">
        <f t="shared" si="4"/>
        <v>0.5</v>
      </c>
      <c r="G42" s="52">
        <f t="shared" si="4"/>
        <v>0</v>
      </c>
      <c r="H42" s="52">
        <f t="shared" si="4"/>
        <v>0</v>
      </c>
      <c r="I42" s="52">
        <f t="shared" si="4"/>
        <v>0</v>
      </c>
      <c r="J42" s="52">
        <f t="shared" si="4"/>
        <v>0</v>
      </c>
      <c r="K42" s="52">
        <f t="shared" si="4"/>
        <v>0</v>
      </c>
      <c r="L42" s="52">
        <f t="shared" si="4"/>
        <v>0</v>
      </c>
      <c r="M42" s="52">
        <f t="shared" si="4"/>
        <v>0</v>
      </c>
      <c r="O42" s="5" t="s">
        <v>26</v>
      </c>
      <c r="P42" s="202" t="str">
        <f t="shared" si="1"/>
        <v>Azeite</v>
      </c>
    </row>
    <row r="43" spans="1:16" ht="16.899999999999999" customHeight="1" x14ac:dyDescent="0.2">
      <c r="A43" s="99" t="s">
        <v>230</v>
      </c>
      <c r="B43" s="48">
        <v>60</v>
      </c>
      <c r="C43" s="52">
        <f t="shared" si="4"/>
        <v>187.64905674219133</v>
      </c>
      <c r="D43" s="52">
        <f t="shared" si="4"/>
        <v>0</v>
      </c>
      <c r="E43" s="52">
        <f t="shared" si="4"/>
        <v>11.794999999999998</v>
      </c>
      <c r="F43" s="52">
        <f t="shared" si="4"/>
        <v>15.220000000000002</v>
      </c>
      <c r="G43" s="52">
        <f t="shared" si="4"/>
        <v>0</v>
      </c>
      <c r="H43" s="52">
        <f t="shared" si="4"/>
        <v>0</v>
      </c>
      <c r="I43" s="52">
        <f t="shared" si="4"/>
        <v>0</v>
      </c>
      <c r="J43" s="52">
        <f t="shared" si="4"/>
        <v>7.3318000000000012</v>
      </c>
      <c r="K43" s="52">
        <f t="shared" si="4"/>
        <v>2.1902000000000004</v>
      </c>
      <c r="L43" s="52">
        <f t="shared" si="4"/>
        <v>0.79780000000000006</v>
      </c>
      <c r="M43" s="52">
        <f t="shared" si="4"/>
        <v>8.4660000000000011</v>
      </c>
      <c r="O43" s="5" t="s">
        <v>27</v>
      </c>
      <c r="P43" s="202" t="str">
        <f t="shared" si="1"/>
        <v>Carne,</v>
      </c>
    </row>
    <row r="44" spans="1:16" ht="16.899999999999999" customHeight="1" x14ac:dyDescent="0.2">
      <c r="A44" s="99" t="s">
        <v>162</v>
      </c>
      <c r="B44" s="48">
        <v>5</v>
      </c>
      <c r="C44" s="52">
        <f t="shared" ref="C44:M44" si="5">IF($A44="","",$B44*(VLOOKUP($A44,listaDados,C$3,FALSE)))</f>
        <v>2.1050000000000004</v>
      </c>
      <c r="D44" s="52">
        <f t="shared" si="5"/>
        <v>0.34500000000000003</v>
      </c>
      <c r="E44" s="52">
        <f t="shared" si="5"/>
        <v>0.125</v>
      </c>
      <c r="F44" s="52">
        <f t="shared" si="5"/>
        <v>2.5000000000000001E-2</v>
      </c>
      <c r="G44" s="52">
        <f t="shared" si="5"/>
        <v>0.06</v>
      </c>
      <c r="H44" s="52">
        <f t="shared" si="5"/>
        <v>0</v>
      </c>
      <c r="I44" s="52">
        <f t="shared" si="5"/>
        <v>1.5890000000000002</v>
      </c>
      <c r="J44" s="52">
        <f t="shared" si="5"/>
        <v>1.2296666666666667</v>
      </c>
      <c r="K44" s="52">
        <f t="shared" si="5"/>
        <v>1.5166666666666663E-2</v>
      </c>
      <c r="L44" s="52">
        <f t="shared" si="5"/>
        <v>3.2333333333333325E-2</v>
      </c>
      <c r="M44" s="52">
        <f t="shared" si="5"/>
        <v>3.992666666666667</v>
      </c>
      <c r="O44" s="5" t="s">
        <v>28</v>
      </c>
      <c r="P44" s="202" t="str">
        <f t="shared" si="1"/>
        <v>Cheiro</v>
      </c>
    </row>
    <row r="45" spans="1:16" ht="16.899999999999999" customHeight="1" x14ac:dyDescent="0.2">
      <c r="A45" s="99" t="s">
        <v>233</v>
      </c>
      <c r="B45" s="48">
        <v>1</v>
      </c>
      <c r="C45" s="52">
        <f t="shared" si="4"/>
        <v>0.39420046376811585</v>
      </c>
      <c r="D45" s="52">
        <f t="shared" si="4"/>
        <v>8.853188405797098E-2</v>
      </c>
      <c r="E45" s="52">
        <f t="shared" si="4"/>
        <v>1.7101449275362321E-2</v>
      </c>
      <c r="F45" s="52">
        <f t="shared" si="4"/>
        <v>8.0000000000000004E-4</v>
      </c>
      <c r="G45" s="52">
        <f t="shared" si="4"/>
        <v>2.186666666666667E-2</v>
      </c>
      <c r="H45" s="52">
        <f t="shared" si="4"/>
        <v>8.0000000000000004E-4</v>
      </c>
      <c r="I45" s="52">
        <f t="shared" si="4"/>
        <v>4.6666666666666669E-2</v>
      </c>
      <c r="J45" s="52">
        <f t="shared" si="4"/>
        <v>0.11916666669999999</v>
      </c>
      <c r="K45" s="52">
        <f t="shared" si="4"/>
        <v>1.7333333333333335E-3</v>
      </c>
      <c r="L45" s="52">
        <f t="shared" si="4"/>
        <v>2.0333333333333336E-3</v>
      </c>
      <c r="M45" s="52">
        <f t="shared" si="4"/>
        <v>0.14000000000000001</v>
      </c>
      <c r="O45" s="5" t="s">
        <v>29</v>
      </c>
      <c r="P45" s="202" t="str">
        <f t="shared" si="1"/>
        <v>Cebola</v>
      </c>
    </row>
    <row r="46" spans="1:16" ht="16.899999999999999" customHeight="1" x14ac:dyDescent="0.2">
      <c r="A46" s="99" t="s">
        <v>337</v>
      </c>
      <c r="B46" s="48">
        <v>5</v>
      </c>
      <c r="C46" s="52">
        <f t="shared" si="4"/>
        <v>44.2</v>
      </c>
      <c r="D46" s="52">
        <f t="shared" si="4"/>
        <v>0</v>
      </c>
      <c r="E46" s="52">
        <f t="shared" si="4"/>
        <v>0</v>
      </c>
      <c r="F46" s="52">
        <f t="shared" si="4"/>
        <v>5</v>
      </c>
      <c r="G46" s="52">
        <f t="shared" si="4"/>
        <v>0</v>
      </c>
      <c r="H46" s="52">
        <f t="shared" si="4"/>
        <v>0</v>
      </c>
      <c r="I46" s="52">
        <f t="shared" si="4"/>
        <v>0</v>
      </c>
      <c r="J46" s="52">
        <f t="shared" si="4"/>
        <v>0</v>
      </c>
      <c r="K46" s="52">
        <f t="shared" si="4"/>
        <v>0</v>
      </c>
      <c r="L46" s="52">
        <f t="shared" si="4"/>
        <v>0</v>
      </c>
      <c r="M46" s="52">
        <f t="shared" si="4"/>
        <v>0</v>
      </c>
      <c r="O46" s="5" t="s">
        <v>30</v>
      </c>
      <c r="P46" s="202" t="str">
        <f t="shared" si="1"/>
        <v>Óleo d</v>
      </c>
    </row>
    <row r="47" spans="1:16" ht="16.899999999999999" customHeight="1" x14ac:dyDescent="0.2">
      <c r="A47" s="100" t="s">
        <v>369</v>
      </c>
      <c r="B47" s="49">
        <v>20</v>
      </c>
      <c r="C47" s="52">
        <f t="shared" si="4"/>
        <v>3.4237605797101422</v>
      </c>
      <c r="D47" s="52">
        <f t="shared" si="4"/>
        <v>0.77197101449275385</v>
      </c>
      <c r="E47" s="52">
        <f t="shared" si="4"/>
        <v>0.17536231884057973</v>
      </c>
      <c r="F47" s="52">
        <f t="shared" si="4"/>
        <v>2.8666666666666667E-2</v>
      </c>
      <c r="G47" s="52">
        <f t="shared" si="4"/>
        <v>0.378</v>
      </c>
      <c r="H47" s="52">
        <f t="shared" si="4"/>
        <v>0</v>
      </c>
      <c r="I47" s="52">
        <f t="shared" si="4"/>
        <v>3.7433333333333332</v>
      </c>
      <c r="J47" s="52">
        <f t="shared" si="4"/>
        <v>1.7026666666666668</v>
      </c>
      <c r="K47" s="52">
        <f t="shared" si="4"/>
        <v>0.03</v>
      </c>
      <c r="L47" s="52">
        <f t="shared" si="4"/>
        <v>0.03</v>
      </c>
      <c r="M47" s="52">
        <f t="shared" si="4"/>
        <v>6.9093333333333353</v>
      </c>
      <c r="O47" s="5" t="s">
        <v>31</v>
      </c>
      <c r="P47" s="202" t="str">
        <f t="shared" si="1"/>
        <v>Repolh</v>
      </c>
    </row>
    <row r="48" spans="1:16" ht="16.899999999999999" customHeight="1" x14ac:dyDescent="0.2">
      <c r="A48" s="100"/>
      <c r="B48" s="49"/>
      <c r="C48" s="52" t="str">
        <f t="shared" si="4"/>
        <v/>
      </c>
      <c r="D48" s="52" t="str">
        <f t="shared" si="4"/>
        <v/>
      </c>
      <c r="E48" s="52" t="str">
        <f t="shared" si="4"/>
        <v/>
      </c>
      <c r="F48" s="52" t="str">
        <f t="shared" si="4"/>
        <v/>
      </c>
      <c r="G48" s="52" t="str">
        <f t="shared" si="4"/>
        <v/>
      </c>
      <c r="H48" s="52" t="str">
        <f t="shared" si="4"/>
        <v/>
      </c>
      <c r="I48" s="52" t="str">
        <f t="shared" si="4"/>
        <v/>
      </c>
      <c r="J48" s="52" t="str">
        <f t="shared" si="4"/>
        <v/>
      </c>
      <c r="K48" s="52" t="str">
        <f t="shared" si="4"/>
        <v/>
      </c>
      <c r="L48" s="52" t="str">
        <f t="shared" si="4"/>
        <v/>
      </c>
      <c r="M48" s="52" t="str">
        <f t="shared" si="4"/>
        <v/>
      </c>
      <c r="O48" s="8" t="s">
        <v>33</v>
      </c>
      <c r="P48" s="202" t="str">
        <f t="shared" si="1"/>
        <v/>
      </c>
    </row>
    <row r="49" spans="1:16" ht="16.899999999999999" customHeight="1" x14ac:dyDescent="0.2">
      <c r="A49" s="100"/>
      <c r="B49" s="49"/>
      <c r="C49" s="52" t="str">
        <f t="shared" si="4"/>
        <v/>
      </c>
      <c r="D49" s="52" t="str">
        <f t="shared" si="4"/>
        <v/>
      </c>
      <c r="E49" s="52" t="str">
        <f t="shared" si="4"/>
        <v/>
      </c>
      <c r="F49" s="52" t="str">
        <f t="shared" si="4"/>
        <v/>
      </c>
      <c r="G49" s="52" t="str">
        <f t="shared" si="4"/>
        <v/>
      </c>
      <c r="H49" s="52" t="str">
        <f t="shared" si="4"/>
        <v/>
      </c>
      <c r="I49" s="52" t="str">
        <f t="shared" si="4"/>
        <v/>
      </c>
      <c r="J49" s="52" t="str">
        <f t="shared" si="4"/>
        <v/>
      </c>
      <c r="K49" s="52" t="str">
        <f t="shared" si="4"/>
        <v/>
      </c>
      <c r="L49" s="52" t="str">
        <f t="shared" si="4"/>
        <v/>
      </c>
      <c r="M49" s="52" t="str">
        <f t="shared" si="4"/>
        <v/>
      </c>
      <c r="O49" s="5" t="s">
        <v>34</v>
      </c>
      <c r="P49" s="202" t="str">
        <f t="shared" si="1"/>
        <v/>
      </c>
    </row>
    <row r="50" spans="1:16" ht="16.899999999999999" customHeight="1" x14ac:dyDescent="0.2">
      <c r="A50" s="100"/>
      <c r="B50" s="49"/>
      <c r="C50" s="52" t="str">
        <f t="shared" si="4"/>
        <v/>
      </c>
      <c r="D50" s="52" t="str">
        <f t="shared" si="4"/>
        <v/>
      </c>
      <c r="E50" s="52" t="str">
        <f t="shared" si="4"/>
        <v/>
      </c>
      <c r="F50" s="52" t="str">
        <f t="shared" si="4"/>
        <v/>
      </c>
      <c r="G50" s="52" t="str">
        <f t="shared" si="4"/>
        <v/>
      </c>
      <c r="H50" s="52" t="str">
        <f t="shared" si="4"/>
        <v/>
      </c>
      <c r="I50" s="52" t="str">
        <f t="shared" si="4"/>
        <v/>
      </c>
      <c r="J50" s="52" t="str">
        <f t="shared" si="4"/>
        <v/>
      </c>
      <c r="K50" s="52" t="str">
        <f t="shared" si="4"/>
        <v/>
      </c>
      <c r="L50" s="52" t="str">
        <f t="shared" si="4"/>
        <v/>
      </c>
      <c r="M50" s="52" t="str">
        <f t="shared" si="4"/>
        <v/>
      </c>
      <c r="O50" s="5" t="s">
        <v>35</v>
      </c>
      <c r="P50" s="202" t="str">
        <f t="shared" si="1"/>
        <v/>
      </c>
    </row>
    <row r="51" spans="1:16" ht="16.899999999999999" customHeight="1" x14ac:dyDescent="0.2">
      <c r="A51" s="100"/>
      <c r="B51" s="49"/>
      <c r="C51" s="52" t="str">
        <f t="shared" si="4"/>
        <v/>
      </c>
      <c r="D51" s="52" t="str">
        <f t="shared" si="4"/>
        <v/>
      </c>
      <c r="E51" s="52" t="str">
        <f t="shared" si="4"/>
        <v/>
      </c>
      <c r="F51" s="52" t="str">
        <f t="shared" si="4"/>
        <v/>
      </c>
      <c r="G51" s="52" t="str">
        <f t="shared" si="4"/>
        <v/>
      </c>
      <c r="H51" s="52" t="str">
        <f t="shared" si="4"/>
        <v/>
      </c>
      <c r="I51" s="52" t="str">
        <f t="shared" si="4"/>
        <v/>
      </c>
      <c r="J51" s="52" t="str">
        <f t="shared" si="4"/>
        <v/>
      </c>
      <c r="K51" s="52" t="str">
        <f t="shared" si="4"/>
        <v/>
      </c>
      <c r="L51" s="52" t="str">
        <f t="shared" si="4"/>
        <v/>
      </c>
      <c r="M51" s="52" t="str">
        <f t="shared" si="4"/>
        <v/>
      </c>
      <c r="O51" s="5" t="s">
        <v>36</v>
      </c>
      <c r="P51" s="202" t="str">
        <f t="shared" si="1"/>
        <v/>
      </c>
    </row>
    <row r="52" spans="1:16" ht="16.899999999999999" customHeight="1" x14ac:dyDescent="0.2">
      <c r="A52" s="100"/>
      <c r="B52" s="49"/>
      <c r="C52" s="52" t="str">
        <f t="shared" si="4"/>
        <v/>
      </c>
      <c r="D52" s="52" t="str">
        <f t="shared" si="4"/>
        <v/>
      </c>
      <c r="E52" s="52" t="str">
        <f t="shared" si="4"/>
        <v/>
      </c>
      <c r="F52" s="52" t="str">
        <f t="shared" si="4"/>
        <v/>
      </c>
      <c r="G52" s="52" t="str">
        <f t="shared" si="4"/>
        <v/>
      </c>
      <c r="H52" s="52" t="str">
        <f t="shared" si="4"/>
        <v/>
      </c>
      <c r="I52" s="52" t="str">
        <f t="shared" si="4"/>
        <v/>
      </c>
      <c r="J52" s="52" t="str">
        <f t="shared" si="4"/>
        <v/>
      </c>
      <c r="K52" s="52" t="str">
        <f t="shared" si="4"/>
        <v/>
      </c>
      <c r="L52" s="52" t="str">
        <f t="shared" si="4"/>
        <v/>
      </c>
      <c r="M52" s="52" t="str">
        <f t="shared" si="4"/>
        <v/>
      </c>
      <c r="O52" s="5"/>
      <c r="P52" s="202" t="str">
        <f t="shared" si="1"/>
        <v/>
      </c>
    </row>
    <row r="53" spans="1:16" ht="16.899999999999999" customHeight="1" x14ac:dyDescent="0.2">
      <c r="A53" s="100"/>
      <c r="B53" s="49"/>
      <c r="C53" s="52" t="str">
        <f t="shared" ref="C53:M53" si="6">IF($A53="","",$B53*(VLOOKUP($A53,listaDados,C$3,FALSE)))</f>
        <v/>
      </c>
      <c r="D53" s="52" t="str">
        <f t="shared" si="6"/>
        <v/>
      </c>
      <c r="E53" s="52" t="str">
        <f t="shared" si="6"/>
        <v/>
      </c>
      <c r="F53" s="52" t="str">
        <f t="shared" si="6"/>
        <v/>
      </c>
      <c r="G53" s="52" t="str">
        <f t="shared" si="6"/>
        <v/>
      </c>
      <c r="H53" s="52" t="str">
        <f t="shared" si="6"/>
        <v/>
      </c>
      <c r="I53" s="52" t="str">
        <f t="shared" si="6"/>
        <v/>
      </c>
      <c r="J53" s="52" t="str">
        <f t="shared" si="6"/>
        <v/>
      </c>
      <c r="K53" s="52" t="str">
        <f t="shared" si="6"/>
        <v/>
      </c>
      <c r="L53" s="52" t="str">
        <f t="shared" si="6"/>
        <v/>
      </c>
      <c r="M53" s="52" t="str">
        <f t="shared" si="6"/>
        <v/>
      </c>
      <c r="O53" s="5"/>
      <c r="P53" s="202" t="str">
        <f t="shared" si="1"/>
        <v/>
      </c>
    </row>
    <row r="54" spans="1:16" ht="16.899999999999999" customHeight="1" x14ac:dyDescent="0.2">
      <c r="A54" s="100"/>
      <c r="B54" s="49"/>
      <c r="C54" s="52" t="str">
        <f t="shared" ref="C54:M57" si="7">IF($A54="","",$B54*(VLOOKUP($A54,listaDados,C$3,FALSE)))</f>
        <v/>
      </c>
      <c r="D54" s="52" t="str">
        <f t="shared" si="7"/>
        <v/>
      </c>
      <c r="E54" s="52" t="str">
        <f t="shared" si="7"/>
        <v/>
      </c>
      <c r="F54" s="52" t="str">
        <f t="shared" si="7"/>
        <v/>
      </c>
      <c r="G54" s="52" t="str">
        <f t="shared" si="7"/>
        <v/>
      </c>
      <c r="H54" s="52" t="str">
        <f t="shared" si="7"/>
        <v/>
      </c>
      <c r="I54" s="52" t="str">
        <f t="shared" si="7"/>
        <v/>
      </c>
      <c r="J54" s="52" t="str">
        <f t="shared" si="7"/>
        <v/>
      </c>
      <c r="K54" s="52" t="str">
        <f t="shared" si="7"/>
        <v/>
      </c>
      <c r="L54" s="52" t="str">
        <f t="shared" si="7"/>
        <v/>
      </c>
      <c r="M54" s="52" t="str">
        <f t="shared" si="7"/>
        <v/>
      </c>
      <c r="O54" s="5"/>
      <c r="P54" s="202" t="str">
        <f t="shared" si="1"/>
        <v/>
      </c>
    </row>
    <row r="55" spans="1:16" ht="16.899999999999999" customHeight="1" x14ac:dyDescent="0.2">
      <c r="A55" s="100"/>
      <c r="B55" s="49"/>
      <c r="C55" s="52" t="str">
        <f t="shared" si="7"/>
        <v/>
      </c>
      <c r="D55" s="52" t="str">
        <f t="shared" si="7"/>
        <v/>
      </c>
      <c r="E55" s="52" t="str">
        <f t="shared" si="7"/>
        <v/>
      </c>
      <c r="F55" s="52" t="str">
        <f t="shared" si="7"/>
        <v/>
      </c>
      <c r="G55" s="52" t="str">
        <f t="shared" si="7"/>
        <v/>
      </c>
      <c r="H55" s="52" t="str">
        <f t="shared" si="7"/>
        <v/>
      </c>
      <c r="I55" s="52" t="str">
        <f t="shared" si="7"/>
        <v/>
      </c>
      <c r="J55" s="52" t="str">
        <f t="shared" si="7"/>
        <v/>
      </c>
      <c r="K55" s="52" t="str">
        <f t="shared" si="7"/>
        <v/>
      </c>
      <c r="L55" s="52" t="str">
        <f t="shared" si="7"/>
        <v/>
      </c>
      <c r="M55" s="52" t="str">
        <f t="shared" si="7"/>
        <v/>
      </c>
      <c r="O55" s="5"/>
      <c r="P55" s="202" t="str">
        <f t="shared" si="1"/>
        <v/>
      </c>
    </row>
    <row r="56" spans="1:16" ht="16.899999999999999" customHeight="1" x14ac:dyDescent="0.2">
      <c r="A56" s="100"/>
      <c r="B56" s="49"/>
      <c r="C56" s="52" t="str">
        <f t="shared" si="7"/>
        <v/>
      </c>
      <c r="D56" s="52" t="str">
        <f t="shared" si="7"/>
        <v/>
      </c>
      <c r="E56" s="52" t="str">
        <f t="shared" si="7"/>
        <v/>
      </c>
      <c r="F56" s="52" t="str">
        <f t="shared" si="7"/>
        <v/>
      </c>
      <c r="G56" s="52" t="str">
        <f t="shared" si="7"/>
        <v/>
      </c>
      <c r="H56" s="52" t="str">
        <f t="shared" si="7"/>
        <v/>
      </c>
      <c r="I56" s="52" t="str">
        <f t="shared" si="7"/>
        <v/>
      </c>
      <c r="J56" s="52" t="str">
        <f t="shared" si="7"/>
        <v/>
      </c>
      <c r="K56" s="52" t="str">
        <f t="shared" si="7"/>
        <v/>
      </c>
      <c r="L56" s="52" t="str">
        <f t="shared" si="7"/>
        <v/>
      </c>
      <c r="M56" s="52" t="str">
        <f t="shared" si="7"/>
        <v/>
      </c>
      <c r="O56" s="5" t="s">
        <v>37</v>
      </c>
      <c r="P56" s="202" t="str">
        <f t="shared" si="1"/>
        <v/>
      </c>
    </row>
    <row r="57" spans="1:16" ht="16.899999999999999" customHeight="1" x14ac:dyDescent="0.2">
      <c r="A57" s="100"/>
      <c r="B57" s="49"/>
      <c r="C57" s="52" t="str">
        <f t="shared" si="7"/>
        <v/>
      </c>
      <c r="D57" s="52" t="str">
        <f t="shared" si="7"/>
        <v/>
      </c>
      <c r="E57" s="52" t="str">
        <f t="shared" si="7"/>
        <v/>
      </c>
      <c r="F57" s="52" t="str">
        <f t="shared" si="7"/>
        <v/>
      </c>
      <c r="G57" s="52" t="str">
        <f t="shared" si="7"/>
        <v/>
      </c>
      <c r="H57" s="52" t="str">
        <f t="shared" si="7"/>
        <v/>
      </c>
      <c r="I57" s="52" t="str">
        <f t="shared" si="7"/>
        <v/>
      </c>
      <c r="J57" s="52" t="str">
        <f t="shared" si="7"/>
        <v/>
      </c>
      <c r="K57" s="52" t="str">
        <f t="shared" si="7"/>
        <v/>
      </c>
      <c r="L57" s="52" t="str">
        <f t="shared" si="7"/>
        <v/>
      </c>
      <c r="M57" s="52" t="str">
        <f t="shared" si="7"/>
        <v/>
      </c>
      <c r="O57" s="9" t="s">
        <v>38</v>
      </c>
      <c r="P57" s="202" t="str">
        <f t="shared" si="1"/>
        <v/>
      </c>
    </row>
    <row r="58" spans="1:16" ht="16.899999999999999" customHeight="1" thickBot="1" x14ac:dyDescent="0.25">
      <c r="A58" s="181" t="s">
        <v>134</v>
      </c>
      <c r="B58" s="55"/>
      <c r="C58" s="50">
        <f t="shared" ref="C58:M58" si="8">SUM(C38:C57)</f>
        <v>606.34965722045229</v>
      </c>
      <c r="D58" s="50">
        <f t="shared" si="8"/>
        <v>81.223060869565202</v>
      </c>
      <c r="E58" s="50">
        <f t="shared" si="8"/>
        <v>19.870822463768114</v>
      </c>
      <c r="F58" s="50">
        <f t="shared" si="8"/>
        <v>21.148333333333337</v>
      </c>
      <c r="G58" s="50">
        <f t="shared" si="8"/>
        <v>2.9489333333333332</v>
      </c>
      <c r="H58" s="50">
        <f t="shared" si="8"/>
        <v>70.095799999999997</v>
      </c>
      <c r="I58" s="50">
        <f t="shared" si="8"/>
        <v>11.898333333333333</v>
      </c>
      <c r="J58" s="50">
        <f t="shared" si="8"/>
        <v>43.170766666699997</v>
      </c>
      <c r="K58" s="50">
        <f t="shared" si="8"/>
        <v>3.5534666666666666</v>
      </c>
      <c r="L58" s="50">
        <f t="shared" si="8"/>
        <v>1.6699141666666668</v>
      </c>
      <c r="M58" s="50">
        <f t="shared" si="8"/>
        <v>30.170133333333339</v>
      </c>
      <c r="O58" s="5" t="s">
        <v>39</v>
      </c>
      <c r="P58" s="202" t="str">
        <f t="shared" si="1"/>
        <v>TOTAL</v>
      </c>
    </row>
    <row r="59" spans="1:16" x14ac:dyDescent="0.2">
      <c r="P59" s="202" t="str">
        <f t="shared" si="1"/>
        <v/>
      </c>
    </row>
    <row r="60" spans="1:16" ht="13.5" thickBot="1" x14ac:dyDescent="0.25">
      <c r="P60" s="202" t="str">
        <f t="shared" si="1"/>
        <v/>
      </c>
    </row>
    <row r="61" spans="1:16" ht="30" customHeight="1" thickBot="1" x14ac:dyDescent="0.25">
      <c r="A61" s="92" t="s">
        <v>133</v>
      </c>
      <c r="B61" s="178"/>
      <c r="C61" s="179"/>
      <c r="D61" s="272" t="s">
        <v>415</v>
      </c>
      <c r="E61" s="272"/>
      <c r="F61" s="272"/>
      <c r="G61" s="272"/>
      <c r="H61" s="179"/>
      <c r="I61" s="179"/>
      <c r="J61" s="179"/>
      <c r="K61" s="180"/>
      <c r="L61" s="251" t="s">
        <v>74</v>
      </c>
      <c r="M61" s="252"/>
      <c r="O61" s="4" t="s">
        <v>14</v>
      </c>
      <c r="P61" s="202" t="str">
        <f t="shared" si="1"/>
        <v>MEC 
F</v>
      </c>
    </row>
    <row r="62" spans="1:16" ht="15.2" customHeight="1" thickBot="1" x14ac:dyDescent="0.3">
      <c r="A62" s="93" t="s">
        <v>453</v>
      </c>
      <c r="B62" s="1">
        <v>1</v>
      </c>
      <c r="C62" s="2" t="s">
        <v>451</v>
      </c>
      <c r="D62" s="3"/>
      <c r="E62" s="253"/>
      <c r="F62" s="253"/>
      <c r="G62" s="253"/>
      <c r="H62" s="254"/>
      <c r="I62" s="255" t="s">
        <v>141</v>
      </c>
      <c r="J62" s="256"/>
      <c r="K62" s="257" t="s">
        <v>80</v>
      </c>
      <c r="L62" s="258"/>
      <c r="M62" s="259"/>
      <c r="O62" s="5" t="s">
        <v>16</v>
      </c>
      <c r="P62" s="202" t="str">
        <f t="shared" si="1"/>
        <v xml:space="preserve">Nº de </v>
      </c>
    </row>
    <row r="63" spans="1:16" ht="15.2" customHeight="1" thickBot="1" x14ac:dyDescent="0.25">
      <c r="A63" s="94"/>
      <c r="B63" s="14"/>
      <c r="C63" s="15">
        <v>14</v>
      </c>
      <c r="D63" s="15">
        <v>15</v>
      </c>
      <c r="E63" s="15">
        <v>16</v>
      </c>
      <c r="F63" s="15">
        <v>17</v>
      </c>
      <c r="G63" s="15">
        <v>18</v>
      </c>
      <c r="H63" s="15">
        <v>19</v>
      </c>
      <c r="I63" s="15">
        <v>20</v>
      </c>
      <c r="J63" s="15">
        <v>21</v>
      </c>
      <c r="K63" s="15">
        <v>22</v>
      </c>
      <c r="L63" s="15">
        <v>23</v>
      </c>
      <c r="M63" s="95">
        <v>24</v>
      </c>
      <c r="O63" s="5" t="s">
        <v>17</v>
      </c>
      <c r="P63" s="202" t="str">
        <f t="shared" si="1"/>
        <v/>
      </c>
    </row>
    <row r="64" spans="1:16" ht="15.2" customHeight="1" x14ac:dyDescent="0.2">
      <c r="A64" s="96" t="s">
        <v>0</v>
      </c>
      <c r="B64" s="260" t="s">
        <v>73</v>
      </c>
      <c r="C64" s="262" t="s">
        <v>421</v>
      </c>
      <c r="D64" s="263"/>
      <c r="E64" s="263"/>
      <c r="F64" s="263"/>
      <c r="G64" s="263"/>
      <c r="H64" s="263"/>
      <c r="I64" s="263"/>
      <c r="J64" s="263"/>
      <c r="K64" s="264"/>
      <c r="L64" s="268" t="s">
        <v>1</v>
      </c>
      <c r="M64" s="269"/>
      <c r="O64" s="6" t="s">
        <v>69</v>
      </c>
      <c r="P64" s="202" t="str">
        <f t="shared" si="1"/>
        <v>N.º do</v>
      </c>
    </row>
    <row r="65" spans="1:16" ht="15.2" customHeight="1" thickBot="1" x14ac:dyDescent="0.25">
      <c r="A65" s="97">
        <v>3</v>
      </c>
      <c r="B65" s="261"/>
      <c r="C65" s="265"/>
      <c r="D65" s="266"/>
      <c r="E65" s="266"/>
      <c r="F65" s="266"/>
      <c r="G65" s="266"/>
      <c r="H65" s="266"/>
      <c r="I65" s="266"/>
      <c r="J65" s="266"/>
      <c r="K65" s="267"/>
      <c r="L65" s="270">
        <v>1</v>
      </c>
      <c r="M65" s="271"/>
      <c r="O65" s="5" t="s">
        <v>65</v>
      </c>
      <c r="P65" s="202" t="str">
        <f t="shared" si="1"/>
        <v>3</v>
      </c>
    </row>
    <row r="66" spans="1:16" ht="31.5" customHeight="1" x14ac:dyDescent="0.2">
      <c r="A66" s="249" t="s">
        <v>2</v>
      </c>
      <c r="B66" s="46" t="s">
        <v>3</v>
      </c>
      <c r="C66" s="47" t="s">
        <v>54</v>
      </c>
      <c r="D66" s="47" t="s">
        <v>132</v>
      </c>
      <c r="E66" s="47" t="s">
        <v>136</v>
      </c>
      <c r="F66" s="47" t="s">
        <v>137</v>
      </c>
      <c r="G66" s="47" t="s">
        <v>138</v>
      </c>
      <c r="H66" s="47" t="s">
        <v>126</v>
      </c>
      <c r="I66" s="47" t="s">
        <v>127</v>
      </c>
      <c r="J66" s="47" t="s">
        <v>131</v>
      </c>
      <c r="K66" s="47" t="s">
        <v>128</v>
      </c>
      <c r="L66" s="47" t="s">
        <v>129</v>
      </c>
      <c r="M66" s="47" t="s">
        <v>130</v>
      </c>
      <c r="O66" s="5" t="s">
        <v>20</v>
      </c>
      <c r="P66" s="202" t="str">
        <f t="shared" si="1"/>
        <v>Nome d</v>
      </c>
    </row>
    <row r="67" spans="1:16" ht="15.75" thickBot="1" x14ac:dyDescent="0.25">
      <c r="A67" s="250"/>
      <c r="B67" s="53" t="s">
        <v>4</v>
      </c>
      <c r="C67" s="54" t="s">
        <v>4</v>
      </c>
      <c r="D67" s="54" t="s">
        <v>4</v>
      </c>
      <c r="E67" s="54" t="s">
        <v>4</v>
      </c>
      <c r="F67" s="54" t="s">
        <v>4</v>
      </c>
      <c r="G67" s="54" t="s">
        <v>4</v>
      </c>
      <c r="H67" s="54" t="s">
        <v>139</v>
      </c>
      <c r="I67" s="54" t="s">
        <v>72</v>
      </c>
      <c r="J67" s="54" t="s">
        <v>72</v>
      </c>
      <c r="K67" s="54" t="s">
        <v>72</v>
      </c>
      <c r="L67" s="54" t="s">
        <v>72</v>
      </c>
      <c r="M67" s="54" t="s">
        <v>72</v>
      </c>
      <c r="O67" s="5" t="s">
        <v>21</v>
      </c>
      <c r="P67" s="202" t="str">
        <f t="shared" si="1"/>
        <v/>
      </c>
    </row>
    <row r="68" spans="1:16" ht="16.899999999999999" customHeight="1" x14ac:dyDescent="0.2">
      <c r="A68" s="98" t="s">
        <v>182</v>
      </c>
      <c r="B68" s="51">
        <v>20</v>
      </c>
      <c r="C68" s="52">
        <f t="shared" ref="C68:M83" si="9">IF($A68="","",$B68*(VLOOKUP($A68,listaDados,C$3,FALSE)))</f>
        <v>2.7641802898550689</v>
      </c>
      <c r="D68" s="52">
        <f t="shared" si="9"/>
        <v>0.48565217391304361</v>
      </c>
      <c r="E68" s="52">
        <f t="shared" si="9"/>
        <v>0.33768115942028992</v>
      </c>
      <c r="F68" s="52">
        <f t="shared" si="9"/>
        <v>2.466666666666667E-2</v>
      </c>
      <c r="G68" s="52">
        <f t="shared" si="9"/>
        <v>0.46600000000000003</v>
      </c>
      <c r="H68" s="52">
        <f t="shared" si="9"/>
        <v>0</v>
      </c>
      <c r="I68" s="52">
        <f t="shared" si="9"/>
        <v>4.2780000000000005</v>
      </c>
      <c r="J68" s="52">
        <f t="shared" si="9"/>
        <v>1.8213333333333335</v>
      </c>
      <c r="K68" s="52">
        <f t="shared" si="9"/>
        <v>6.9333333333333344E-2</v>
      </c>
      <c r="L68" s="52">
        <f t="shared" si="9"/>
        <v>0.122</v>
      </c>
      <c r="M68" s="52">
        <f t="shared" si="9"/>
        <v>5.5026666666666664</v>
      </c>
      <c r="O68" s="5" t="s">
        <v>22</v>
      </c>
      <c r="P68" s="202" t="str">
        <f t="shared" si="1"/>
        <v>Alface</v>
      </c>
    </row>
    <row r="69" spans="1:16" ht="16.899999999999999" customHeight="1" x14ac:dyDescent="0.2">
      <c r="A69" s="99" t="s">
        <v>183</v>
      </c>
      <c r="B69" s="48">
        <v>1</v>
      </c>
      <c r="C69" s="52">
        <f t="shared" si="9"/>
        <v>1.1312987826086958</v>
      </c>
      <c r="D69" s="52">
        <f t="shared" si="9"/>
        <v>0.23905797101449278</v>
      </c>
      <c r="E69" s="52">
        <f t="shared" si="9"/>
        <v>7.0108695652173911E-2</v>
      </c>
      <c r="F69" s="52">
        <f t="shared" si="9"/>
        <v>2.2000000000000001E-3</v>
      </c>
      <c r="G69" s="52">
        <f t="shared" si="9"/>
        <v>4.3233333333333332E-2</v>
      </c>
      <c r="H69" s="52">
        <f t="shared" si="9"/>
        <v>9.5000000000000001E-2</v>
      </c>
      <c r="I69" s="52">
        <f t="shared" si="9"/>
        <v>0.312</v>
      </c>
      <c r="J69" s="52">
        <f t="shared" si="9"/>
        <v>0.21293333333333334</v>
      </c>
      <c r="K69" s="52">
        <f t="shared" si="9"/>
        <v>8.199999999999999E-3</v>
      </c>
      <c r="L69" s="52">
        <f t="shared" si="9"/>
        <v>8.0000000000000002E-3</v>
      </c>
      <c r="M69" s="52">
        <f t="shared" si="9"/>
        <v>0.1356</v>
      </c>
      <c r="O69" s="5" t="s">
        <v>23</v>
      </c>
      <c r="P69" s="202" t="str">
        <f t="shared" si="1"/>
        <v>Alho</v>
      </c>
    </row>
    <row r="70" spans="1:16" ht="16.899999999999999" customHeight="1" x14ac:dyDescent="0.2">
      <c r="A70" s="99" t="s">
        <v>189</v>
      </c>
      <c r="B70" s="48">
        <v>100</v>
      </c>
      <c r="C70" s="52">
        <f t="shared" si="9"/>
        <v>357.78927311594202</v>
      </c>
      <c r="D70" s="52">
        <f t="shared" si="9"/>
        <v>78.759543478260866</v>
      </c>
      <c r="E70" s="52">
        <f t="shared" si="9"/>
        <v>7.1585398550724637</v>
      </c>
      <c r="F70" s="52">
        <f t="shared" si="9"/>
        <v>0.33500000000000002</v>
      </c>
      <c r="G70" s="52">
        <f t="shared" si="9"/>
        <v>1.6391666666666667</v>
      </c>
      <c r="H70" s="52">
        <f t="shared" si="9"/>
        <v>0</v>
      </c>
      <c r="I70" s="52">
        <f t="shared" si="9"/>
        <v>0</v>
      </c>
      <c r="J70" s="52">
        <f t="shared" si="9"/>
        <v>30.383666666666663</v>
      </c>
      <c r="K70" s="52">
        <f t="shared" si="9"/>
        <v>1.2248333333333334</v>
      </c>
      <c r="L70" s="52">
        <f t="shared" si="9"/>
        <v>0.67774749999999995</v>
      </c>
      <c r="M70" s="52">
        <f t="shared" si="9"/>
        <v>4.4143333333333334</v>
      </c>
      <c r="O70" s="5" t="s">
        <v>24</v>
      </c>
      <c r="P70" s="202" t="str">
        <f t="shared" si="1"/>
        <v>Arroz,</v>
      </c>
    </row>
    <row r="71" spans="1:16" ht="16.899999999999999" customHeight="1" x14ac:dyDescent="0.2">
      <c r="A71" s="99" t="s">
        <v>195</v>
      </c>
      <c r="B71" s="48">
        <v>0.5</v>
      </c>
      <c r="C71" s="52">
        <f t="shared" si="9"/>
        <v>4.42</v>
      </c>
      <c r="D71" s="52">
        <f t="shared" si="9"/>
        <v>0</v>
      </c>
      <c r="E71" s="52">
        <f t="shared" si="9"/>
        <v>0</v>
      </c>
      <c r="F71" s="52">
        <f t="shared" si="9"/>
        <v>0.5</v>
      </c>
      <c r="G71" s="52">
        <f t="shared" si="9"/>
        <v>0</v>
      </c>
      <c r="H71" s="52">
        <f t="shared" si="9"/>
        <v>0</v>
      </c>
      <c r="I71" s="52">
        <f t="shared" si="9"/>
        <v>0</v>
      </c>
      <c r="J71" s="52">
        <f t="shared" si="9"/>
        <v>0</v>
      </c>
      <c r="K71" s="52">
        <f t="shared" si="9"/>
        <v>0</v>
      </c>
      <c r="L71" s="52">
        <f t="shared" si="9"/>
        <v>0</v>
      </c>
      <c r="M71" s="52">
        <f t="shared" si="9"/>
        <v>0</v>
      </c>
      <c r="O71" s="7" t="s">
        <v>25</v>
      </c>
      <c r="P71" s="202" t="str">
        <f t="shared" si="1"/>
        <v>Azeite</v>
      </c>
    </row>
    <row r="72" spans="1:16" ht="16.899999999999999" customHeight="1" x14ac:dyDescent="0.2">
      <c r="A72" s="99" t="s">
        <v>233</v>
      </c>
      <c r="B72" s="48">
        <v>1</v>
      </c>
      <c r="C72" s="52">
        <f t="shared" si="9"/>
        <v>0.39420046376811585</v>
      </c>
      <c r="D72" s="52">
        <f t="shared" si="9"/>
        <v>8.853188405797098E-2</v>
      </c>
      <c r="E72" s="52">
        <f t="shared" si="9"/>
        <v>1.7101449275362321E-2</v>
      </c>
      <c r="F72" s="52">
        <f t="shared" si="9"/>
        <v>8.0000000000000004E-4</v>
      </c>
      <c r="G72" s="52">
        <f t="shared" si="9"/>
        <v>2.186666666666667E-2</v>
      </c>
      <c r="H72" s="52">
        <f t="shared" si="9"/>
        <v>8.0000000000000004E-4</v>
      </c>
      <c r="I72" s="52">
        <f t="shared" si="9"/>
        <v>4.6666666666666669E-2</v>
      </c>
      <c r="J72" s="52">
        <f t="shared" si="9"/>
        <v>0.11916666669999999</v>
      </c>
      <c r="K72" s="52">
        <f t="shared" si="9"/>
        <v>1.7333333333333335E-3</v>
      </c>
      <c r="L72" s="52">
        <f t="shared" si="9"/>
        <v>2.0333333333333336E-3</v>
      </c>
      <c r="M72" s="52">
        <f t="shared" si="9"/>
        <v>0.14000000000000001</v>
      </c>
      <c r="O72" s="5" t="s">
        <v>26</v>
      </c>
      <c r="P72" s="202" t="str">
        <f t="shared" si="1"/>
        <v>Cebola</v>
      </c>
    </row>
    <row r="73" spans="1:16" ht="16.899999999999999" customHeight="1" x14ac:dyDescent="0.2">
      <c r="A73" s="99" t="s">
        <v>162</v>
      </c>
      <c r="B73" s="48">
        <v>5</v>
      </c>
      <c r="C73" s="52">
        <f t="shared" si="9"/>
        <v>2.1050000000000004</v>
      </c>
      <c r="D73" s="52">
        <f t="shared" si="9"/>
        <v>0.34500000000000003</v>
      </c>
      <c r="E73" s="52">
        <f t="shared" si="9"/>
        <v>0.125</v>
      </c>
      <c r="F73" s="52">
        <f t="shared" si="9"/>
        <v>2.5000000000000001E-2</v>
      </c>
      <c r="G73" s="52">
        <f t="shared" si="9"/>
        <v>0.06</v>
      </c>
      <c r="H73" s="52">
        <f t="shared" si="9"/>
        <v>0</v>
      </c>
      <c r="I73" s="52">
        <f t="shared" si="9"/>
        <v>1.5890000000000002</v>
      </c>
      <c r="J73" s="52">
        <f t="shared" si="9"/>
        <v>1.2296666666666667</v>
      </c>
      <c r="K73" s="52">
        <f t="shared" si="9"/>
        <v>1.5166666666666663E-2</v>
      </c>
      <c r="L73" s="52">
        <f t="shared" si="9"/>
        <v>3.2333333333333325E-2</v>
      </c>
      <c r="M73" s="52">
        <f t="shared" si="9"/>
        <v>3.992666666666667</v>
      </c>
      <c r="O73" s="5" t="s">
        <v>27</v>
      </c>
      <c r="P73" s="202" t="str">
        <f t="shared" ref="P73:P136" si="10">LEFT(A73,6)</f>
        <v>Cheiro</v>
      </c>
    </row>
    <row r="74" spans="1:16" ht="16.899999999999999" customHeight="1" x14ac:dyDescent="0.2">
      <c r="A74" s="99" t="s">
        <v>43</v>
      </c>
      <c r="B74" s="48">
        <v>5</v>
      </c>
      <c r="C74" s="52">
        <f t="shared" si="9"/>
        <v>11.074177063756656</v>
      </c>
      <c r="D74" s="52">
        <f t="shared" si="9"/>
        <v>0.22547633198102301</v>
      </c>
      <c r="E74" s="52">
        <f t="shared" si="9"/>
        <v>7.5390334685643517E-2</v>
      </c>
      <c r="F74" s="52">
        <f t="shared" si="9"/>
        <v>1.1239666666666666</v>
      </c>
      <c r="G74" s="52">
        <f t="shared" si="9"/>
        <v>0</v>
      </c>
      <c r="H74" s="52">
        <f t="shared" si="9"/>
        <v>6.4</v>
      </c>
      <c r="I74" s="52">
        <f t="shared" si="9"/>
        <v>0</v>
      </c>
      <c r="J74" s="52">
        <f t="shared" si="9"/>
        <v>0.37703333333333333</v>
      </c>
      <c r="K74" s="52">
        <f t="shared" si="9"/>
        <v>1.4616666666666667E-2</v>
      </c>
      <c r="L74" s="52">
        <f t="shared" si="9"/>
        <v>1.5050000000000001E-2</v>
      </c>
      <c r="M74" s="52">
        <f t="shared" si="9"/>
        <v>4.1366833333333322</v>
      </c>
      <c r="O74" s="5" t="s">
        <v>28</v>
      </c>
      <c r="P74" s="202" t="str">
        <f t="shared" si="10"/>
        <v xml:space="preserve">Creme </v>
      </c>
    </row>
    <row r="75" spans="1:16" ht="16.899999999999999" customHeight="1" x14ac:dyDescent="0.2">
      <c r="A75" s="99" t="s">
        <v>273</v>
      </c>
      <c r="B75" s="48">
        <v>80</v>
      </c>
      <c r="C75" s="52">
        <f t="shared" si="9"/>
        <v>95.327413333333325</v>
      </c>
      <c r="D75" s="52">
        <f t="shared" si="9"/>
        <v>0</v>
      </c>
      <c r="E75" s="52">
        <f t="shared" si="9"/>
        <v>17.221333333333334</v>
      </c>
      <c r="F75" s="52">
        <f t="shared" si="9"/>
        <v>2.4159999999999999</v>
      </c>
      <c r="G75" s="52">
        <f t="shared" si="9"/>
        <v>0</v>
      </c>
      <c r="H75" s="52">
        <f t="shared" si="9"/>
        <v>1.6</v>
      </c>
      <c r="I75" s="52">
        <f t="shared" si="9"/>
        <v>0</v>
      </c>
      <c r="J75" s="52">
        <f t="shared" si="9"/>
        <v>25.010666666666665</v>
      </c>
      <c r="K75" s="52">
        <f t="shared" si="9"/>
        <v>0.53066666666666662</v>
      </c>
      <c r="L75" s="52">
        <f t="shared" si="9"/>
        <v>0.34666666666666668</v>
      </c>
      <c r="M75" s="52">
        <f t="shared" si="9"/>
        <v>5.8906666666666663</v>
      </c>
      <c r="O75" s="5" t="s">
        <v>29</v>
      </c>
      <c r="P75" s="202" t="str">
        <f t="shared" si="10"/>
        <v>Frango</v>
      </c>
    </row>
    <row r="76" spans="1:16" ht="16.899999999999999" customHeight="1" x14ac:dyDescent="0.2">
      <c r="A76" s="99" t="s">
        <v>298</v>
      </c>
      <c r="B76" s="48">
        <v>10</v>
      </c>
      <c r="C76" s="52">
        <f t="shared" si="9"/>
        <v>6.0030000000000001</v>
      </c>
      <c r="D76" s="52">
        <f t="shared" si="9"/>
        <v>0.45199999999999996</v>
      </c>
      <c r="E76" s="52">
        <f t="shared" si="9"/>
        <v>0.32200000000000001</v>
      </c>
      <c r="F76" s="52">
        <f t="shared" si="9"/>
        <v>0.32500000000000001</v>
      </c>
      <c r="G76" s="52">
        <f t="shared" si="9"/>
        <v>0</v>
      </c>
      <c r="H76" s="52">
        <f t="shared" si="9"/>
        <v>2.843</v>
      </c>
      <c r="I76" s="52">
        <f t="shared" si="9"/>
        <v>0</v>
      </c>
      <c r="J76" s="52">
        <f t="shared" si="9"/>
        <v>1</v>
      </c>
      <c r="K76" s="52">
        <f t="shared" si="9"/>
        <v>0.04</v>
      </c>
      <c r="L76" s="52">
        <f t="shared" si="9"/>
        <v>2.9999999999999996E-3</v>
      </c>
      <c r="M76" s="52">
        <f t="shared" si="9"/>
        <v>11.305</v>
      </c>
      <c r="O76" s="5" t="s">
        <v>30</v>
      </c>
      <c r="P76" s="202" t="str">
        <f t="shared" si="10"/>
        <v xml:space="preserve">Leite </v>
      </c>
    </row>
    <row r="77" spans="1:16" ht="16.899999999999999" customHeight="1" x14ac:dyDescent="0.2">
      <c r="A77" s="100" t="s">
        <v>324</v>
      </c>
      <c r="B77" s="49">
        <v>3</v>
      </c>
      <c r="C77" s="52">
        <f t="shared" si="9"/>
        <v>10.841004716347829</v>
      </c>
      <c r="D77" s="52">
        <f t="shared" si="9"/>
        <v>2.6144653173913048</v>
      </c>
      <c r="E77" s="52">
        <f t="shared" si="9"/>
        <v>1.7934782608695653E-2</v>
      </c>
      <c r="F77" s="52">
        <f t="shared" si="9"/>
        <v>0</v>
      </c>
      <c r="G77" s="52">
        <f t="shared" si="9"/>
        <v>2.2299998999999997E-2</v>
      </c>
      <c r="H77" s="52">
        <f t="shared" si="9"/>
        <v>0</v>
      </c>
      <c r="I77" s="52">
        <f t="shared" si="9"/>
        <v>0</v>
      </c>
      <c r="J77" s="52">
        <f t="shared" si="9"/>
        <v>9.0829999999999994E-2</v>
      </c>
      <c r="K77" s="52">
        <f t="shared" si="9"/>
        <v>2.3899999999999998E-3</v>
      </c>
      <c r="L77" s="52">
        <f t="shared" si="9"/>
        <v>3.8300000000000005E-3</v>
      </c>
      <c r="M77" s="52">
        <f t="shared" si="9"/>
        <v>3.1730000000000008E-2</v>
      </c>
      <c r="O77" s="5" t="s">
        <v>31</v>
      </c>
      <c r="P77" s="202" t="str">
        <f t="shared" si="10"/>
        <v xml:space="preserve">Milho </v>
      </c>
    </row>
    <row r="78" spans="1:16" ht="16.899999999999999" customHeight="1" x14ac:dyDescent="0.2">
      <c r="A78" s="100" t="s">
        <v>337</v>
      </c>
      <c r="B78" s="49">
        <v>3</v>
      </c>
      <c r="C78" s="52">
        <f t="shared" si="9"/>
        <v>26.52</v>
      </c>
      <c r="D78" s="52">
        <f t="shared" si="9"/>
        <v>0</v>
      </c>
      <c r="E78" s="52">
        <f t="shared" si="9"/>
        <v>0</v>
      </c>
      <c r="F78" s="52">
        <f t="shared" si="9"/>
        <v>3</v>
      </c>
      <c r="G78" s="52">
        <f t="shared" si="9"/>
        <v>0</v>
      </c>
      <c r="H78" s="52">
        <f t="shared" si="9"/>
        <v>0</v>
      </c>
      <c r="I78" s="52">
        <f t="shared" si="9"/>
        <v>0</v>
      </c>
      <c r="J78" s="52">
        <f t="shared" si="9"/>
        <v>0</v>
      </c>
      <c r="K78" s="52">
        <f t="shared" si="9"/>
        <v>0</v>
      </c>
      <c r="L78" s="52">
        <f t="shared" si="9"/>
        <v>0</v>
      </c>
      <c r="M78" s="52">
        <f t="shared" si="9"/>
        <v>0</v>
      </c>
      <c r="O78" s="8" t="s">
        <v>33</v>
      </c>
      <c r="P78" s="202" t="str">
        <f t="shared" si="10"/>
        <v>Óleo d</v>
      </c>
    </row>
    <row r="79" spans="1:16" ht="16.899999999999999" customHeight="1" x14ac:dyDescent="0.2">
      <c r="A79" s="100" t="s">
        <v>167</v>
      </c>
      <c r="B79" s="49">
        <v>20</v>
      </c>
      <c r="C79" s="52">
        <f t="shared" si="9"/>
        <v>3.0670313043478314</v>
      </c>
      <c r="D79" s="52">
        <f t="shared" si="9"/>
        <v>0.62776811594202919</v>
      </c>
      <c r="E79" s="52">
        <f t="shared" si="9"/>
        <v>0.21956521739130433</v>
      </c>
      <c r="F79" s="52">
        <f t="shared" si="9"/>
        <v>3.4666666666666672E-2</v>
      </c>
      <c r="G79" s="52">
        <f t="shared" si="9"/>
        <v>0.23466666666666663</v>
      </c>
      <c r="H79" s="52">
        <f t="shared" si="9"/>
        <v>8.3260000000000005</v>
      </c>
      <c r="I79" s="52">
        <f t="shared" si="9"/>
        <v>4.2426666666666666</v>
      </c>
      <c r="J79" s="52">
        <f t="shared" si="9"/>
        <v>2.1079999999999997</v>
      </c>
      <c r="K79" s="52">
        <f t="shared" si="9"/>
        <v>2.7333333333333338E-2</v>
      </c>
      <c r="L79" s="52">
        <f t="shared" si="9"/>
        <v>4.7333333333333331E-2</v>
      </c>
      <c r="M79" s="52">
        <f t="shared" si="9"/>
        <v>1.3880000000000001</v>
      </c>
      <c r="O79" s="5" t="s">
        <v>34</v>
      </c>
      <c r="P79" s="202" t="str">
        <f t="shared" si="10"/>
        <v>Tomate</v>
      </c>
    </row>
    <row r="80" spans="1:16" ht="16.899999999999999" customHeight="1" x14ac:dyDescent="0.2">
      <c r="A80" s="100" t="s">
        <v>158</v>
      </c>
      <c r="B80" s="49">
        <v>1</v>
      </c>
      <c r="C80" s="52">
        <f t="shared" si="9"/>
        <v>0</v>
      </c>
      <c r="D80" s="52">
        <f t="shared" si="9"/>
        <v>0</v>
      </c>
      <c r="E80" s="52">
        <f t="shared" si="9"/>
        <v>0</v>
      </c>
      <c r="F80" s="52">
        <f t="shared" si="9"/>
        <v>0</v>
      </c>
      <c r="G80" s="52">
        <f t="shared" si="9"/>
        <v>0</v>
      </c>
      <c r="H80" s="52">
        <f t="shared" si="9"/>
        <v>0</v>
      </c>
      <c r="I80" s="52">
        <f t="shared" si="9"/>
        <v>0</v>
      </c>
      <c r="J80" s="52">
        <f t="shared" si="9"/>
        <v>0</v>
      </c>
      <c r="K80" s="52">
        <f t="shared" si="9"/>
        <v>0</v>
      </c>
      <c r="L80" s="52">
        <f t="shared" si="9"/>
        <v>0</v>
      </c>
      <c r="M80" s="52">
        <f t="shared" si="9"/>
        <v>0</v>
      </c>
      <c r="O80" s="5" t="s">
        <v>35</v>
      </c>
      <c r="P80" s="202" t="str">
        <f t="shared" si="10"/>
        <v>Sal</v>
      </c>
    </row>
    <row r="81" spans="1:16" ht="16.899999999999999" customHeight="1" x14ac:dyDescent="0.2">
      <c r="A81" s="100" t="s">
        <v>202</v>
      </c>
      <c r="B81" s="49">
        <v>100</v>
      </c>
      <c r="C81" s="52">
        <f t="shared" si="9"/>
        <v>98.249702173913064</v>
      </c>
      <c r="D81" s="52">
        <f t="shared" si="9"/>
        <v>25.95688405797102</v>
      </c>
      <c r="E81" s="52">
        <f t="shared" si="9"/>
        <v>1.2681159420289856</v>
      </c>
      <c r="F81" s="52">
        <f t="shared" si="9"/>
        <v>6.5000000000000002E-2</v>
      </c>
      <c r="G81" s="52">
        <f t="shared" si="9"/>
        <v>2.0433333333333334</v>
      </c>
      <c r="H81" s="52">
        <f t="shared" si="9"/>
        <v>3.2099999999999995</v>
      </c>
      <c r="I81" s="52">
        <f t="shared" si="9"/>
        <v>21.59</v>
      </c>
      <c r="J81" s="52">
        <f t="shared" si="9"/>
        <v>26.289999999999996</v>
      </c>
      <c r="K81" s="52">
        <f t="shared" si="9"/>
        <v>0.1466666666666667</v>
      </c>
      <c r="L81" s="52">
        <f t="shared" si="9"/>
        <v>0.38</v>
      </c>
      <c r="M81" s="52">
        <f t="shared" si="9"/>
        <v>7.5633333333333326</v>
      </c>
      <c r="O81" s="5" t="s">
        <v>36</v>
      </c>
      <c r="P81" s="202" t="str">
        <f t="shared" si="10"/>
        <v>Banana</v>
      </c>
    </row>
    <row r="82" spans="1:16" ht="16.899999999999999" customHeight="1" x14ac:dyDescent="0.2">
      <c r="A82" s="100"/>
      <c r="B82" s="49"/>
      <c r="C82" s="52" t="str">
        <f t="shared" si="9"/>
        <v/>
      </c>
      <c r="D82" s="52" t="str">
        <f t="shared" si="9"/>
        <v/>
      </c>
      <c r="E82" s="52" t="str">
        <f t="shared" si="9"/>
        <v/>
      </c>
      <c r="F82" s="52" t="str">
        <f t="shared" si="9"/>
        <v/>
      </c>
      <c r="G82" s="52" t="str">
        <f t="shared" si="9"/>
        <v/>
      </c>
      <c r="H82" s="52" t="str">
        <f t="shared" si="9"/>
        <v/>
      </c>
      <c r="I82" s="52" t="str">
        <f t="shared" si="9"/>
        <v/>
      </c>
      <c r="J82" s="52" t="str">
        <f t="shared" si="9"/>
        <v/>
      </c>
      <c r="K82" s="52" t="str">
        <f t="shared" si="9"/>
        <v/>
      </c>
      <c r="L82" s="52" t="str">
        <f t="shared" si="9"/>
        <v/>
      </c>
      <c r="M82" s="52" t="str">
        <f t="shared" si="9"/>
        <v/>
      </c>
      <c r="O82" s="5"/>
      <c r="P82" s="202" t="str">
        <f t="shared" si="10"/>
        <v/>
      </c>
    </row>
    <row r="83" spans="1:16" ht="16.899999999999999" customHeight="1" x14ac:dyDescent="0.2">
      <c r="A83" s="100"/>
      <c r="B83" s="49"/>
      <c r="C83" s="52" t="str">
        <f t="shared" si="9"/>
        <v/>
      </c>
      <c r="D83" s="52" t="str">
        <f t="shared" si="9"/>
        <v/>
      </c>
      <c r="E83" s="52" t="str">
        <f t="shared" si="9"/>
        <v/>
      </c>
      <c r="F83" s="52" t="str">
        <f t="shared" si="9"/>
        <v/>
      </c>
      <c r="G83" s="52" t="str">
        <f t="shared" si="9"/>
        <v/>
      </c>
      <c r="H83" s="52" t="str">
        <f t="shared" si="9"/>
        <v/>
      </c>
      <c r="I83" s="52" t="str">
        <f t="shared" si="9"/>
        <v/>
      </c>
      <c r="J83" s="52" t="str">
        <f t="shared" si="9"/>
        <v/>
      </c>
      <c r="K83" s="52" t="str">
        <f t="shared" si="9"/>
        <v/>
      </c>
      <c r="L83" s="52" t="str">
        <f t="shared" si="9"/>
        <v/>
      </c>
      <c r="M83" s="52" t="str">
        <f t="shared" si="9"/>
        <v/>
      </c>
      <c r="O83" s="5"/>
      <c r="P83" s="202" t="str">
        <f t="shared" si="10"/>
        <v/>
      </c>
    </row>
    <row r="84" spans="1:16" ht="16.899999999999999" customHeight="1" x14ac:dyDescent="0.2">
      <c r="A84" s="100"/>
      <c r="B84" s="49"/>
      <c r="C84" s="52" t="str">
        <f t="shared" ref="C84:M87" si="11">IF($A84="","",$B84*(VLOOKUP($A84,listaDados,C$3,FALSE)))</f>
        <v/>
      </c>
      <c r="D84" s="52" t="str">
        <f t="shared" si="11"/>
        <v/>
      </c>
      <c r="E84" s="52" t="str">
        <f t="shared" si="11"/>
        <v/>
      </c>
      <c r="F84" s="52" t="str">
        <f t="shared" si="11"/>
        <v/>
      </c>
      <c r="G84" s="52" t="str">
        <f t="shared" si="11"/>
        <v/>
      </c>
      <c r="H84" s="52" t="str">
        <f t="shared" si="11"/>
        <v/>
      </c>
      <c r="I84" s="52" t="str">
        <f t="shared" si="11"/>
        <v/>
      </c>
      <c r="J84" s="52" t="str">
        <f t="shared" si="11"/>
        <v/>
      </c>
      <c r="K84" s="52" t="str">
        <f t="shared" si="11"/>
        <v/>
      </c>
      <c r="L84" s="52" t="str">
        <f t="shared" si="11"/>
        <v/>
      </c>
      <c r="M84" s="52" t="str">
        <f t="shared" si="11"/>
        <v/>
      </c>
      <c r="O84" s="5"/>
      <c r="P84" s="202" t="str">
        <f t="shared" si="10"/>
        <v/>
      </c>
    </row>
    <row r="85" spans="1:16" ht="16.899999999999999" customHeight="1" x14ac:dyDescent="0.2">
      <c r="A85" s="100"/>
      <c r="B85" s="49"/>
      <c r="C85" s="52" t="str">
        <f>IF($A85="","",$B85*(VLOOKUP($A85,listaDados,C$3,FALSE)))</f>
        <v/>
      </c>
      <c r="D85" s="52" t="str">
        <f t="shared" si="11"/>
        <v/>
      </c>
      <c r="E85" s="52" t="str">
        <f t="shared" si="11"/>
        <v/>
      </c>
      <c r="F85" s="52" t="str">
        <f t="shared" si="11"/>
        <v/>
      </c>
      <c r="G85" s="52" t="str">
        <f t="shared" si="11"/>
        <v/>
      </c>
      <c r="H85" s="52" t="str">
        <f t="shared" si="11"/>
        <v/>
      </c>
      <c r="I85" s="52" t="str">
        <f t="shared" si="11"/>
        <v/>
      </c>
      <c r="J85" s="52" t="str">
        <f t="shared" si="11"/>
        <v/>
      </c>
      <c r="K85" s="52" t="str">
        <f t="shared" si="11"/>
        <v/>
      </c>
      <c r="L85" s="52" t="str">
        <f t="shared" si="11"/>
        <v/>
      </c>
      <c r="M85" s="52" t="str">
        <f t="shared" si="11"/>
        <v/>
      </c>
      <c r="O85" s="5"/>
      <c r="P85" s="202" t="str">
        <f t="shared" si="10"/>
        <v/>
      </c>
    </row>
    <row r="86" spans="1:16" ht="16.899999999999999" customHeight="1" x14ac:dyDescent="0.2">
      <c r="A86" s="100"/>
      <c r="B86" s="49"/>
      <c r="C86" s="52" t="str">
        <f t="shared" si="11"/>
        <v/>
      </c>
      <c r="D86" s="52" t="str">
        <f t="shared" si="11"/>
        <v/>
      </c>
      <c r="E86" s="52" t="str">
        <f t="shared" si="11"/>
        <v/>
      </c>
      <c r="F86" s="52" t="str">
        <f t="shared" si="11"/>
        <v/>
      </c>
      <c r="G86" s="52" t="str">
        <f t="shared" si="11"/>
        <v/>
      </c>
      <c r="H86" s="52" t="str">
        <f t="shared" si="11"/>
        <v/>
      </c>
      <c r="I86" s="52" t="str">
        <f t="shared" si="11"/>
        <v/>
      </c>
      <c r="J86" s="52" t="str">
        <f t="shared" si="11"/>
        <v/>
      </c>
      <c r="K86" s="52" t="str">
        <f t="shared" si="11"/>
        <v/>
      </c>
      <c r="L86" s="52" t="str">
        <f t="shared" si="11"/>
        <v/>
      </c>
      <c r="M86" s="52" t="str">
        <f t="shared" si="11"/>
        <v/>
      </c>
      <c r="O86" s="5" t="s">
        <v>37</v>
      </c>
      <c r="P86" s="202" t="str">
        <f t="shared" si="10"/>
        <v/>
      </c>
    </row>
    <row r="87" spans="1:16" ht="16.899999999999999" customHeight="1" x14ac:dyDescent="0.2">
      <c r="A87" s="100"/>
      <c r="B87" s="49"/>
      <c r="C87" s="52" t="str">
        <f t="shared" si="11"/>
        <v/>
      </c>
      <c r="D87" s="52" t="str">
        <f t="shared" si="11"/>
        <v/>
      </c>
      <c r="E87" s="52" t="str">
        <f t="shared" si="11"/>
        <v/>
      </c>
      <c r="F87" s="52" t="str">
        <f t="shared" si="11"/>
        <v/>
      </c>
      <c r="G87" s="52" t="str">
        <f t="shared" si="11"/>
        <v/>
      </c>
      <c r="H87" s="52" t="str">
        <f t="shared" si="11"/>
        <v/>
      </c>
      <c r="I87" s="52" t="str">
        <f t="shared" si="11"/>
        <v/>
      </c>
      <c r="J87" s="52" t="str">
        <f t="shared" si="11"/>
        <v/>
      </c>
      <c r="K87" s="52" t="str">
        <f t="shared" si="11"/>
        <v/>
      </c>
      <c r="L87" s="52" t="str">
        <f t="shared" si="11"/>
        <v/>
      </c>
      <c r="M87" s="52" t="str">
        <f t="shared" si="11"/>
        <v/>
      </c>
      <c r="O87" s="9" t="s">
        <v>38</v>
      </c>
      <c r="P87" s="202" t="str">
        <f t="shared" si="10"/>
        <v/>
      </c>
    </row>
    <row r="88" spans="1:16" ht="16.899999999999999" customHeight="1" thickBot="1" x14ac:dyDescent="0.25">
      <c r="A88" s="181" t="s">
        <v>134</v>
      </c>
      <c r="B88" s="55"/>
      <c r="C88" s="50">
        <f t="shared" ref="C88:M88" si="12">SUM(C68:C87)</f>
        <v>619.6862812438726</v>
      </c>
      <c r="D88" s="50">
        <f t="shared" si="12"/>
        <v>109.79437933053177</v>
      </c>
      <c r="E88" s="50">
        <f t="shared" si="12"/>
        <v>26.832770769468251</v>
      </c>
      <c r="F88" s="50">
        <f t="shared" si="12"/>
        <v>7.8522999999999996</v>
      </c>
      <c r="G88" s="50">
        <f t="shared" si="12"/>
        <v>4.530566665666667</v>
      </c>
      <c r="H88" s="50">
        <f t="shared" si="12"/>
        <v>22.474800000000002</v>
      </c>
      <c r="I88" s="50">
        <f t="shared" si="12"/>
        <v>32.058333333333337</v>
      </c>
      <c r="J88" s="50">
        <f t="shared" si="12"/>
        <v>88.643296666699996</v>
      </c>
      <c r="K88" s="50">
        <f t="shared" si="12"/>
        <v>2.0809400000000005</v>
      </c>
      <c r="L88" s="50">
        <f t="shared" si="12"/>
        <v>1.6379941666666666</v>
      </c>
      <c r="M88" s="50">
        <f t="shared" si="12"/>
        <v>44.500680000000003</v>
      </c>
      <c r="O88" s="5" t="s">
        <v>39</v>
      </c>
      <c r="P88" s="202" t="str">
        <f t="shared" si="10"/>
        <v>TOTAL</v>
      </c>
    </row>
    <row r="89" spans="1:16" x14ac:dyDescent="0.2">
      <c r="P89" s="202" t="str">
        <f t="shared" si="10"/>
        <v/>
      </c>
    </row>
    <row r="90" spans="1:16" ht="13.5" thickBot="1" x14ac:dyDescent="0.25">
      <c r="P90" s="202" t="str">
        <f t="shared" si="10"/>
        <v/>
      </c>
    </row>
    <row r="91" spans="1:16" ht="30" customHeight="1" thickBot="1" x14ac:dyDescent="0.25">
      <c r="A91" s="92" t="s">
        <v>133</v>
      </c>
      <c r="B91" s="178"/>
      <c r="C91" s="179"/>
      <c r="D91" s="179"/>
      <c r="E91" s="272" t="s">
        <v>415</v>
      </c>
      <c r="F91" s="272"/>
      <c r="G91" s="272"/>
      <c r="H91" s="272"/>
      <c r="I91" s="179"/>
      <c r="J91" s="179"/>
      <c r="K91" s="180"/>
      <c r="L91" s="251" t="s">
        <v>74</v>
      </c>
      <c r="M91" s="252"/>
      <c r="O91" s="4" t="s">
        <v>14</v>
      </c>
      <c r="P91" s="202" t="str">
        <f t="shared" si="10"/>
        <v>MEC 
F</v>
      </c>
    </row>
    <row r="92" spans="1:16" ht="15.2" customHeight="1" thickBot="1" x14ac:dyDescent="0.3">
      <c r="A92" s="93" t="s">
        <v>453</v>
      </c>
      <c r="B92" s="1">
        <v>1</v>
      </c>
      <c r="C92" s="2" t="s">
        <v>448</v>
      </c>
      <c r="D92" s="3"/>
      <c r="E92" s="253"/>
      <c r="F92" s="253"/>
      <c r="G92" s="253"/>
      <c r="H92" s="254"/>
      <c r="I92" s="255" t="s">
        <v>141</v>
      </c>
      <c r="J92" s="256"/>
      <c r="K92" s="257" t="s">
        <v>80</v>
      </c>
      <c r="L92" s="258"/>
      <c r="M92" s="259"/>
      <c r="O92" s="5" t="s">
        <v>16</v>
      </c>
      <c r="P92" s="202" t="str">
        <f t="shared" si="10"/>
        <v xml:space="preserve">Nº de </v>
      </c>
    </row>
    <row r="93" spans="1:16" ht="15.2" customHeight="1" thickBot="1" x14ac:dyDescent="0.25">
      <c r="A93" s="94"/>
      <c r="B93" s="14"/>
      <c r="C93" s="15">
        <v>14</v>
      </c>
      <c r="D93" s="15">
        <v>15</v>
      </c>
      <c r="E93" s="15">
        <v>16</v>
      </c>
      <c r="F93" s="15">
        <v>17</v>
      </c>
      <c r="G93" s="15">
        <v>18</v>
      </c>
      <c r="H93" s="15">
        <v>19</v>
      </c>
      <c r="I93" s="15">
        <v>20</v>
      </c>
      <c r="J93" s="15">
        <v>21</v>
      </c>
      <c r="K93" s="15">
        <v>22</v>
      </c>
      <c r="L93" s="15">
        <v>23</v>
      </c>
      <c r="M93" s="95">
        <v>24</v>
      </c>
      <c r="O93" s="5" t="s">
        <v>17</v>
      </c>
      <c r="P93" s="202" t="str">
        <f t="shared" si="10"/>
        <v/>
      </c>
    </row>
    <row r="94" spans="1:16" ht="15.2" customHeight="1" x14ac:dyDescent="0.2">
      <c r="A94" s="96" t="s">
        <v>0</v>
      </c>
      <c r="B94" s="260" t="s">
        <v>73</v>
      </c>
      <c r="C94" s="262" t="s">
        <v>419</v>
      </c>
      <c r="D94" s="263"/>
      <c r="E94" s="263"/>
      <c r="F94" s="263"/>
      <c r="G94" s="263"/>
      <c r="H94" s="263"/>
      <c r="I94" s="263"/>
      <c r="J94" s="263"/>
      <c r="K94" s="264"/>
      <c r="L94" s="268" t="s">
        <v>1</v>
      </c>
      <c r="M94" s="269"/>
      <c r="O94" s="6" t="s">
        <v>69</v>
      </c>
      <c r="P94" s="202" t="str">
        <f t="shared" si="10"/>
        <v>N.º do</v>
      </c>
    </row>
    <row r="95" spans="1:16" ht="15.2" customHeight="1" thickBot="1" x14ac:dyDescent="0.25">
      <c r="A95" s="97">
        <v>4</v>
      </c>
      <c r="B95" s="261"/>
      <c r="C95" s="265"/>
      <c r="D95" s="266"/>
      <c r="E95" s="266"/>
      <c r="F95" s="266"/>
      <c r="G95" s="266"/>
      <c r="H95" s="266"/>
      <c r="I95" s="266"/>
      <c r="J95" s="266"/>
      <c r="K95" s="267"/>
      <c r="L95" s="270">
        <v>1</v>
      </c>
      <c r="M95" s="271"/>
      <c r="O95" s="5" t="s">
        <v>65</v>
      </c>
      <c r="P95" s="202" t="str">
        <f t="shared" si="10"/>
        <v>4</v>
      </c>
    </row>
    <row r="96" spans="1:16" ht="31.5" customHeight="1" x14ac:dyDescent="0.2">
      <c r="A96" s="249" t="s">
        <v>2</v>
      </c>
      <c r="B96" s="46" t="s">
        <v>3</v>
      </c>
      <c r="C96" s="47" t="s">
        <v>54</v>
      </c>
      <c r="D96" s="47" t="s">
        <v>132</v>
      </c>
      <c r="E96" s="47" t="s">
        <v>136</v>
      </c>
      <c r="F96" s="47" t="s">
        <v>137</v>
      </c>
      <c r="G96" s="47" t="s">
        <v>138</v>
      </c>
      <c r="H96" s="47" t="s">
        <v>126</v>
      </c>
      <c r="I96" s="47" t="s">
        <v>127</v>
      </c>
      <c r="J96" s="47" t="s">
        <v>131</v>
      </c>
      <c r="K96" s="47" t="s">
        <v>128</v>
      </c>
      <c r="L96" s="47" t="s">
        <v>129</v>
      </c>
      <c r="M96" s="47" t="s">
        <v>130</v>
      </c>
      <c r="O96" s="5" t="s">
        <v>20</v>
      </c>
      <c r="P96" s="202" t="str">
        <f t="shared" si="10"/>
        <v>Nome d</v>
      </c>
    </row>
    <row r="97" spans="1:16" ht="15.75" thickBot="1" x14ac:dyDescent="0.25">
      <c r="A97" s="250"/>
      <c r="B97" s="53" t="s">
        <v>4</v>
      </c>
      <c r="C97" s="54" t="s">
        <v>4</v>
      </c>
      <c r="D97" s="54" t="s">
        <v>4</v>
      </c>
      <c r="E97" s="54" t="s">
        <v>4</v>
      </c>
      <c r="F97" s="54" t="s">
        <v>4</v>
      </c>
      <c r="G97" s="54" t="s">
        <v>4</v>
      </c>
      <c r="H97" s="54" t="s">
        <v>139</v>
      </c>
      <c r="I97" s="54" t="s">
        <v>72</v>
      </c>
      <c r="J97" s="54" t="s">
        <v>72</v>
      </c>
      <c r="K97" s="54" t="s">
        <v>72</v>
      </c>
      <c r="L97" s="54" t="s">
        <v>72</v>
      </c>
      <c r="M97" s="54" t="s">
        <v>72</v>
      </c>
      <c r="O97" s="5" t="s">
        <v>21</v>
      </c>
      <c r="P97" s="202" t="str">
        <f t="shared" si="10"/>
        <v/>
      </c>
    </row>
    <row r="98" spans="1:16" ht="16.899999999999999" customHeight="1" x14ac:dyDescent="0.2">
      <c r="A98" s="98" t="s">
        <v>182</v>
      </c>
      <c r="B98" s="51">
        <v>20</v>
      </c>
      <c r="C98" s="52">
        <f t="shared" ref="C98:M113" si="13">IF($A98="","",$B98*(VLOOKUP($A98,listaDados,C$3,FALSE)))</f>
        <v>2.7641802898550689</v>
      </c>
      <c r="D98" s="52">
        <f t="shared" si="13"/>
        <v>0.48565217391304361</v>
      </c>
      <c r="E98" s="52">
        <f t="shared" si="13"/>
        <v>0.33768115942028992</v>
      </c>
      <c r="F98" s="52">
        <f t="shared" si="13"/>
        <v>2.466666666666667E-2</v>
      </c>
      <c r="G98" s="52">
        <f t="shared" si="13"/>
        <v>0.46600000000000003</v>
      </c>
      <c r="H98" s="52">
        <f t="shared" si="13"/>
        <v>0</v>
      </c>
      <c r="I98" s="52">
        <f t="shared" si="13"/>
        <v>4.2780000000000005</v>
      </c>
      <c r="J98" s="52">
        <f t="shared" si="13"/>
        <v>1.8213333333333335</v>
      </c>
      <c r="K98" s="52">
        <f t="shared" si="13"/>
        <v>6.9333333333333344E-2</v>
      </c>
      <c r="L98" s="52">
        <f t="shared" si="13"/>
        <v>0.122</v>
      </c>
      <c r="M98" s="52">
        <f t="shared" si="13"/>
        <v>5.5026666666666664</v>
      </c>
      <c r="O98" s="5" t="s">
        <v>22</v>
      </c>
      <c r="P98" s="202" t="str">
        <f t="shared" si="10"/>
        <v>Alface</v>
      </c>
    </row>
    <row r="99" spans="1:16" ht="16.899999999999999" customHeight="1" x14ac:dyDescent="0.2">
      <c r="A99" s="99" t="s">
        <v>183</v>
      </c>
      <c r="B99" s="48">
        <v>1</v>
      </c>
      <c r="C99" s="52">
        <f t="shared" si="13"/>
        <v>1.1312987826086958</v>
      </c>
      <c r="D99" s="52">
        <f t="shared" si="13"/>
        <v>0.23905797101449278</v>
      </c>
      <c r="E99" s="52">
        <f t="shared" si="13"/>
        <v>7.0108695652173911E-2</v>
      </c>
      <c r="F99" s="52">
        <f t="shared" si="13"/>
        <v>2.2000000000000001E-3</v>
      </c>
      <c r="G99" s="52">
        <f t="shared" si="13"/>
        <v>4.3233333333333332E-2</v>
      </c>
      <c r="H99" s="52">
        <f t="shared" si="13"/>
        <v>9.5000000000000001E-2</v>
      </c>
      <c r="I99" s="52">
        <f t="shared" si="13"/>
        <v>0.312</v>
      </c>
      <c r="J99" s="52">
        <f t="shared" si="13"/>
        <v>0.21293333333333334</v>
      </c>
      <c r="K99" s="52">
        <f t="shared" si="13"/>
        <v>8.199999999999999E-3</v>
      </c>
      <c r="L99" s="52">
        <f t="shared" si="13"/>
        <v>8.0000000000000002E-3</v>
      </c>
      <c r="M99" s="52">
        <f t="shared" si="13"/>
        <v>0.1356</v>
      </c>
      <c r="O99" s="5" t="s">
        <v>23</v>
      </c>
      <c r="P99" s="202" t="str">
        <f t="shared" si="10"/>
        <v>Alho</v>
      </c>
    </row>
    <row r="100" spans="1:16" ht="16.899999999999999" customHeight="1" x14ac:dyDescent="0.2">
      <c r="A100" s="99" t="s">
        <v>189</v>
      </c>
      <c r="B100" s="48">
        <v>100</v>
      </c>
      <c r="C100" s="52">
        <f t="shared" si="13"/>
        <v>357.78927311594202</v>
      </c>
      <c r="D100" s="52">
        <f t="shared" si="13"/>
        <v>78.759543478260866</v>
      </c>
      <c r="E100" s="52">
        <f t="shared" si="13"/>
        <v>7.1585398550724637</v>
      </c>
      <c r="F100" s="52">
        <f t="shared" si="13"/>
        <v>0.33500000000000002</v>
      </c>
      <c r="G100" s="52">
        <f t="shared" si="13"/>
        <v>1.6391666666666667</v>
      </c>
      <c r="H100" s="52">
        <f t="shared" si="13"/>
        <v>0</v>
      </c>
      <c r="I100" s="52">
        <f t="shared" si="13"/>
        <v>0</v>
      </c>
      <c r="J100" s="52">
        <f t="shared" si="13"/>
        <v>30.383666666666663</v>
      </c>
      <c r="K100" s="52">
        <f t="shared" si="13"/>
        <v>1.2248333333333334</v>
      </c>
      <c r="L100" s="52">
        <f t="shared" si="13"/>
        <v>0.67774749999999995</v>
      </c>
      <c r="M100" s="52">
        <f t="shared" si="13"/>
        <v>4.4143333333333334</v>
      </c>
      <c r="O100" s="5" t="s">
        <v>24</v>
      </c>
      <c r="P100" s="202" t="str">
        <f t="shared" si="10"/>
        <v>Arroz,</v>
      </c>
    </row>
    <row r="101" spans="1:16" ht="16.899999999999999" customHeight="1" x14ac:dyDescent="0.2">
      <c r="A101" s="99" t="s">
        <v>195</v>
      </c>
      <c r="B101" s="48">
        <v>0.5</v>
      </c>
      <c r="C101" s="52">
        <f t="shared" si="13"/>
        <v>4.42</v>
      </c>
      <c r="D101" s="52">
        <f t="shared" si="13"/>
        <v>0</v>
      </c>
      <c r="E101" s="52">
        <f t="shared" si="13"/>
        <v>0</v>
      </c>
      <c r="F101" s="52">
        <f t="shared" si="13"/>
        <v>0.5</v>
      </c>
      <c r="G101" s="52">
        <f t="shared" si="13"/>
        <v>0</v>
      </c>
      <c r="H101" s="52">
        <f t="shared" si="13"/>
        <v>0</v>
      </c>
      <c r="I101" s="52">
        <f t="shared" si="13"/>
        <v>0</v>
      </c>
      <c r="J101" s="52">
        <f t="shared" si="13"/>
        <v>0</v>
      </c>
      <c r="K101" s="52">
        <f t="shared" si="13"/>
        <v>0</v>
      </c>
      <c r="L101" s="52">
        <f t="shared" si="13"/>
        <v>0</v>
      </c>
      <c r="M101" s="52">
        <f t="shared" si="13"/>
        <v>0</v>
      </c>
      <c r="O101" s="7" t="s">
        <v>25</v>
      </c>
      <c r="P101" s="202" t="str">
        <f t="shared" si="10"/>
        <v>Azeite</v>
      </c>
    </row>
    <row r="102" spans="1:16" ht="16.899999999999999" customHeight="1" x14ac:dyDescent="0.2">
      <c r="A102" s="99" t="s">
        <v>233</v>
      </c>
      <c r="B102" s="48">
        <v>1</v>
      </c>
      <c r="C102" s="52">
        <f t="shared" si="13"/>
        <v>0.39420046376811585</v>
      </c>
      <c r="D102" s="52">
        <f t="shared" si="13"/>
        <v>8.853188405797098E-2</v>
      </c>
      <c r="E102" s="52">
        <f t="shared" si="13"/>
        <v>1.7101449275362321E-2</v>
      </c>
      <c r="F102" s="52">
        <f t="shared" si="13"/>
        <v>8.0000000000000004E-4</v>
      </c>
      <c r="G102" s="52">
        <f t="shared" si="13"/>
        <v>2.186666666666667E-2</v>
      </c>
      <c r="H102" s="52">
        <f t="shared" si="13"/>
        <v>8.0000000000000004E-4</v>
      </c>
      <c r="I102" s="52">
        <f t="shared" si="13"/>
        <v>4.6666666666666669E-2</v>
      </c>
      <c r="J102" s="52">
        <f t="shared" si="13"/>
        <v>0.11916666669999999</v>
      </c>
      <c r="K102" s="52">
        <f t="shared" si="13"/>
        <v>1.7333333333333335E-3</v>
      </c>
      <c r="L102" s="52">
        <f t="shared" si="13"/>
        <v>2.0333333333333336E-3</v>
      </c>
      <c r="M102" s="52">
        <f t="shared" si="13"/>
        <v>0.14000000000000001</v>
      </c>
      <c r="O102" s="5" t="s">
        <v>26</v>
      </c>
      <c r="P102" s="202" t="str">
        <f t="shared" si="10"/>
        <v>Cebola</v>
      </c>
    </row>
    <row r="103" spans="1:16" ht="16.899999999999999" customHeight="1" x14ac:dyDescent="0.2">
      <c r="A103" s="99" t="s">
        <v>162</v>
      </c>
      <c r="B103" s="48">
        <v>5</v>
      </c>
      <c r="C103" s="52">
        <f t="shared" si="13"/>
        <v>2.1050000000000004</v>
      </c>
      <c r="D103" s="52">
        <f t="shared" si="13"/>
        <v>0.34500000000000003</v>
      </c>
      <c r="E103" s="52">
        <f t="shared" si="13"/>
        <v>0.125</v>
      </c>
      <c r="F103" s="52">
        <f t="shared" si="13"/>
        <v>2.5000000000000001E-2</v>
      </c>
      <c r="G103" s="52">
        <f t="shared" si="13"/>
        <v>0.06</v>
      </c>
      <c r="H103" s="52">
        <f t="shared" si="13"/>
        <v>0</v>
      </c>
      <c r="I103" s="52">
        <f t="shared" si="13"/>
        <v>1.5890000000000002</v>
      </c>
      <c r="J103" s="52">
        <f t="shared" si="13"/>
        <v>1.2296666666666667</v>
      </c>
      <c r="K103" s="52">
        <f t="shared" si="13"/>
        <v>1.5166666666666663E-2</v>
      </c>
      <c r="L103" s="52">
        <f t="shared" si="13"/>
        <v>3.2333333333333325E-2</v>
      </c>
      <c r="M103" s="52">
        <f t="shared" si="13"/>
        <v>3.992666666666667</v>
      </c>
      <c r="O103" s="5" t="s">
        <v>27</v>
      </c>
      <c r="P103" s="202" t="str">
        <f t="shared" si="10"/>
        <v>Cheiro</v>
      </c>
    </row>
    <row r="104" spans="1:16" ht="16.899999999999999" customHeight="1" x14ac:dyDescent="0.2">
      <c r="A104" s="99" t="s">
        <v>43</v>
      </c>
      <c r="B104" s="48">
        <v>5</v>
      </c>
      <c r="C104" s="52">
        <f t="shared" si="13"/>
        <v>11.074177063756656</v>
      </c>
      <c r="D104" s="52">
        <f t="shared" si="13"/>
        <v>0.22547633198102301</v>
      </c>
      <c r="E104" s="52">
        <f t="shared" si="13"/>
        <v>7.5390334685643517E-2</v>
      </c>
      <c r="F104" s="52">
        <f t="shared" si="13"/>
        <v>1.1239666666666666</v>
      </c>
      <c r="G104" s="52">
        <f t="shared" si="13"/>
        <v>0</v>
      </c>
      <c r="H104" s="52">
        <f t="shared" si="13"/>
        <v>6.4</v>
      </c>
      <c r="I104" s="52">
        <f t="shared" si="13"/>
        <v>0</v>
      </c>
      <c r="J104" s="52">
        <f t="shared" si="13"/>
        <v>0.37703333333333333</v>
      </c>
      <c r="K104" s="52">
        <f t="shared" si="13"/>
        <v>1.4616666666666667E-2</v>
      </c>
      <c r="L104" s="52">
        <f t="shared" si="13"/>
        <v>1.5050000000000001E-2</v>
      </c>
      <c r="M104" s="52">
        <f t="shared" si="13"/>
        <v>4.1366833333333322</v>
      </c>
      <c r="O104" s="5" t="s">
        <v>28</v>
      </c>
      <c r="P104" s="202" t="str">
        <f t="shared" si="10"/>
        <v xml:space="preserve">Creme </v>
      </c>
    </row>
    <row r="105" spans="1:16" ht="16.899999999999999" customHeight="1" x14ac:dyDescent="0.2">
      <c r="A105" s="99" t="s">
        <v>223</v>
      </c>
      <c r="B105" s="48">
        <v>80</v>
      </c>
      <c r="C105" s="52">
        <f t="shared" si="13"/>
        <v>135.25277333333332</v>
      </c>
      <c r="D105" s="52">
        <f t="shared" si="13"/>
        <v>0</v>
      </c>
      <c r="E105" s="52">
        <f t="shared" si="13"/>
        <v>16.984000000000002</v>
      </c>
      <c r="F105" s="52">
        <f t="shared" si="13"/>
        <v>6.9546666666666663</v>
      </c>
      <c r="G105" s="52">
        <f t="shared" si="13"/>
        <v>0</v>
      </c>
      <c r="H105" s="52">
        <f t="shared" si="13"/>
        <v>2.0880000000000001</v>
      </c>
      <c r="I105" s="52">
        <f t="shared" si="13"/>
        <v>0</v>
      </c>
      <c r="J105" s="52">
        <f t="shared" si="13"/>
        <v>16.573333333333331</v>
      </c>
      <c r="K105" s="52">
        <f t="shared" si="13"/>
        <v>2.1066666666666665</v>
      </c>
      <c r="L105" s="52">
        <f t="shared" si="13"/>
        <v>1.5093333333333334</v>
      </c>
      <c r="M105" s="52">
        <f t="shared" si="13"/>
        <v>2.3893333333333331</v>
      </c>
      <c r="O105" s="5" t="s">
        <v>29</v>
      </c>
      <c r="P105" s="202" t="str">
        <f t="shared" si="10"/>
        <v>Carne,</v>
      </c>
    </row>
    <row r="106" spans="1:16" ht="16.899999999999999" customHeight="1" x14ac:dyDescent="0.2">
      <c r="A106" s="99" t="s">
        <v>298</v>
      </c>
      <c r="B106" s="48">
        <v>10</v>
      </c>
      <c r="C106" s="52">
        <f t="shared" si="13"/>
        <v>6.0030000000000001</v>
      </c>
      <c r="D106" s="52">
        <f t="shared" si="13"/>
        <v>0.45199999999999996</v>
      </c>
      <c r="E106" s="52">
        <f t="shared" si="13"/>
        <v>0.32200000000000001</v>
      </c>
      <c r="F106" s="52">
        <f t="shared" si="13"/>
        <v>0.32500000000000001</v>
      </c>
      <c r="G106" s="52">
        <f t="shared" si="13"/>
        <v>0</v>
      </c>
      <c r="H106" s="52">
        <f t="shared" si="13"/>
        <v>2.843</v>
      </c>
      <c r="I106" s="52">
        <f t="shared" si="13"/>
        <v>0</v>
      </c>
      <c r="J106" s="52">
        <f t="shared" si="13"/>
        <v>1</v>
      </c>
      <c r="K106" s="52">
        <f t="shared" si="13"/>
        <v>0.04</v>
      </c>
      <c r="L106" s="52">
        <f t="shared" si="13"/>
        <v>2.9999999999999996E-3</v>
      </c>
      <c r="M106" s="52">
        <f t="shared" si="13"/>
        <v>11.305</v>
      </c>
      <c r="O106" s="5" t="s">
        <v>30</v>
      </c>
      <c r="P106" s="202" t="str">
        <f t="shared" si="10"/>
        <v xml:space="preserve">Leite </v>
      </c>
    </row>
    <row r="107" spans="1:16" ht="16.899999999999999" customHeight="1" x14ac:dyDescent="0.2">
      <c r="A107" s="100" t="s">
        <v>324</v>
      </c>
      <c r="B107" s="49">
        <v>3</v>
      </c>
      <c r="C107" s="52">
        <f t="shared" si="13"/>
        <v>10.841004716347829</v>
      </c>
      <c r="D107" s="52">
        <f t="shared" si="13"/>
        <v>2.6144653173913048</v>
      </c>
      <c r="E107" s="52">
        <f t="shared" si="13"/>
        <v>1.7934782608695653E-2</v>
      </c>
      <c r="F107" s="52">
        <f t="shared" si="13"/>
        <v>0</v>
      </c>
      <c r="G107" s="52">
        <f t="shared" si="13"/>
        <v>2.2299998999999997E-2</v>
      </c>
      <c r="H107" s="52">
        <f t="shared" si="13"/>
        <v>0</v>
      </c>
      <c r="I107" s="52">
        <f t="shared" si="13"/>
        <v>0</v>
      </c>
      <c r="J107" s="52">
        <f t="shared" si="13"/>
        <v>9.0829999999999994E-2</v>
      </c>
      <c r="K107" s="52">
        <f t="shared" si="13"/>
        <v>2.3899999999999998E-3</v>
      </c>
      <c r="L107" s="52">
        <f t="shared" si="13"/>
        <v>3.8300000000000005E-3</v>
      </c>
      <c r="M107" s="52">
        <f t="shared" si="13"/>
        <v>3.1730000000000008E-2</v>
      </c>
      <c r="O107" s="5" t="s">
        <v>31</v>
      </c>
      <c r="P107" s="202" t="str">
        <f t="shared" si="10"/>
        <v xml:space="preserve">Milho </v>
      </c>
    </row>
    <row r="108" spans="1:16" ht="16.899999999999999" customHeight="1" x14ac:dyDescent="0.2">
      <c r="A108" s="100" t="s">
        <v>337</v>
      </c>
      <c r="B108" s="49">
        <v>3</v>
      </c>
      <c r="C108" s="52">
        <f t="shared" si="13"/>
        <v>26.52</v>
      </c>
      <c r="D108" s="52">
        <f t="shared" si="13"/>
        <v>0</v>
      </c>
      <c r="E108" s="52">
        <f t="shared" si="13"/>
        <v>0</v>
      </c>
      <c r="F108" s="52">
        <f t="shared" si="13"/>
        <v>3</v>
      </c>
      <c r="G108" s="52">
        <f t="shared" si="13"/>
        <v>0</v>
      </c>
      <c r="H108" s="52">
        <f t="shared" si="13"/>
        <v>0</v>
      </c>
      <c r="I108" s="52">
        <f t="shared" si="13"/>
        <v>0</v>
      </c>
      <c r="J108" s="52">
        <f t="shared" si="13"/>
        <v>0</v>
      </c>
      <c r="K108" s="52">
        <f t="shared" si="13"/>
        <v>0</v>
      </c>
      <c r="L108" s="52">
        <f t="shared" si="13"/>
        <v>0</v>
      </c>
      <c r="M108" s="52">
        <f t="shared" si="13"/>
        <v>0</v>
      </c>
      <c r="O108" s="8" t="s">
        <v>33</v>
      </c>
      <c r="P108" s="202" t="str">
        <f t="shared" si="10"/>
        <v>Óleo d</v>
      </c>
    </row>
    <row r="109" spans="1:16" ht="16.899999999999999" customHeight="1" x14ac:dyDescent="0.2">
      <c r="A109" s="100" t="s">
        <v>167</v>
      </c>
      <c r="B109" s="49">
        <v>20</v>
      </c>
      <c r="C109" s="52">
        <f t="shared" si="13"/>
        <v>3.0670313043478314</v>
      </c>
      <c r="D109" s="52">
        <f t="shared" si="13"/>
        <v>0.62776811594202919</v>
      </c>
      <c r="E109" s="52">
        <f t="shared" si="13"/>
        <v>0.21956521739130433</v>
      </c>
      <c r="F109" s="52">
        <f t="shared" si="13"/>
        <v>3.4666666666666672E-2</v>
      </c>
      <c r="G109" s="52">
        <f t="shared" si="13"/>
        <v>0.23466666666666663</v>
      </c>
      <c r="H109" s="52">
        <f t="shared" si="13"/>
        <v>8.3260000000000005</v>
      </c>
      <c r="I109" s="52">
        <f t="shared" si="13"/>
        <v>4.2426666666666666</v>
      </c>
      <c r="J109" s="52">
        <f t="shared" si="13"/>
        <v>2.1079999999999997</v>
      </c>
      <c r="K109" s="52">
        <f t="shared" si="13"/>
        <v>2.7333333333333338E-2</v>
      </c>
      <c r="L109" s="52">
        <f t="shared" si="13"/>
        <v>4.7333333333333331E-2</v>
      </c>
      <c r="M109" s="52">
        <f t="shared" si="13"/>
        <v>1.3880000000000001</v>
      </c>
      <c r="O109" s="5" t="s">
        <v>34</v>
      </c>
      <c r="P109" s="202" t="str">
        <f t="shared" si="10"/>
        <v>Tomate</v>
      </c>
    </row>
    <row r="110" spans="1:16" ht="16.899999999999999" customHeight="1" x14ac:dyDescent="0.2">
      <c r="A110" s="100" t="s">
        <v>158</v>
      </c>
      <c r="B110" s="49">
        <v>1</v>
      </c>
      <c r="C110" s="52">
        <f t="shared" si="13"/>
        <v>0</v>
      </c>
      <c r="D110" s="52">
        <f t="shared" si="13"/>
        <v>0</v>
      </c>
      <c r="E110" s="52">
        <f t="shared" si="13"/>
        <v>0</v>
      </c>
      <c r="F110" s="52">
        <f t="shared" si="13"/>
        <v>0</v>
      </c>
      <c r="G110" s="52">
        <f t="shared" si="13"/>
        <v>0</v>
      </c>
      <c r="H110" s="52">
        <f t="shared" si="13"/>
        <v>0</v>
      </c>
      <c r="I110" s="52">
        <f t="shared" si="13"/>
        <v>0</v>
      </c>
      <c r="J110" s="52">
        <f t="shared" si="13"/>
        <v>0</v>
      </c>
      <c r="K110" s="52">
        <f t="shared" si="13"/>
        <v>0</v>
      </c>
      <c r="L110" s="52">
        <f t="shared" si="13"/>
        <v>0</v>
      </c>
      <c r="M110" s="52">
        <f t="shared" si="13"/>
        <v>0</v>
      </c>
      <c r="O110" s="5" t="s">
        <v>35</v>
      </c>
      <c r="P110" s="202" t="str">
        <f t="shared" si="10"/>
        <v>Sal</v>
      </c>
    </row>
    <row r="111" spans="1:16" ht="16.899999999999999" customHeight="1" x14ac:dyDescent="0.2">
      <c r="A111" s="100" t="s">
        <v>202</v>
      </c>
      <c r="B111" s="49">
        <v>100</v>
      </c>
      <c r="C111" s="52">
        <f t="shared" si="13"/>
        <v>98.249702173913064</v>
      </c>
      <c r="D111" s="52">
        <f t="shared" si="13"/>
        <v>25.95688405797102</v>
      </c>
      <c r="E111" s="52">
        <f t="shared" si="13"/>
        <v>1.2681159420289856</v>
      </c>
      <c r="F111" s="52">
        <f t="shared" si="13"/>
        <v>6.5000000000000002E-2</v>
      </c>
      <c r="G111" s="52">
        <f t="shared" si="13"/>
        <v>2.0433333333333334</v>
      </c>
      <c r="H111" s="52">
        <f t="shared" si="13"/>
        <v>3.2099999999999995</v>
      </c>
      <c r="I111" s="52">
        <f t="shared" si="13"/>
        <v>21.59</v>
      </c>
      <c r="J111" s="52">
        <f t="shared" si="13"/>
        <v>26.289999999999996</v>
      </c>
      <c r="K111" s="52">
        <f t="shared" si="13"/>
        <v>0.1466666666666667</v>
      </c>
      <c r="L111" s="52">
        <f t="shared" si="13"/>
        <v>0.38</v>
      </c>
      <c r="M111" s="52">
        <f t="shared" si="13"/>
        <v>7.5633333333333326</v>
      </c>
      <c r="O111" s="5" t="s">
        <v>36</v>
      </c>
      <c r="P111" s="202" t="str">
        <f t="shared" si="10"/>
        <v>Banana</v>
      </c>
    </row>
    <row r="112" spans="1:16" ht="16.899999999999999" customHeight="1" x14ac:dyDescent="0.2">
      <c r="A112" s="100"/>
      <c r="B112" s="49"/>
      <c r="C112" s="52" t="str">
        <f t="shared" si="13"/>
        <v/>
      </c>
      <c r="D112" s="52" t="str">
        <f t="shared" si="13"/>
        <v/>
      </c>
      <c r="E112" s="52" t="str">
        <f t="shared" si="13"/>
        <v/>
      </c>
      <c r="F112" s="52" t="str">
        <f t="shared" si="13"/>
        <v/>
      </c>
      <c r="G112" s="52" t="str">
        <f t="shared" si="13"/>
        <v/>
      </c>
      <c r="H112" s="52" t="str">
        <f t="shared" si="13"/>
        <v/>
      </c>
      <c r="I112" s="52" t="str">
        <f t="shared" si="13"/>
        <v/>
      </c>
      <c r="J112" s="52" t="str">
        <f t="shared" si="13"/>
        <v/>
      </c>
      <c r="K112" s="52" t="str">
        <f t="shared" si="13"/>
        <v/>
      </c>
      <c r="L112" s="52" t="str">
        <f t="shared" si="13"/>
        <v/>
      </c>
      <c r="M112" s="52" t="str">
        <f t="shared" si="13"/>
        <v/>
      </c>
      <c r="O112" s="5"/>
      <c r="P112" s="202" t="str">
        <f t="shared" si="10"/>
        <v/>
      </c>
    </row>
    <row r="113" spans="1:16" ht="16.899999999999999" customHeight="1" x14ac:dyDescent="0.2">
      <c r="A113" s="100"/>
      <c r="B113" s="49"/>
      <c r="C113" s="52" t="str">
        <f t="shared" si="13"/>
        <v/>
      </c>
      <c r="D113" s="52" t="str">
        <f t="shared" si="13"/>
        <v/>
      </c>
      <c r="E113" s="52" t="str">
        <f t="shared" si="13"/>
        <v/>
      </c>
      <c r="F113" s="52" t="str">
        <f t="shared" si="13"/>
        <v/>
      </c>
      <c r="G113" s="52" t="str">
        <f t="shared" si="13"/>
        <v/>
      </c>
      <c r="H113" s="52" t="str">
        <f t="shared" si="13"/>
        <v/>
      </c>
      <c r="I113" s="52" t="str">
        <f t="shared" si="13"/>
        <v/>
      </c>
      <c r="J113" s="52" t="str">
        <f t="shared" si="13"/>
        <v/>
      </c>
      <c r="K113" s="52" t="str">
        <f t="shared" si="13"/>
        <v/>
      </c>
      <c r="L113" s="52" t="str">
        <f t="shared" si="13"/>
        <v/>
      </c>
      <c r="M113" s="52" t="str">
        <f t="shared" si="13"/>
        <v/>
      </c>
      <c r="O113" s="5"/>
      <c r="P113" s="202" t="str">
        <f t="shared" si="10"/>
        <v/>
      </c>
    </row>
    <row r="114" spans="1:16" ht="16.899999999999999" customHeight="1" x14ac:dyDescent="0.2">
      <c r="A114" s="100"/>
      <c r="B114" s="49"/>
      <c r="C114" s="52" t="str">
        <f t="shared" ref="C114:M117" si="14">IF($A114="","",$B114*(VLOOKUP($A114,listaDados,C$3,FALSE)))</f>
        <v/>
      </c>
      <c r="D114" s="52" t="str">
        <f t="shared" si="14"/>
        <v/>
      </c>
      <c r="E114" s="52" t="str">
        <f t="shared" si="14"/>
        <v/>
      </c>
      <c r="F114" s="52" t="str">
        <f t="shared" si="14"/>
        <v/>
      </c>
      <c r="G114" s="52" t="str">
        <f t="shared" si="14"/>
        <v/>
      </c>
      <c r="H114" s="52" t="str">
        <f t="shared" si="14"/>
        <v/>
      </c>
      <c r="I114" s="52" t="str">
        <f t="shared" si="14"/>
        <v/>
      </c>
      <c r="J114" s="52" t="str">
        <f t="shared" si="14"/>
        <v/>
      </c>
      <c r="K114" s="52" t="str">
        <f t="shared" si="14"/>
        <v/>
      </c>
      <c r="L114" s="52" t="str">
        <f t="shared" si="14"/>
        <v/>
      </c>
      <c r="M114" s="52" t="str">
        <f t="shared" si="14"/>
        <v/>
      </c>
      <c r="O114" s="5"/>
      <c r="P114" s="202" t="str">
        <f t="shared" si="10"/>
        <v/>
      </c>
    </row>
    <row r="115" spans="1:16" ht="16.899999999999999" customHeight="1" x14ac:dyDescent="0.2">
      <c r="A115" s="100"/>
      <c r="B115" s="49"/>
      <c r="C115" s="52" t="str">
        <f t="shared" si="14"/>
        <v/>
      </c>
      <c r="D115" s="52" t="str">
        <f t="shared" si="14"/>
        <v/>
      </c>
      <c r="E115" s="52" t="str">
        <f t="shared" si="14"/>
        <v/>
      </c>
      <c r="F115" s="52" t="str">
        <f t="shared" si="14"/>
        <v/>
      </c>
      <c r="G115" s="52" t="str">
        <f t="shared" si="14"/>
        <v/>
      </c>
      <c r="H115" s="52" t="str">
        <f t="shared" si="14"/>
        <v/>
      </c>
      <c r="I115" s="52" t="str">
        <f t="shared" si="14"/>
        <v/>
      </c>
      <c r="J115" s="52" t="str">
        <f t="shared" si="14"/>
        <v/>
      </c>
      <c r="K115" s="52" t="str">
        <f t="shared" si="14"/>
        <v/>
      </c>
      <c r="L115" s="52" t="str">
        <f t="shared" si="14"/>
        <v/>
      </c>
      <c r="M115" s="52" t="str">
        <f t="shared" si="14"/>
        <v/>
      </c>
      <c r="O115" s="5"/>
      <c r="P115" s="202" t="str">
        <f t="shared" si="10"/>
        <v/>
      </c>
    </row>
    <row r="116" spans="1:16" ht="16.899999999999999" customHeight="1" x14ac:dyDescent="0.2">
      <c r="A116" s="100"/>
      <c r="B116" s="49"/>
      <c r="C116" s="52" t="str">
        <f t="shared" si="14"/>
        <v/>
      </c>
      <c r="D116" s="52" t="str">
        <f t="shared" si="14"/>
        <v/>
      </c>
      <c r="E116" s="52" t="str">
        <f t="shared" si="14"/>
        <v/>
      </c>
      <c r="F116" s="52" t="str">
        <f t="shared" si="14"/>
        <v/>
      </c>
      <c r="G116" s="52" t="str">
        <f t="shared" si="14"/>
        <v/>
      </c>
      <c r="H116" s="52" t="str">
        <f t="shared" si="14"/>
        <v/>
      </c>
      <c r="I116" s="52" t="str">
        <f t="shared" si="14"/>
        <v/>
      </c>
      <c r="J116" s="52" t="str">
        <f t="shared" si="14"/>
        <v/>
      </c>
      <c r="K116" s="52" t="str">
        <f t="shared" si="14"/>
        <v/>
      </c>
      <c r="L116" s="52" t="str">
        <f t="shared" si="14"/>
        <v/>
      </c>
      <c r="M116" s="52" t="str">
        <f t="shared" si="14"/>
        <v/>
      </c>
      <c r="O116" s="5" t="s">
        <v>37</v>
      </c>
      <c r="P116" s="202" t="str">
        <f t="shared" si="10"/>
        <v/>
      </c>
    </row>
    <row r="117" spans="1:16" ht="16.899999999999999" customHeight="1" x14ac:dyDescent="0.2">
      <c r="A117" s="100"/>
      <c r="B117" s="49"/>
      <c r="C117" s="52" t="str">
        <f t="shared" si="14"/>
        <v/>
      </c>
      <c r="D117" s="52" t="str">
        <f t="shared" si="14"/>
        <v/>
      </c>
      <c r="E117" s="52" t="str">
        <f t="shared" si="14"/>
        <v/>
      </c>
      <c r="F117" s="52" t="str">
        <f t="shared" si="14"/>
        <v/>
      </c>
      <c r="G117" s="52" t="str">
        <f t="shared" si="14"/>
        <v/>
      </c>
      <c r="H117" s="52" t="str">
        <f t="shared" si="14"/>
        <v/>
      </c>
      <c r="I117" s="52" t="str">
        <f t="shared" si="14"/>
        <v/>
      </c>
      <c r="J117" s="52" t="str">
        <f t="shared" si="14"/>
        <v/>
      </c>
      <c r="K117" s="52" t="str">
        <f t="shared" si="14"/>
        <v/>
      </c>
      <c r="L117" s="52" t="str">
        <f t="shared" si="14"/>
        <v/>
      </c>
      <c r="M117" s="52" t="str">
        <f t="shared" si="14"/>
        <v/>
      </c>
      <c r="O117" s="9" t="s">
        <v>38</v>
      </c>
      <c r="P117" s="202" t="str">
        <f t="shared" si="10"/>
        <v/>
      </c>
    </row>
    <row r="118" spans="1:16" ht="16.899999999999999" customHeight="1" thickBot="1" x14ac:dyDescent="0.25">
      <c r="A118" s="181" t="s">
        <v>134</v>
      </c>
      <c r="B118" s="55"/>
      <c r="C118" s="50">
        <f t="shared" ref="C118:M118" si="15">SUM(C98:C117)</f>
        <v>659.61164124387267</v>
      </c>
      <c r="D118" s="50">
        <f t="shared" si="15"/>
        <v>109.79437933053177</v>
      </c>
      <c r="E118" s="50">
        <f t="shared" si="15"/>
        <v>26.595437436134919</v>
      </c>
      <c r="F118" s="50">
        <f t="shared" si="15"/>
        <v>12.390966666666666</v>
      </c>
      <c r="G118" s="50">
        <f t="shared" si="15"/>
        <v>4.530566665666667</v>
      </c>
      <c r="H118" s="50">
        <f t="shared" si="15"/>
        <v>22.962800000000001</v>
      </c>
      <c r="I118" s="50">
        <f t="shared" si="15"/>
        <v>32.058333333333337</v>
      </c>
      <c r="J118" s="50">
        <f t="shared" si="15"/>
        <v>80.205963333366654</v>
      </c>
      <c r="K118" s="50">
        <f t="shared" si="15"/>
        <v>3.6569400000000001</v>
      </c>
      <c r="L118" s="50">
        <f t="shared" si="15"/>
        <v>2.8006608333333336</v>
      </c>
      <c r="M118" s="50">
        <f t="shared" si="15"/>
        <v>40.999346666666668</v>
      </c>
      <c r="O118" s="5" t="s">
        <v>39</v>
      </c>
      <c r="P118" s="202" t="str">
        <f t="shared" si="10"/>
        <v>TOTAL</v>
      </c>
    </row>
    <row r="119" spans="1:16" x14ac:dyDescent="0.2">
      <c r="P119" s="202" t="str">
        <f t="shared" si="10"/>
        <v/>
      </c>
    </row>
    <row r="120" spans="1:16" ht="13.5" thickBot="1" x14ac:dyDescent="0.25">
      <c r="P120" s="202" t="str">
        <f t="shared" si="10"/>
        <v/>
      </c>
    </row>
    <row r="121" spans="1:16" ht="30" customHeight="1" thickBot="1" x14ac:dyDescent="0.25">
      <c r="A121" s="92" t="s">
        <v>133</v>
      </c>
      <c r="B121" s="178"/>
      <c r="C121" s="179"/>
      <c r="D121" s="272" t="s">
        <v>415</v>
      </c>
      <c r="E121" s="272"/>
      <c r="F121" s="272"/>
      <c r="G121" s="272"/>
      <c r="H121" s="272"/>
      <c r="I121" s="179"/>
      <c r="J121" s="179"/>
      <c r="K121" s="180"/>
      <c r="L121" s="251" t="s">
        <v>74</v>
      </c>
      <c r="M121" s="252"/>
      <c r="O121" s="4" t="s">
        <v>14</v>
      </c>
      <c r="P121" s="202" t="str">
        <f t="shared" si="10"/>
        <v>MEC 
F</v>
      </c>
    </row>
    <row r="122" spans="1:16" ht="15.2" customHeight="1" thickBot="1" x14ac:dyDescent="0.3">
      <c r="A122" s="93" t="s">
        <v>453</v>
      </c>
      <c r="B122" s="1">
        <v>1</v>
      </c>
      <c r="C122" s="2" t="s">
        <v>452</v>
      </c>
      <c r="D122" s="3"/>
      <c r="E122" s="253"/>
      <c r="F122" s="253"/>
      <c r="G122" s="253"/>
      <c r="H122" s="254"/>
      <c r="I122" s="255" t="s">
        <v>141</v>
      </c>
      <c r="J122" s="256"/>
      <c r="K122" s="257" t="s">
        <v>80</v>
      </c>
      <c r="L122" s="258"/>
      <c r="M122" s="259"/>
      <c r="O122" s="5" t="s">
        <v>16</v>
      </c>
      <c r="P122" s="202" t="str">
        <f t="shared" si="10"/>
        <v xml:space="preserve">Nº de </v>
      </c>
    </row>
    <row r="123" spans="1:16" ht="15.2" customHeight="1" thickBot="1" x14ac:dyDescent="0.25">
      <c r="A123" s="94"/>
      <c r="B123" s="14"/>
      <c r="C123" s="15">
        <v>14</v>
      </c>
      <c r="D123" s="15">
        <v>15</v>
      </c>
      <c r="E123" s="15">
        <v>16</v>
      </c>
      <c r="F123" s="15">
        <v>17</v>
      </c>
      <c r="G123" s="15">
        <v>18</v>
      </c>
      <c r="H123" s="15">
        <v>19</v>
      </c>
      <c r="I123" s="15">
        <v>20</v>
      </c>
      <c r="J123" s="15">
        <v>21</v>
      </c>
      <c r="K123" s="15">
        <v>22</v>
      </c>
      <c r="L123" s="15">
        <v>23</v>
      </c>
      <c r="M123" s="95">
        <v>24</v>
      </c>
      <c r="O123" s="5" t="s">
        <v>17</v>
      </c>
      <c r="P123" s="202" t="str">
        <f t="shared" si="10"/>
        <v/>
      </c>
    </row>
    <row r="124" spans="1:16" ht="15.2" customHeight="1" x14ac:dyDescent="0.2">
      <c r="A124" s="96" t="s">
        <v>0</v>
      </c>
      <c r="B124" s="260" t="s">
        <v>73</v>
      </c>
      <c r="C124" s="262" t="s">
        <v>420</v>
      </c>
      <c r="D124" s="263"/>
      <c r="E124" s="263"/>
      <c r="F124" s="263"/>
      <c r="G124" s="263"/>
      <c r="H124" s="263"/>
      <c r="I124" s="263"/>
      <c r="J124" s="263"/>
      <c r="K124" s="264"/>
      <c r="L124" s="268" t="s">
        <v>1</v>
      </c>
      <c r="M124" s="269"/>
      <c r="O124" s="6" t="s">
        <v>69</v>
      </c>
      <c r="P124" s="202" t="str">
        <f t="shared" si="10"/>
        <v>N.º do</v>
      </c>
    </row>
    <row r="125" spans="1:16" ht="15.2" customHeight="1" thickBot="1" x14ac:dyDescent="0.25">
      <c r="A125" s="97">
        <v>5</v>
      </c>
      <c r="B125" s="261"/>
      <c r="C125" s="265"/>
      <c r="D125" s="266"/>
      <c r="E125" s="266"/>
      <c r="F125" s="266"/>
      <c r="G125" s="266"/>
      <c r="H125" s="266"/>
      <c r="I125" s="266"/>
      <c r="J125" s="266"/>
      <c r="K125" s="267"/>
      <c r="L125" s="270">
        <v>1</v>
      </c>
      <c r="M125" s="271"/>
      <c r="O125" s="5" t="s">
        <v>65</v>
      </c>
      <c r="P125" s="202" t="str">
        <f t="shared" si="10"/>
        <v>5</v>
      </c>
    </row>
    <row r="126" spans="1:16" ht="31.5" customHeight="1" x14ac:dyDescent="0.2">
      <c r="A126" s="249" t="s">
        <v>2</v>
      </c>
      <c r="B126" s="46" t="s">
        <v>3</v>
      </c>
      <c r="C126" s="47" t="s">
        <v>54</v>
      </c>
      <c r="D126" s="47" t="s">
        <v>132</v>
      </c>
      <c r="E126" s="47" t="s">
        <v>136</v>
      </c>
      <c r="F126" s="47" t="s">
        <v>137</v>
      </c>
      <c r="G126" s="47" t="s">
        <v>138</v>
      </c>
      <c r="H126" s="47" t="s">
        <v>126</v>
      </c>
      <c r="I126" s="47" t="s">
        <v>127</v>
      </c>
      <c r="J126" s="47" t="s">
        <v>131</v>
      </c>
      <c r="K126" s="47" t="s">
        <v>128</v>
      </c>
      <c r="L126" s="47" t="s">
        <v>129</v>
      </c>
      <c r="M126" s="47" t="s">
        <v>130</v>
      </c>
      <c r="O126" s="5" t="s">
        <v>20</v>
      </c>
      <c r="P126" s="202" t="str">
        <f t="shared" si="10"/>
        <v>Nome d</v>
      </c>
    </row>
    <row r="127" spans="1:16" ht="15.75" thickBot="1" x14ac:dyDescent="0.25">
      <c r="A127" s="250"/>
      <c r="B127" s="53" t="s">
        <v>4</v>
      </c>
      <c r="C127" s="54" t="s">
        <v>4</v>
      </c>
      <c r="D127" s="54" t="s">
        <v>4</v>
      </c>
      <c r="E127" s="54" t="s">
        <v>4</v>
      </c>
      <c r="F127" s="54" t="s">
        <v>4</v>
      </c>
      <c r="G127" s="54" t="s">
        <v>4</v>
      </c>
      <c r="H127" s="54" t="s">
        <v>139</v>
      </c>
      <c r="I127" s="54" t="s">
        <v>72</v>
      </c>
      <c r="J127" s="54" t="s">
        <v>72</v>
      </c>
      <c r="K127" s="54" t="s">
        <v>72</v>
      </c>
      <c r="L127" s="54" t="s">
        <v>72</v>
      </c>
      <c r="M127" s="54" t="s">
        <v>72</v>
      </c>
      <c r="O127" s="5" t="s">
        <v>21</v>
      </c>
      <c r="P127" s="202" t="str">
        <f t="shared" si="10"/>
        <v/>
      </c>
    </row>
    <row r="128" spans="1:16" ht="16.899999999999999" customHeight="1" x14ac:dyDescent="0.2">
      <c r="A128" s="98" t="s">
        <v>183</v>
      </c>
      <c r="B128" s="51">
        <v>1</v>
      </c>
      <c r="C128" s="52">
        <f t="shared" ref="C128:M143" si="16">IF($A128="","",$B128*(VLOOKUP($A128,listaDados,C$3,FALSE)))</f>
        <v>1.1312987826086958</v>
      </c>
      <c r="D128" s="52">
        <f t="shared" si="16"/>
        <v>0.23905797101449278</v>
      </c>
      <c r="E128" s="52">
        <f t="shared" si="16"/>
        <v>7.0108695652173911E-2</v>
      </c>
      <c r="F128" s="52">
        <f t="shared" si="16"/>
        <v>2.2000000000000001E-3</v>
      </c>
      <c r="G128" s="52">
        <f t="shared" si="16"/>
        <v>4.3233333333333332E-2</v>
      </c>
      <c r="H128" s="52">
        <f t="shared" si="16"/>
        <v>9.5000000000000001E-2</v>
      </c>
      <c r="I128" s="52">
        <f t="shared" si="16"/>
        <v>0.312</v>
      </c>
      <c r="J128" s="52">
        <f t="shared" si="16"/>
        <v>0.21293333333333334</v>
      </c>
      <c r="K128" s="52">
        <f t="shared" si="16"/>
        <v>8.199999999999999E-3</v>
      </c>
      <c r="L128" s="52">
        <f t="shared" si="16"/>
        <v>8.0000000000000002E-3</v>
      </c>
      <c r="M128" s="52">
        <f t="shared" si="16"/>
        <v>0.1356</v>
      </c>
      <c r="O128" s="5" t="s">
        <v>22</v>
      </c>
      <c r="P128" s="202" t="str">
        <f t="shared" si="10"/>
        <v>Alho</v>
      </c>
    </row>
    <row r="129" spans="1:16" ht="16.899999999999999" customHeight="1" x14ac:dyDescent="0.2">
      <c r="A129" s="99" t="s">
        <v>189</v>
      </c>
      <c r="B129" s="48">
        <v>100</v>
      </c>
      <c r="C129" s="52">
        <f t="shared" si="16"/>
        <v>357.78927311594202</v>
      </c>
      <c r="D129" s="52">
        <f t="shared" si="16"/>
        <v>78.759543478260866</v>
      </c>
      <c r="E129" s="52">
        <f t="shared" si="16"/>
        <v>7.1585398550724637</v>
      </c>
      <c r="F129" s="52">
        <f t="shared" si="16"/>
        <v>0.33500000000000002</v>
      </c>
      <c r="G129" s="52">
        <f t="shared" si="16"/>
        <v>1.6391666666666667</v>
      </c>
      <c r="H129" s="52">
        <f t="shared" si="16"/>
        <v>0</v>
      </c>
      <c r="I129" s="52">
        <f t="shared" si="16"/>
        <v>0</v>
      </c>
      <c r="J129" s="52">
        <f t="shared" si="16"/>
        <v>30.383666666666663</v>
      </c>
      <c r="K129" s="52">
        <f t="shared" si="16"/>
        <v>1.2248333333333334</v>
      </c>
      <c r="L129" s="52">
        <f t="shared" si="16"/>
        <v>0.67774749999999995</v>
      </c>
      <c r="M129" s="52">
        <f t="shared" si="16"/>
        <v>4.4143333333333334</v>
      </c>
      <c r="O129" s="5" t="s">
        <v>23</v>
      </c>
      <c r="P129" s="202" t="str">
        <f t="shared" si="10"/>
        <v>Arroz,</v>
      </c>
    </row>
    <row r="130" spans="1:16" ht="16.899999999999999" customHeight="1" x14ac:dyDescent="0.2">
      <c r="A130" s="99" t="s">
        <v>149</v>
      </c>
      <c r="B130" s="48">
        <v>80</v>
      </c>
      <c r="C130" s="52">
        <f t="shared" si="16"/>
        <v>193.6</v>
      </c>
      <c r="D130" s="52">
        <f t="shared" si="16"/>
        <v>0</v>
      </c>
      <c r="E130" s="52">
        <f t="shared" si="16"/>
        <v>19.376000000000001</v>
      </c>
      <c r="F130" s="52">
        <f t="shared" si="16"/>
        <v>12.336</v>
      </c>
      <c r="G130" s="52">
        <f t="shared" si="16"/>
        <v>0</v>
      </c>
      <c r="H130" s="52">
        <f t="shared" si="16"/>
        <v>0</v>
      </c>
      <c r="I130" s="52">
        <f t="shared" si="16"/>
        <v>0</v>
      </c>
      <c r="J130" s="52">
        <f t="shared" si="16"/>
        <v>16</v>
      </c>
      <c r="K130" s="52">
        <f t="shared" si="16"/>
        <v>4.5679999999999996</v>
      </c>
      <c r="L130" s="52">
        <f t="shared" si="16"/>
        <v>2.2480000000000002</v>
      </c>
      <c r="M130" s="52">
        <f t="shared" si="16"/>
        <v>6.4</v>
      </c>
      <c r="O130" s="5" t="s">
        <v>24</v>
      </c>
      <c r="P130" s="202" t="str">
        <f t="shared" si="10"/>
        <v xml:space="preserve">Carne </v>
      </c>
    </row>
    <row r="131" spans="1:16" ht="16.899999999999999" customHeight="1" x14ac:dyDescent="0.2">
      <c r="A131" s="99" t="s">
        <v>233</v>
      </c>
      <c r="B131" s="48">
        <v>5</v>
      </c>
      <c r="C131" s="52">
        <f t="shared" si="16"/>
        <v>1.9710023188405792</v>
      </c>
      <c r="D131" s="52">
        <f t="shared" si="16"/>
        <v>0.44265942028985489</v>
      </c>
      <c r="E131" s="52">
        <f t="shared" si="16"/>
        <v>8.5507246376811605E-2</v>
      </c>
      <c r="F131" s="52">
        <f t="shared" si="16"/>
        <v>4.0000000000000001E-3</v>
      </c>
      <c r="G131" s="52">
        <f t="shared" si="16"/>
        <v>0.10933333333333335</v>
      </c>
      <c r="H131" s="52">
        <f t="shared" si="16"/>
        <v>4.0000000000000001E-3</v>
      </c>
      <c r="I131" s="52">
        <f t="shared" si="16"/>
        <v>0.23333333333333334</v>
      </c>
      <c r="J131" s="52">
        <f t="shared" si="16"/>
        <v>0.59583333350000001</v>
      </c>
      <c r="K131" s="52">
        <f t="shared" si="16"/>
        <v>8.666666666666668E-3</v>
      </c>
      <c r="L131" s="52">
        <f t="shared" si="16"/>
        <v>1.0166666666666668E-2</v>
      </c>
      <c r="M131" s="52">
        <f t="shared" si="16"/>
        <v>0.70000000000000007</v>
      </c>
      <c r="O131" s="7" t="s">
        <v>25</v>
      </c>
      <c r="P131" s="202" t="str">
        <f t="shared" si="10"/>
        <v>Cebola</v>
      </c>
    </row>
    <row r="132" spans="1:16" ht="16.899999999999999" customHeight="1" x14ac:dyDescent="0.2">
      <c r="A132" s="99" t="s">
        <v>162</v>
      </c>
      <c r="B132" s="48">
        <v>5</v>
      </c>
      <c r="C132" s="52">
        <f t="shared" si="16"/>
        <v>2.1050000000000004</v>
      </c>
      <c r="D132" s="52">
        <f t="shared" si="16"/>
        <v>0.34500000000000003</v>
      </c>
      <c r="E132" s="52">
        <f t="shared" si="16"/>
        <v>0.125</v>
      </c>
      <c r="F132" s="52">
        <f t="shared" si="16"/>
        <v>2.5000000000000001E-2</v>
      </c>
      <c r="G132" s="52">
        <f t="shared" si="16"/>
        <v>0.06</v>
      </c>
      <c r="H132" s="52">
        <f t="shared" si="16"/>
        <v>0</v>
      </c>
      <c r="I132" s="52">
        <f t="shared" si="16"/>
        <v>1.5890000000000002</v>
      </c>
      <c r="J132" s="52">
        <f t="shared" si="16"/>
        <v>1.2296666666666667</v>
      </c>
      <c r="K132" s="52">
        <f t="shared" si="16"/>
        <v>1.5166666666666663E-2</v>
      </c>
      <c r="L132" s="52">
        <f t="shared" si="16"/>
        <v>3.2333333333333325E-2</v>
      </c>
      <c r="M132" s="52">
        <f t="shared" si="16"/>
        <v>3.992666666666667</v>
      </c>
      <c r="O132" s="5" t="s">
        <v>26</v>
      </c>
      <c r="P132" s="202" t="str">
        <f t="shared" si="10"/>
        <v>Cheiro</v>
      </c>
    </row>
    <row r="133" spans="1:16" ht="16.899999999999999" customHeight="1" x14ac:dyDescent="0.2">
      <c r="A133" s="99" t="s">
        <v>153</v>
      </c>
      <c r="B133" s="48">
        <v>1</v>
      </c>
      <c r="C133" s="52">
        <f t="shared" si="16"/>
        <v>3.34</v>
      </c>
      <c r="D133" s="52">
        <f t="shared" si="16"/>
        <v>0.78200000000000003</v>
      </c>
      <c r="E133" s="52">
        <f t="shared" si="16"/>
        <v>6.6000000000000003E-2</v>
      </c>
      <c r="F133" s="52">
        <f t="shared" si="16"/>
        <v>0</v>
      </c>
      <c r="G133" s="52">
        <f t="shared" si="16"/>
        <v>4.5999999999999999E-2</v>
      </c>
      <c r="H133" s="52">
        <f t="shared" si="16"/>
        <v>0.6</v>
      </c>
      <c r="I133" s="52">
        <f t="shared" si="16"/>
        <v>7.0000000000000007E-2</v>
      </c>
      <c r="J133" s="52">
        <f t="shared" si="16"/>
        <v>0</v>
      </c>
      <c r="K133" s="52">
        <f t="shared" si="16"/>
        <v>0</v>
      </c>
      <c r="L133" s="52">
        <f t="shared" si="16"/>
        <v>5.5999999999999994E-2</v>
      </c>
      <c r="M133" s="52">
        <f t="shared" si="16"/>
        <v>1.2</v>
      </c>
      <c r="O133" s="5" t="s">
        <v>27</v>
      </c>
      <c r="P133" s="202" t="str">
        <f t="shared" si="10"/>
        <v>Colora</v>
      </c>
    </row>
    <row r="134" spans="1:16" ht="16.899999999999999" customHeight="1" x14ac:dyDescent="0.2">
      <c r="A134" s="99" t="s">
        <v>255</v>
      </c>
      <c r="B134" s="48">
        <v>5</v>
      </c>
      <c r="C134" s="52">
        <f t="shared" si="16"/>
        <v>18.528904833333332</v>
      </c>
      <c r="D134" s="52">
        <f t="shared" si="16"/>
        <v>3.7892833333333331</v>
      </c>
      <c r="E134" s="52">
        <f t="shared" si="16"/>
        <v>0.56904998095830284</v>
      </c>
      <c r="F134" s="52">
        <f t="shared" si="16"/>
        <v>7.3166666666666658E-2</v>
      </c>
      <c r="G134" s="52">
        <f t="shared" si="16"/>
        <v>0.24116666666666664</v>
      </c>
      <c r="H134" s="52">
        <f t="shared" si="16"/>
        <v>0</v>
      </c>
      <c r="I134" s="52">
        <f t="shared" si="16"/>
        <v>0</v>
      </c>
      <c r="J134" s="52">
        <f t="shared" si="16"/>
        <v>2.8439833333333335</v>
      </c>
      <c r="K134" s="52">
        <f t="shared" si="16"/>
        <v>8.3566666666666664E-2</v>
      </c>
      <c r="L134" s="52">
        <f t="shared" si="16"/>
        <v>0.33668333333333333</v>
      </c>
      <c r="M134" s="52">
        <f t="shared" si="16"/>
        <v>1.7649666666666664</v>
      </c>
      <c r="O134" s="5" t="s">
        <v>28</v>
      </c>
      <c r="P134" s="202" t="str">
        <f t="shared" si="10"/>
        <v>Farinh</v>
      </c>
    </row>
    <row r="135" spans="1:16" ht="16.899999999999999" customHeight="1" x14ac:dyDescent="0.2">
      <c r="A135" s="99" t="s">
        <v>260</v>
      </c>
      <c r="B135" s="48">
        <v>15</v>
      </c>
      <c r="C135" s="52">
        <f t="shared" si="16"/>
        <v>50.874715000000002</v>
      </c>
      <c r="D135" s="52">
        <f t="shared" si="16"/>
        <v>9.1859999999999999</v>
      </c>
      <c r="E135" s="52">
        <f t="shared" si="16"/>
        <v>3.0312500000000004</v>
      </c>
      <c r="F135" s="52">
        <f t="shared" si="16"/>
        <v>0.35475000000000001</v>
      </c>
      <c r="G135" s="52">
        <f t="shared" si="16"/>
        <v>3.5389999999999997</v>
      </c>
      <c r="H135" s="52">
        <f t="shared" si="16"/>
        <v>0</v>
      </c>
      <c r="I135" s="52">
        <f t="shared" si="16"/>
        <v>0</v>
      </c>
      <c r="J135" s="52">
        <f t="shared" si="16"/>
        <v>26.758600000000001</v>
      </c>
      <c r="K135" s="52">
        <f t="shared" si="16"/>
        <v>0.58240000000000003</v>
      </c>
      <c r="L135" s="52">
        <f t="shared" si="16"/>
        <v>0.76929999999999998</v>
      </c>
      <c r="M135" s="52">
        <f t="shared" si="16"/>
        <v>11.628449999999999</v>
      </c>
      <c r="O135" s="5" t="s">
        <v>29</v>
      </c>
      <c r="P135" s="202" t="str">
        <f t="shared" si="10"/>
        <v>Feijão</v>
      </c>
    </row>
    <row r="136" spans="1:16" ht="16.899999999999999" customHeight="1" x14ac:dyDescent="0.2">
      <c r="A136" s="99" t="s">
        <v>293</v>
      </c>
      <c r="B136" s="48">
        <v>100</v>
      </c>
      <c r="C136" s="52">
        <f t="shared" si="16"/>
        <v>36.773765217391322</v>
      </c>
      <c r="D136" s="52">
        <f t="shared" si="16"/>
        <v>8.9465217391304375</v>
      </c>
      <c r="E136" s="52">
        <f t="shared" si="16"/>
        <v>1.0434782608695652</v>
      </c>
      <c r="F136" s="52">
        <f t="shared" si="16"/>
        <v>0.12666666666666668</v>
      </c>
      <c r="G136" s="52">
        <f t="shared" si="16"/>
        <v>0.76666666666666661</v>
      </c>
      <c r="H136" s="52">
        <f t="shared" si="16"/>
        <v>11.21</v>
      </c>
      <c r="I136" s="52">
        <f t="shared" si="16"/>
        <v>53.73333333333332</v>
      </c>
      <c r="J136" s="52">
        <f t="shared" si="16"/>
        <v>8.6133333333333333</v>
      </c>
      <c r="K136" s="52">
        <f t="shared" si="16"/>
        <v>0.06</v>
      </c>
      <c r="L136" s="52">
        <f t="shared" si="16"/>
        <v>0.09</v>
      </c>
      <c r="M136" s="52">
        <f t="shared" si="16"/>
        <v>21.885999999999999</v>
      </c>
      <c r="O136" s="5" t="s">
        <v>30</v>
      </c>
      <c r="P136" s="202" t="str">
        <f t="shared" si="10"/>
        <v>Laranj</v>
      </c>
    </row>
    <row r="137" spans="1:16" ht="16.899999999999999" customHeight="1" x14ac:dyDescent="0.2">
      <c r="A137" s="100" t="s">
        <v>167</v>
      </c>
      <c r="B137" s="49">
        <v>15</v>
      </c>
      <c r="C137" s="52">
        <f t="shared" si="16"/>
        <v>2.3002734782608734</v>
      </c>
      <c r="D137" s="52">
        <f t="shared" si="16"/>
        <v>0.47082608695652195</v>
      </c>
      <c r="E137" s="52">
        <f t="shared" si="16"/>
        <v>0.16467391304347825</v>
      </c>
      <c r="F137" s="52">
        <f t="shared" si="16"/>
        <v>2.6000000000000002E-2</v>
      </c>
      <c r="G137" s="52">
        <f t="shared" si="16"/>
        <v>0.17599999999999999</v>
      </c>
      <c r="H137" s="52">
        <f t="shared" si="16"/>
        <v>6.2445000000000004</v>
      </c>
      <c r="I137" s="52">
        <f t="shared" si="16"/>
        <v>3.1819999999999999</v>
      </c>
      <c r="J137" s="52">
        <f t="shared" si="16"/>
        <v>1.581</v>
      </c>
      <c r="K137" s="52">
        <f t="shared" si="16"/>
        <v>2.0500000000000004E-2</v>
      </c>
      <c r="L137" s="52">
        <f t="shared" si="16"/>
        <v>3.5499999999999997E-2</v>
      </c>
      <c r="M137" s="52">
        <f t="shared" si="16"/>
        <v>1.0410000000000001</v>
      </c>
      <c r="O137" s="5" t="s">
        <v>31</v>
      </c>
      <c r="P137" s="202" t="str">
        <f t="shared" ref="P137:P200" si="17">LEFT(A137,6)</f>
        <v>Tomate</v>
      </c>
    </row>
    <row r="138" spans="1:16" ht="16.899999999999999" customHeight="1" x14ac:dyDescent="0.2">
      <c r="A138" s="100" t="s">
        <v>348</v>
      </c>
      <c r="B138" s="49">
        <v>15</v>
      </c>
      <c r="C138" s="52">
        <f t="shared" si="16"/>
        <v>1.4300536956521728</v>
      </c>
      <c r="D138" s="52">
        <f t="shared" si="16"/>
        <v>0.30556521739130299</v>
      </c>
      <c r="E138" s="52">
        <f t="shared" si="16"/>
        <v>0.13043478260869565</v>
      </c>
      <c r="F138" s="52">
        <f t="shared" si="16"/>
        <v>0</v>
      </c>
      <c r="G138" s="52">
        <f t="shared" si="16"/>
        <v>0.16800000000000004</v>
      </c>
      <c r="H138" s="52">
        <f t="shared" si="16"/>
        <v>3.2250000000000001</v>
      </c>
      <c r="I138" s="52">
        <f t="shared" si="16"/>
        <v>0.748</v>
      </c>
      <c r="J138" s="52">
        <f t="shared" si="16"/>
        <v>1.401</v>
      </c>
      <c r="K138" s="52">
        <f t="shared" si="16"/>
        <v>1.9000000000000003E-2</v>
      </c>
      <c r="L138" s="52">
        <f t="shared" si="16"/>
        <v>2.2000000000000002E-2</v>
      </c>
      <c r="M138" s="52">
        <f t="shared" si="16"/>
        <v>1.4425000000000001</v>
      </c>
      <c r="O138" s="8" t="s">
        <v>33</v>
      </c>
      <c r="P138" s="202" t="str">
        <f t="shared" si="17"/>
        <v>Pepino</v>
      </c>
    </row>
    <row r="139" spans="1:16" ht="16.899999999999999" customHeight="1" x14ac:dyDescent="0.2">
      <c r="A139" s="100" t="s">
        <v>158</v>
      </c>
      <c r="B139" s="49">
        <v>1</v>
      </c>
      <c r="C139" s="52">
        <f t="shared" si="16"/>
        <v>0</v>
      </c>
      <c r="D139" s="52">
        <f t="shared" si="16"/>
        <v>0</v>
      </c>
      <c r="E139" s="52">
        <f t="shared" si="16"/>
        <v>0</v>
      </c>
      <c r="F139" s="52">
        <f t="shared" si="16"/>
        <v>0</v>
      </c>
      <c r="G139" s="52">
        <f t="shared" si="16"/>
        <v>0</v>
      </c>
      <c r="H139" s="52">
        <f t="shared" si="16"/>
        <v>0</v>
      </c>
      <c r="I139" s="52">
        <f t="shared" si="16"/>
        <v>0</v>
      </c>
      <c r="J139" s="52">
        <f t="shared" si="16"/>
        <v>0</v>
      </c>
      <c r="K139" s="52">
        <f t="shared" si="16"/>
        <v>0</v>
      </c>
      <c r="L139" s="52">
        <f t="shared" si="16"/>
        <v>0</v>
      </c>
      <c r="M139" s="52">
        <f t="shared" si="16"/>
        <v>0</v>
      </c>
      <c r="O139" s="5" t="s">
        <v>34</v>
      </c>
      <c r="P139" s="202" t="str">
        <f t="shared" si="17"/>
        <v>Sal</v>
      </c>
    </row>
    <row r="140" spans="1:16" ht="16.899999999999999" customHeight="1" x14ac:dyDescent="0.2">
      <c r="A140" s="100" t="s">
        <v>116</v>
      </c>
      <c r="B140" s="49">
        <v>5</v>
      </c>
      <c r="C140" s="52">
        <f t="shared" si="16"/>
        <v>1.9223274730245281</v>
      </c>
      <c r="D140" s="52">
        <f t="shared" si="16"/>
        <v>0.38558333333333389</v>
      </c>
      <c r="E140" s="52">
        <f t="shared" si="16"/>
        <v>6.8750000000000006E-2</v>
      </c>
      <c r="F140" s="52">
        <f t="shared" si="16"/>
        <v>4.5166666666666661E-2</v>
      </c>
      <c r="G140" s="52">
        <f t="shared" si="16"/>
        <v>0.15583333333333332</v>
      </c>
      <c r="H140" s="52">
        <f t="shared" si="16"/>
        <v>0.87100000000000011</v>
      </c>
      <c r="I140" s="52">
        <f t="shared" si="16"/>
        <v>0.13533333333333336</v>
      </c>
      <c r="J140" s="52">
        <f t="shared" si="16"/>
        <v>0.83946666666666669</v>
      </c>
      <c r="K140" s="52">
        <f t="shared" si="16"/>
        <v>6.4500000000000009E-3</v>
      </c>
      <c r="L140" s="52">
        <f t="shared" si="16"/>
        <v>7.8866666666666654E-2</v>
      </c>
      <c r="M140" s="52">
        <f t="shared" si="16"/>
        <v>0.58646666666666669</v>
      </c>
      <c r="O140" s="5" t="s">
        <v>35</v>
      </c>
      <c r="P140" s="202" t="str">
        <f t="shared" si="17"/>
        <v>Tomate</v>
      </c>
    </row>
    <row r="141" spans="1:16" ht="16.899999999999999" customHeight="1" x14ac:dyDescent="0.2">
      <c r="A141" s="100"/>
      <c r="B141" s="49"/>
      <c r="C141" s="52" t="str">
        <f t="shared" si="16"/>
        <v/>
      </c>
      <c r="D141" s="52" t="str">
        <f t="shared" si="16"/>
        <v/>
      </c>
      <c r="E141" s="52" t="str">
        <f t="shared" si="16"/>
        <v/>
      </c>
      <c r="F141" s="52" t="str">
        <f t="shared" si="16"/>
        <v/>
      </c>
      <c r="G141" s="52" t="str">
        <f t="shared" si="16"/>
        <v/>
      </c>
      <c r="H141" s="52" t="str">
        <f t="shared" si="16"/>
        <v/>
      </c>
      <c r="I141" s="52" t="str">
        <f t="shared" si="16"/>
        <v/>
      </c>
      <c r="J141" s="52" t="str">
        <f t="shared" si="16"/>
        <v/>
      </c>
      <c r="K141" s="52" t="str">
        <f t="shared" si="16"/>
        <v/>
      </c>
      <c r="L141" s="52" t="str">
        <f t="shared" si="16"/>
        <v/>
      </c>
      <c r="M141" s="52" t="str">
        <f t="shared" si="16"/>
        <v/>
      </c>
      <c r="O141" s="5" t="s">
        <v>36</v>
      </c>
      <c r="P141" s="202" t="str">
        <f t="shared" si="17"/>
        <v/>
      </c>
    </row>
    <row r="142" spans="1:16" ht="16.899999999999999" customHeight="1" x14ac:dyDescent="0.2">
      <c r="A142" s="100"/>
      <c r="B142" s="49"/>
      <c r="C142" s="52" t="str">
        <f t="shared" si="16"/>
        <v/>
      </c>
      <c r="D142" s="52" t="str">
        <f t="shared" si="16"/>
        <v/>
      </c>
      <c r="E142" s="52" t="str">
        <f t="shared" si="16"/>
        <v/>
      </c>
      <c r="F142" s="52" t="str">
        <f t="shared" si="16"/>
        <v/>
      </c>
      <c r="G142" s="52" t="str">
        <f t="shared" si="16"/>
        <v/>
      </c>
      <c r="H142" s="52" t="str">
        <f t="shared" si="16"/>
        <v/>
      </c>
      <c r="I142" s="52" t="str">
        <f t="shared" si="16"/>
        <v/>
      </c>
      <c r="J142" s="52" t="str">
        <f t="shared" si="16"/>
        <v/>
      </c>
      <c r="K142" s="52" t="str">
        <f t="shared" si="16"/>
        <v/>
      </c>
      <c r="L142" s="52" t="str">
        <f t="shared" si="16"/>
        <v/>
      </c>
      <c r="M142" s="52" t="str">
        <f t="shared" si="16"/>
        <v/>
      </c>
      <c r="O142" s="5"/>
      <c r="P142" s="202" t="str">
        <f t="shared" si="17"/>
        <v/>
      </c>
    </row>
    <row r="143" spans="1:16" ht="16.899999999999999" customHeight="1" x14ac:dyDescent="0.2">
      <c r="A143" s="100"/>
      <c r="B143" s="49"/>
      <c r="C143" s="52" t="str">
        <f t="shared" si="16"/>
        <v/>
      </c>
      <c r="D143" s="52" t="str">
        <f t="shared" si="16"/>
        <v/>
      </c>
      <c r="E143" s="52" t="str">
        <f t="shared" si="16"/>
        <v/>
      </c>
      <c r="F143" s="52" t="str">
        <f t="shared" si="16"/>
        <v/>
      </c>
      <c r="G143" s="52" t="str">
        <f t="shared" si="16"/>
        <v/>
      </c>
      <c r="H143" s="52" t="str">
        <f t="shared" si="16"/>
        <v/>
      </c>
      <c r="I143" s="52" t="str">
        <f t="shared" si="16"/>
        <v/>
      </c>
      <c r="J143" s="52" t="str">
        <f t="shared" si="16"/>
        <v/>
      </c>
      <c r="K143" s="52" t="str">
        <f t="shared" si="16"/>
        <v/>
      </c>
      <c r="L143" s="52" t="str">
        <f t="shared" si="16"/>
        <v/>
      </c>
      <c r="M143" s="52" t="str">
        <f t="shared" si="16"/>
        <v/>
      </c>
      <c r="O143" s="5"/>
      <c r="P143" s="202" t="str">
        <f t="shared" si="17"/>
        <v/>
      </c>
    </row>
    <row r="144" spans="1:16" ht="16.899999999999999" customHeight="1" x14ac:dyDescent="0.2">
      <c r="A144" s="100"/>
      <c r="B144" s="49"/>
      <c r="C144" s="52" t="str">
        <f t="shared" ref="C144:M147" si="18">IF($A144="","",$B144*(VLOOKUP($A144,listaDados,C$3,FALSE)))</f>
        <v/>
      </c>
      <c r="D144" s="52" t="str">
        <f t="shared" si="18"/>
        <v/>
      </c>
      <c r="E144" s="52" t="str">
        <f t="shared" si="18"/>
        <v/>
      </c>
      <c r="F144" s="52" t="str">
        <f t="shared" si="18"/>
        <v/>
      </c>
      <c r="G144" s="52" t="str">
        <f t="shared" si="18"/>
        <v/>
      </c>
      <c r="H144" s="52" t="str">
        <f t="shared" si="18"/>
        <v/>
      </c>
      <c r="I144" s="52" t="str">
        <f t="shared" si="18"/>
        <v/>
      </c>
      <c r="J144" s="52" t="str">
        <f t="shared" si="18"/>
        <v/>
      </c>
      <c r="K144" s="52" t="str">
        <f t="shared" si="18"/>
        <v/>
      </c>
      <c r="L144" s="52" t="str">
        <f t="shared" si="18"/>
        <v/>
      </c>
      <c r="M144" s="52" t="str">
        <f t="shared" si="18"/>
        <v/>
      </c>
      <c r="O144" s="5"/>
      <c r="P144" s="202" t="str">
        <f t="shared" si="17"/>
        <v/>
      </c>
    </row>
    <row r="145" spans="1:16" ht="16.899999999999999" customHeight="1" x14ac:dyDescent="0.2">
      <c r="A145" s="100"/>
      <c r="B145" s="49"/>
      <c r="C145" s="52" t="str">
        <f t="shared" si="18"/>
        <v/>
      </c>
      <c r="D145" s="52" t="str">
        <f t="shared" si="18"/>
        <v/>
      </c>
      <c r="E145" s="52" t="str">
        <f t="shared" si="18"/>
        <v/>
      </c>
      <c r="F145" s="52" t="str">
        <f t="shared" si="18"/>
        <v/>
      </c>
      <c r="G145" s="52" t="str">
        <f t="shared" si="18"/>
        <v/>
      </c>
      <c r="H145" s="52" t="str">
        <f t="shared" si="18"/>
        <v/>
      </c>
      <c r="I145" s="52" t="str">
        <f t="shared" si="18"/>
        <v/>
      </c>
      <c r="J145" s="52" t="str">
        <f t="shared" si="18"/>
        <v/>
      </c>
      <c r="K145" s="52" t="str">
        <f t="shared" si="18"/>
        <v/>
      </c>
      <c r="L145" s="52" t="str">
        <f t="shared" si="18"/>
        <v/>
      </c>
      <c r="M145" s="52" t="str">
        <f t="shared" si="18"/>
        <v/>
      </c>
      <c r="O145" s="5"/>
      <c r="P145" s="202" t="str">
        <f t="shared" si="17"/>
        <v/>
      </c>
    </row>
    <row r="146" spans="1:16" ht="16.899999999999999" customHeight="1" x14ac:dyDescent="0.2">
      <c r="A146" s="100"/>
      <c r="B146" s="49"/>
      <c r="C146" s="52" t="str">
        <f t="shared" si="18"/>
        <v/>
      </c>
      <c r="D146" s="52" t="str">
        <f t="shared" si="18"/>
        <v/>
      </c>
      <c r="E146" s="52" t="str">
        <f t="shared" si="18"/>
        <v/>
      </c>
      <c r="F146" s="52" t="str">
        <f t="shared" si="18"/>
        <v/>
      </c>
      <c r="G146" s="52" t="str">
        <f t="shared" si="18"/>
        <v/>
      </c>
      <c r="H146" s="52" t="str">
        <f t="shared" si="18"/>
        <v/>
      </c>
      <c r="I146" s="52" t="str">
        <f t="shared" si="18"/>
        <v/>
      </c>
      <c r="J146" s="52" t="str">
        <f t="shared" si="18"/>
        <v/>
      </c>
      <c r="K146" s="52" t="str">
        <f t="shared" si="18"/>
        <v/>
      </c>
      <c r="L146" s="52" t="str">
        <f t="shared" si="18"/>
        <v/>
      </c>
      <c r="M146" s="52" t="str">
        <f t="shared" si="18"/>
        <v/>
      </c>
      <c r="O146" s="5" t="s">
        <v>37</v>
      </c>
      <c r="P146" s="202" t="str">
        <f t="shared" si="17"/>
        <v/>
      </c>
    </row>
    <row r="147" spans="1:16" ht="16.899999999999999" customHeight="1" x14ac:dyDescent="0.2">
      <c r="A147" s="100"/>
      <c r="B147" s="49"/>
      <c r="C147" s="52" t="str">
        <f t="shared" si="18"/>
        <v/>
      </c>
      <c r="D147" s="52" t="str">
        <f t="shared" si="18"/>
        <v/>
      </c>
      <c r="E147" s="52" t="str">
        <f t="shared" si="18"/>
        <v/>
      </c>
      <c r="F147" s="52" t="str">
        <f t="shared" si="18"/>
        <v/>
      </c>
      <c r="G147" s="52" t="str">
        <f t="shared" si="18"/>
        <v/>
      </c>
      <c r="H147" s="52" t="str">
        <f t="shared" si="18"/>
        <v/>
      </c>
      <c r="I147" s="52" t="str">
        <f t="shared" si="18"/>
        <v/>
      </c>
      <c r="J147" s="52" t="str">
        <f t="shared" si="18"/>
        <v/>
      </c>
      <c r="K147" s="52" t="str">
        <f t="shared" si="18"/>
        <v/>
      </c>
      <c r="L147" s="52" t="str">
        <f t="shared" si="18"/>
        <v/>
      </c>
      <c r="M147" s="52" t="str">
        <f t="shared" si="18"/>
        <v/>
      </c>
      <c r="O147" s="9" t="s">
        <v>38</v>
      </c>
      <c r="P147" s="202" t="str">
        <f t="shared" si="17"/>
        <v/>
      </c>
    </row>
    <row r="148" spans="1:16" ht="16.899999999999999" customHeight="1" thickBot="1" x14ac:dyDescent="0.25">
      <c r="A148" s="181" t="s">
        <v>134</v>
      </c>
      <c r="B148" s="55"/>
      <c r="C148" s="50">
        <f t="shared" ref="C148:M148" si="19">SUM(C128:C147)</f>
        <v>671.76661391505365</v>
      </c>
      <c r="D148" s="50">
        <f t="shared" si="19"/>
        <v>103.65204057971013</v>
      </c>
      <c r="E148" s="50">
        <f t="shared" si="19"/>
        <v>31.888792734581497</v>
      </c>
      <c r="F148" s="50">
        <f t="shared" si="19"/>
        <v>13.32795</v>
      </c>
      <c r="G148" s="50">
        <f t="shared" si="19"/>
        <v>6.9443999999999999</v>
      </c>
      <c r="H148" s="50">
        <f t="shared" si="19"/>
        <v>22.249500000000001</v>
      </c>
      <c r="I148" s="50">
        <f t="shared" si="19"/>
        <v>60.002999999999986</v>
      </c>
      <c r="J148" s="50">
        <f t="shared" si="19"/>
        <v>90.459483333500003</v>
      </c>
      <c r="K148" s="50">
        <f t="shared" si="19"/>
        <v>6.5967833333333328</v>
      </c>
      <c r="L148" s="50">
        <f t="shared" si="19"/>
        <v>4.3645974999999995</v>
      </c>
      <c r="M148" s="50">
        <f t="shared" si="19"/>
        <v>55.191983333333333</v>
      </c>
      <c r="O148" s="5" t="s">
        <v>39</v>
      </c>
      <c r="P148" s="202" t="str">
        <f t="shared" si="17"/>
        <v>TOTAL</v>
      </c>
    </row>
    <row r="149" spans="1:16" x14ac:dyDescent="0.2">
      <c r="P149" s="202" t="str">
        <f t="shared" si="17"/>
        <v/>
      </c>
    </row>
    <row r="150" spans="1:16" ht="13.5" thickBot="1" x14ac:dyDescent="0.25">
      <c r="P150" s="202" t="str">
        <f t="shared" si="17"/>
        <v/>
      </c>
    </row>
    <row r="151" spans="1:16" ht="30" customHeight="1" thickBot="1" x14ac:dyDescent="0.25">
      <c r="A151" s="92" t="s">
        <v>133</v>
      </c>
      <c r="B151" s="178"/>
      <c r="C151" s="179"/>
      <c r="D151" s="272" t="s">
        <v>422</v>
      </c>
      <c r="E151" s="272"/>
      <c r="F151" s="272"/>
      <c r="G151" s="272"/>
      <c r="H151" s="272"/>
      <c r="I151" s="179"/>
      <c r="J151" s="179"/>
      <c r="K151" s="180"/>
      <c r="L151" s="251" t="s">
        <v>74</v>
      </c>
      <c r="M151" s="252"/>
      <c r="O151" s="4" t="s">
        <v>14</v>
      </c>
      <c r="P151" s="202" t="str">
        <f t="shared" si="17"/>
        <v>MEC 
F</v>
      </c>
    </row>
    <row r="152" spans="1:16" ht="15.2" customHeight="1" thickBot="1" x14ac:dyDescent="0.3">
      <c r="A152" s="93" t="s">
        <v>453</v>
      </c>
      <c r="B152" s="1">
        <v>1</v>
      </c>
      <c r="C152" s="2" t="s">
        <v>449</v>
      </c>
      <c r="D152" s="3"/>
      <c r="E152" s="253"/>
      <c r="F152" s="253"/>
      <c r="G152" s="253"/>
      <c r="H152" s="254"/>
      <c r="I152" s="255" t="s">
        <v>141</v>
      </c>
      <c r="J152" s="256"/>
      <c r="K152" s="257" t="s">
        <v>80</v>
      </c>
      <c r="L152" s="258"/>
      <c r="M152" s="259"/>
      <c r="O152" s="5" t="s">
        <v>16</v>
      </c>
      <c r="P152" s="202" t="str">
        <f t="shared" si="17"/>
        <v xml:space="preserve">Nº de </v>
      </c>
    </row>
    <row r="153" spans="1:16" ht="15.2" customHeight="1" thickBot="1" x14ac:dyDescent="0.25">
      <c r="A153" s="94"/>
      <c r="B153" s="14"/>
      <c r="C153" s="15">
        <v>14</v>
      </c>
      <c r="D153" s="15">
        <v>15</v>
      </c>
      <c r="E153" s="15">
        <v>16</v>
      </c>
      <c r="F153" s="15">
        <v>17</v>
      </c>
      <c r="G153" s="15">
        <v>18</v>
      </c>
      <c r="H153" s="15">
        <v>19</v>
      </c>
      <c r="I153" s="15">
        <v>20</v>
      </c>
      <c r="J153" s="15">
        <v>21</v>
      </c>
      <c r="K153" s="15">
        <v>22</v>
      </c>
      <c r="L153" s="15">
        <v>23</v>
      </c>
      <c r="M153" s="95">
        <v>24</v>
      </c>
      <c r="O153" s="5" t="s">
        <v>17</v>
      </c>
      <c r="P153" s="202" t="str">
        <f t="shared" si="17"/>
        <v/>
      </c>
    </row>
    <row r="154" spans="1:16" ht="15.2" customHeight="1" x14ac:dyDescent="0.2">
      <c r="A154" s="96" t="s">
        <v>0</v>
      </c>
      <c r="B154" s="260" t="s">
        <v>73</v>
      </c>
      <c r="C154" s="262" t="s">
        <v>423</v>
      </c>
      <c r="D154" s="263"/>
      <c r="E154" s="263"/>
      <c r="F154" s="263"/>
      <c r="G154" s="263"/>
      <c r="H154" s="263"/>
      <c r="I154" s="263"/>
      <c r="J154" s="263"/>
      <c r="K154" s="264"/>
      <c r="L154" s="268" t="s">
        <v>1</v>
      </c>
      <c r="M154" s="269"/>
      <c r="O154" s="6" t="s">
        <v>69</v>
      </c>
      <c r="P154" s="202" t="str">
        <f t="shared" si="17"/>
        <v>N.º do</v>
      </c>
    </row>
    <row r="155" spans="1:16" ht="15.2" customHeight="1" thickBot="1" x14ac:dyDescent="0.25">
      <c r="A155" s="97">
        <v>6</v>
      </c>
      <c r="B155" s="261"/>
      <c r="C155" s="265"/>
      <c r="D155" s="266"/>
      <c r="E155" s="266"/>
      <c r="F155" s="266"/>
      <c r="G155" s="266"/>
      <c r="H155" s="266"/>
      <c r="I155" s="266"/>
      <c r="J155" s="266"/>
      <c r="K155" s="267"/>
      <c r="L155" s="270">
        <v>1</v>
      </c>
      <c r="M155" s="271"/>
      <c r="O155" s="5" t="s">
        <v>65</v>
      </c>
      <c r="P155" s="202" t="str">
        <f t="shared" si="17"/>
        <v>6</v>
      </c>
    </row>
    <row r="156" spans="1:16" ht="31.5" customHeight="1" x14ac:dyDescent="0.2">
      <c r="A156" s="249" t="s">
        <v>2</v>
      </c>
      <c r="B156" s="46" t="s">
        <v>3</v>
      </c>
      <c r="C156" s="47" t="s">
        <v>54</v>
      </c>
      <c r="D156" s="47" t="s">
        <v>132</v>
      </c>
      <c r="E156" s="47" t="s">
        <v>136</v>
      </c>
      <c r="F156" s="47" t="s">
        <v>137</v>
      </c>
      <c r="G156" s="47" t="s">
        <v>138</v>
      </c>
      <c r="H156" s="47" t="s">
        <v>126</v>
      </c>
      <c r="I156" s="47" t="s">
        <v>127</v>
      </c>
      <c r="J156" s="47" t="s">
        <v>131</v>
      </c>
      <c r="K156" s="47" t="s">
        <v>128</v>
      </c>
      <c r="L156" s="47" t="s">
        <v>129</v>
      </c>
      <c r="M156" s="47" t="s">
        <v>130</v>
      </c>
      <c r="O156" s="5" t="s">
        <v>20</v>
      </c>
      <c r="P156" s="202" t="str">
        <f t="shared" si="17"/>
        <v>Nome d</v>
      </c>
    </row>
    <row r="157" spans="1:16" ht="15.75" thickBot="1" x14ac:dyDescent="0.25">
      <c r="A157" s="250"/>
      <c r="B157" s="53" t="s">
        <v>4</v>
      </c>
      <c r="C157" s="54" t="s">
        <v>4</v>
      </c>
      <c r="D157" s="54" t="s">
        <v>4</v>
      </c>
      <c r="E157" s="54" t="s">
        <v>4</v>
      </c>
      <c r="F157" s="54" t="s">
        <v>4</v>
      </c>
      <c r="G157" s="54" t="s">
        <v>4</v>
      </c>
      <c r="H157" s="54" t="s">
        <v>139</v>
      </c>
      <c r="I157" s="54" t="s">
        <v>72</v>
      </c>
      <c r="J157" s="54" t="s">
        <v>72</v>
      </c>
      <c r="K157" s="54" t="s">
        <v>72</v>
      </c>
      <c r="L157" s="54" t="s">
        <v>72</v>
      </c>
      <c r="M157" s="54" t="s">
        <v>72</v>
      </c>
      <c r="O157" s="5" t="s">
        <v>21</v>
      </c>
      <c r="P157" s="202" t="str">
        <f t="shared" si="17"/>
        <v/>
      </c>
    </row>
    <row r="158" spans="1:16" ht="16.899999999999999" customHeight="1" x14ac:dyDescent="0.2">
      <c r="A158" s="98" t="s">
        <v>183</v>
      </c>
      <c r="B158" s="51">
        <v>1</v>
      </c>
      <c r="C158" s="52">
        <f t="shared" ref="C158:M173" si="20">IF($A158="","",$B158*(VLOOKUP($A158,listaDados,C$3,FALSE)))</f>
        <v>1.1312987826086958</v>
      </c>
      <c r="D158" s="52">
        <f t="shared" si="20"/>
        <v>0.23905797101449278</v>
      </c>
      <c r="E158" s="52">
        <f t="shared" si="20"/>
        <v>7.0108695652173911E-2</v>
      </c>
      <c r="F158" s="52">
        <f t="shared" si="20"/>
        <v>2.2000000000000001E-3</v>
      </c>
      <c r="G158" s="52">
        <f t="shared" si="20"/>
        <v>4.3233333333333332E-2</v>
      </c>
      <c r="H158" s="52">
        <f t="shared" si="20"/>
        <v>9.5000000000000001E-2</v>
      </c>
      <c r="I158" s="52">
        <f t="shared" si="20"/>
        <v>0.312</v>
      </c>
      <c r="J158" s="52">
        <f t="shared" si="20"/>
        <v>0.21293333333333334</v>
      </c>
      <c r="K158" s="52">
        <f t="shared" si="20"/>
        <v>8.199999999999999E-3</v>
      </c>
      <c r="L158" s="52">
        <f t="shared" si="20"/>
        <v>8.0000000000000002E-3</v>
      </c>
      <c r="M158" s="52">
        <f t="shared" si="20"/>
        <v>0.1356</v>
      </c>
      <c r="O158" s="5" t="s">
        <v>22</v>
      </c>
      <c r="P158" s="202" t="str">
        <f t="shared" si="17"/>
        <v>Alho</v>
      </c>
    </row>
    <row r="159" spans="1:16" ht="16.899999999999999" customHeight="1" x14ac:dyDescent="0.2">
      <c r="A159" s="99" t="s">
        <v>182</v>
      </c>
      <c r="B159" s="48">
        <v>20</v>
      </c>
      <c r="C159" s="52">
        <f t="shared" si="20"/>
        <v>2.7641802898550689</v>
      </c>
      <c r="D159" s="52">
        <f t="shared" si="20"/>
        <v>0.48565217391304361</v>
      </c>
      <c r="E159" s="52">
        <f t="shared" si="20"/>
        <v>0.33768115942028992</v>
      </c>
      <c r="F159" s="52">
        <f t="shared" si="20"/>
        <v>2.466666666666667E-2</v>
      </c>
      <c r="G159" s="52">
        <f t="shared" si="20"/>
        <v>0.46600000000000003</v>
      </c>
      <c r="H159" s="52">
        <f t="shared" si="20"/>
        <v>0</v>
      </c>
      <c r="I159" s="52">
        <f t="shared" si="20"/>
        <v>4.2780000000000005</v>
      </c>
      <c r="J159" s="52">
        <f t="shared" si="20"/>
        <v>1.8213333333333335</v>
      </c>
      <c r="K159" s="52">
        <f t="shared" si="20"/>
        <v>6.9333333333333344E-2</v>
      </c>
      <c r="L159" s="52">
        <f t="shared" si="20"/>
        <v>0.122</v>
      </c>
      <c r="M159" s="52">
        <f t="shared" si="20"/>
        <v>5.5026666666666664</v>
      </c>
      <c r="O159" s="5" t="s">
        <v>23</v>
      </c>
      <c r="P159" s="202" t="str">
        <f t="shared" si="17"/>
        <v>Alface</v>
      </c>
    </row>
    <row r="160" spans="1:16" ht="16.899999999999999" customHeight="1" x14ac:dyDescent="0.2">
      <c r="A160" s="99" t="s">
        <v>168</v>
      </c>
      <c r="B160" s="48">
        <v>100</v>
      </c>
      <c r="C160" s="52">
        <f t="shared" si="20"/>
        <v>48.322213043478243</v>
      </c>
      <c r="D160" s="52">
        <f t="shared" si="20"/>
        <v>12.334637681159411</v>
      </c>
      <c r="E160" s="52">
        <f t="shared" si="20"/>
        <v>0.85869565217391308</v>
      </c>
      <c r="F160" s="52">
        <f t="shared" si="20"/>
        <v>0.12333333333333335</v>
      </c>
      <c r="G160" s="52">
        <f t="shared" si="20"/>
        <v>0.9866666666666668</v>
      </c>
      <c r="H160" s="52">
        <f t="shared" si="20"/>
        <v>2.83</v>
      </c>
      <c r="I160" s="52">
        <f t="shared" si="20"/>
        <v>34.623333333333335</v>
      </c>
      <c r="J160" s="52">
        <f t="shared" si="20"/>
        <v>18.440000000000001</v>
      </c>
      <c r="K160" s="52">
        <f t="shared" si="20"/>
        <v>0.14333333333333334</v>
      </c>
      <c r="L160" s="52">
        <f t="shared" si="20"/>
        <v>0.25666666666666665</v>
      </c>
      <c r="M160" s="52">
        <f t="shared" si="20"/>
        <v>22.433333333333334</v>
      </c>
      <c r="O160" s="5" t="s">
        <v>24</v>
      </c>
      <c r="P160" s="202" t="str">
        <f t="shared" si="17"/>
        <v>Abacax</v>
      </c>
    </row>
    <row r="161" spans="1:16" ht="16.899999999999999" customHeight="1" x14ac:dyDescent="0.2">
      <c r="A161" s="99" t="s">
        <v>189</v>
      </c>
      <c r="B161" s="48">
        <v>100</v>
      </c>
      <c r="C161" s="52">
        <f t="shared" si="20"/>
        <v>357.78927311594202</v>
      </c>
      <c r="D161" s="52">
        <f t="shared" si="20"/>
        <v>78.759543478260866</v>
      </c>
      <c r="E161" s="52">
        <f t="shared" si="20"/>
        <v>7.1585398550724637</v>
      </c>
      <c r="F161" s="52">
        <f t="shared" si="20"/>
        <v>0.33500000000000002</v>
      </c>
      <c r="G161" s="52">
        <f t="shared" si="20"/>
        <v>1.6391666666666667</v>
      </c>
      <c r="H161" s="52">
        <f t="shared" si="20"/>
        <v>0</v>
      </c>
      <c r="I161" s="52">
        <f t="shared" si="20"/>
        <v>0</v>
      </c>
      <c r="J161" s="52">
        <f t="shared" si="20"/>
        <v>30.383666666666663</v>
      </c>
      <c r="K161" s="52">
        <f t="shared" si="20"/>
        <v>1.2248333333333334</v>
      </c>
      <c r="L161" s="52">
        <f t="shared" si="20"/>
        <v>0.67774749999999995</v>
      </c>
      <c r="M161" s="52">
        <f t="shared" si="20"/>
        <v>4.4143333333333334</v>
      </c>
      <c r="O161" s="7" t="s">
        <v>25</v>
      </c>
      <c r="P161" s="202" t="str">
        <f t="shared" si="17"/>
        <v>Arroz,</v>
      </c>
    </row>
    <row r="162" spans="1:16" ht="16.899999999999999" customHeight="1" x14ac:dyDescent="0.2">
      <c r="A162" s="99" t="s">
        <v>195</v>
      </c>
      <c r="B162" s="48">
        <v>0.5</v>
      </c>
      <c r="C162" s="52">
        <f t="shared" si="20"/>
        <v>4.42</v>
      </c>
      <c r="D162" s="52">
        <f t="shared" si="20"/>
        <v>0</v>
      </c>
      <c r="E162" s="52">
        <f t="shared" si="20"/>
        <v>0</v>
      </c>
      <c r="F162" s="52">
        <f t="shared" si="20"/>
        <v>0.5</v>
      </c>
      <c r="G162" s="52">
        <f t="shared" si="20"/>
        <v>0</v>
      </c>
      <c r="H162" s="52">
        <f t="shared" si="20"/>
        <v>0</v>
      </c>
      <c r="I162" s="52">
        <f t="shared" si="20"/>
        <v>0</v>
      </c>
      <c r="J162" s="52">
        <f t="shared" si="20"/>
        <v>0</v>
      </c>
      <c r="K162" s="52">
        <f t="shared" si="20"/>
        <v>0</v>
      </c>
      <c r="L162" s="52">
        <f t="shared" si="20"/>
        <v>0</v>
      </c>
      <c r="M162" s="52">
        <f t="shared" si="20"/>
        <v>0</v>
      </c>
      <c r="O162" s="5" t="s">
        <v>26</v>
      </c>
      <c r="P162" s="202" t="str">
        <f t="shared" si="17"/>
        <v>Azeite</v>
      </c>
    </row>
    <row r="163" spans="1:16" ht="16.899999999999999" customHeight="1" x14ac:dyDescent="0.2">
      <c r="A163" s="99" t="s">
        <v>205</v>
      </c>
      <c r="B163" s="48">
        <v>40</v>
      </c>
      <c r="C163" s="52">
        <f t="shared" si="20"/>
        <v>25.748090434782604</v>
      </c>
      <c r="D163" s="52">
        <f t="shared" si="20"/>
        <v>5.8753043478260842</v>
      </c>
      <c r="E163" s="52">
        <f t="shared" si="20"/>
        <v>0.70869565217391295</v>
      </c>
      <c r="F163" s="52">
        <f t="shared" si="20"/>
        <v>0</v>
      </c>
      <c r="G163" s="52">
        <f t="shared" si="20"/>
        <v>0.46533333333333338</v>
      </c>
      <c r="H163" s="52">
        <f t="shared" si="20"/>
        <v>6.8000000000000005E-2</v>
      </c>
      <c r="I163" s="52">
        <f t="shared" si="20"/>
        <v>12.433333333333332</v>
      </c>
      <c r="J163" s="52">
        <f t="shared" si="20"/>
        <v>5.8320000000000007</v>
      </c>
      <c r="K163" s="52">
        <f t="shared" si="20"/>
        <v>9.5999999999999988E-2</v>
      </c>
      <c r="L163" s="52">
        <f t="shared" si="20"/>
        <v>0.14399999999999999</v>
      </c>
      <c r="M163" s="52">
        <f t="shared" si="20"/>
        <v>1.42</v>
      </c>
      <c r="O163" s="5" t="s">
        <v>27</v>
      </c>
      <c r="P163" s="202" t="str">
        <f t="shared" si="17"/>
        <v>Batata</v>
      </c>
    </row>
    <row r="164" spans="1:16" ht="16.899999999999999" customHeight="1" x14ac:dyDescent="0.2">
      <c r="A164" s="99" t="s">
        <v>233</v>
      </c>
      <c r="B164" s="48">
        <v>5</v>
      </c>
      <c r="C164" s="52">
        <f t="shared" si="20"/>
        <v>1.9710023188405792</v>
      </c>
      <c r="D164" s="52">
        <f t="shared" si="20"/>
        <v>0.44265942028985489</v>
      </c>
      <c r="E164" s="52">
        <f t="shared" si="20"/>
        <v>8.5507246376811605E-2</v>
      </c>
      <c r="F164" s="52">
        <f t="shared" si="20"/>
        <v>4.0000000000000001E-3</v>
      </c>
      <c r="G164" s="52">
        <f t="shared" si="20"/>
        <v>0.10933333333333335</v>
      </c>
      <c r="H164" s="52">
        <f t="shared" si="20"/>
        <v>4.0000000000000001E-3</v>
      </c>
      <c r="I164" s="52">
        <f t="shared" si="20"/>
        <v>0.23333333333333334</v>
      </c>
      <c r="J164" s="52">
        <f t="shared" si="20"/>
        <v>0.59583333350000001</v>
      </c>
      <c r="K164" s="52">
        <f t="shared" si="20"/>
        <v>8.666666666666668E-3</v>
      </c>
      <c r="L164" s="52">
        <f t="shared" si="20"/>
        <v>1.0166666666666668E-2</v>
      </c>
      <c r="M164" s="52">
        <f t="shared" si="20"/>
        <v>0.70000000000000007</v>
      </c>
      <c r="O164" s="5" t="s">
        <v>28</v>
      </c>
      <c r="P164" s="202" t="str">
        <f t="shared" si="17"/>
        <v>Cebola</v>
      </c>
    </row>
    <row r="165" spans="1:16" ht="16.899999999999999" customHeight="1" x14ac:dyDescent="0.2">
      <c r="A165" s="99" t="s">
        <v>162</v>
      </c>
      <c r="B165" s="48">
        <v>5</v>
      </c>
      <c r="C165" s="52">
        <f t="shared" si="20"/>
        <v>2.1050000000000004</v>
      </c>
      <c r="D165" s="52">
        <f t="shared" si="20"/>
        <v>0.34500000000000003</v>
      </c>
      <c r="E165" s="52">
        <f t="shared" si="20"/>
        <v>0.125</v>
      </c>
      <c r="F165" s="52">
        <f t="shared" si="20"/>
        <v>2.5000000000000001E-2</v>
      </c>
      <c r="G165" s="52">
        <f t="shared" si="20"/>
        <v>0.06</v>
      </c>
      <c r="H165" s="52">
        <f t="shared" si="20"/>
        <v>0</v>
      </c>
      <c r="I165" s="52">
        <f t="shared" si="20"/>
        <v>1.5890000000000002</v>
      </c>
      <c r="J165" s="52">
        <f t="shared" si="20"/>
        <v>1.2296666666666667</v>
      </c>
      <c r="K165" s="52">
        <f t="shared" si="20"/>
        <v>1.5166666666666663E-2</v>
      </c>
      <c r="L165" s="52">
        <f t="shared" si="20"/>
        <v>3.2333333333333325E-2</v>
      </c>
      <c r="M165" s="52">
        <f t="shared" si="20"/>
        <v>3.992666666666667</v>
      </c>
      <c r="O165" s="5" t="s">
        <v>29</v>
      </c>
      <c r="P165" s="202" t="str">
        <f t="shared" si="17"/>
        <v>Cheiro</v>
      </c>
    </row>
    <row r="166" spans="1:16" ht="16.899999999999999" customHeight="1" x14ac:dyDescent="0.2">
      <c r="A166" s="99" t="s">
        <v>388</v>
      </c>
      <c r="B166" s="48">
        <v>80</v>
      </c>
      <c r="C166" s="52">
        <f t="shared" si="20"/>
        <v>166.4</v>
      </c>
      <c r="D166" s="52">
        <f t="shared" si="20"/>
        <v>0</v>
      </c>
      <c r="E166" s="52">
        <f t="shared" si="20"/>
        <v>13.040000000000001</v>
      </c>
      <c r="F166" s="52">
        <f t="shared" si="20"/>
        <v>12.28</v>
      </c>
      <c r="G166" s="52">
        <f t="shared" si="20"/>
        <v>0</v>
      </c>
      <c r="H166" s="52">
        <f t="shared" si="20"/>
        <v>6.8000000000000007</v>
      </c>
      <c r="I166" s="52">
        <f t="shared" si="20"/>
        <v>0</v>
      </c>
      <c r="J166" s="52">
        <f t="shared" si="20"/>
        <v>19.2</v>
      </c>
      <c r="K166" s="52">
        <f t="shared" si="20"/>
        <v>1.32</v>
      </c>
      <c r="L166" s="52">
        <f t="shared" si="20"/>
        <v>0.55999999999999994</v>
      </c>
      <c r="M166" s="52">
        <f t="shared" si="20"/>
        <v>6</v>
      </c>
      <c r="O166" s="5" t="s">
        <v>30</v>
      </c>
      <c r="P166" s="202" t="str">
        <f t="shared" si="17"/>
        <v>Frango</v>
      </c>
    </row>
    <row r="167" spans="1:16" ht="16.899999999999999" customHeight="1" x14ac:dyDescent="0.2">
      <c r="A167" s="100" t="s">
        <v>260</v>
      </c>
      <c r="B167" s="49">
        <v>15</v>
      </c>
      <c r="C167" s="52">
        <f t="shared" si="20"/>
        <v>50.874715000000002</v>
      </c>
      <c r="D167" s="52">
        <f t="shared" si="20"/>
        <v>9.1859999999999999</v>
      </c>
      <c r="E167" s="52">
        <f t="shared" si="20"/>
        <v>3.0312500000000004</v>
      </c>
      <c r="F167" s="52">
        <f t="shared" si="20"/>
        <v>0.35475000000000001</v>
      </c>
      <c r="G167" s="52">
        <f t="shared" si="20"/>
        <v>3.5389999999999997</v>
      </c>
      <c r="H167" s="52">
        <f t="shared" si="20"/>
        <v>0</v>
      </c>
      <c r="I167" s="52">
        <f t="shared" si="20"/>
        <v>0</v>
      </c>
      <c r="J167" s="52">
        <f t="shared" si="20"/>
        <v>26.758600000000001</v>
      </c>
      <c r="K167" s="52">
        <f t="shared" si="20"/>
        <v>0.58240000000000003</v>
      </c>
      <c r="L167" s="52">
        <f t="shared" si="20"/>
        <v>0.76929999999999998</v>
      </c>
      <c r="M167" s="52">
        <f t="shared" si="20"/>
        <v>11.628449999999999</v>
      </c>
      <c r="O167" s="5" t="s">
        <v>31</v>
      </c>
      <c r="P167" s="202" t="str">
        <f t="shared" si="17"/>
        <v>Feijão</v>
      </c>
    </row>
    <row r="168" spans="1:16" ht="16.899999999999999" customHeight="1" x14ac:dyDescent="0.2">
      <c r="A168" s="100" t="s">
        <v>298</v>
      </c>
      <c r="B168" s="49">
        <v>10</v>
      </c>
      <c r="C168" s="52">
        <f t="shared" si="20"/>
        <v>6.0030000000000001</v>
      </c>
      <c r="D168" s="52">
        <f t="shared" si="20"/>
        <v>0.45199999999999996</v>
      </c>
      <c r="E168" s="52">
        <f t="shared" si="20"/>
        <v>0.32200000000000001</v>
      </c>
      <c r="F168" s="52">
        <f t="shared" si="20"/>
        <v>0.32500000000000001</v>
      </c>
      <c r="G168" s="52">
        <f t="shared" si="20"/>
        <v>0</v>
      </c>
      <c r="H168" s="52">
        <f t="shared" si="20"/>
        <v>2.843</v>
      </c>
      <c r="I168" s="52">
        <f t="shared" si="20"/>
        <v>0</v>
      </c>
      <c r="J168" s="52">
        <f t="shared" si="20"/>
        <v>1</v>
      </c>
      <c r="K168" s="52">
        <f t="shared" si="20"/>
        <v>0.04</v>
      </c>
      <c r="L168" s="52">
        <f t="shared" si="20"/>
        <v>2.9999999999999996E-3</v>
      </c>
      <c r="M168" s="52">
        <f t="shared" si="20"/>
        <v>11.305</v>
      </c>
      <c r="O168" s="8" t="s">
        <v>33</v>
      </c>
      <c r="P168" s="202" t="str">
        <f t="shared" si="17"/>
        <v xml:space="preserve">Leite </v>
      </c>
    </row>
    <row r="169" spans="1:16" ht="16.899999999999999" customHeight="1" x14ac:dyDescent="0.2">
      <c r="A169" s="100" t="s">
        <v>337</v>
      </c>
      <c r="B169" s="49">
        <v>5</v>
      </c>
      <c r="C169" s="52">
        <f t="shared" si="20"/>
        <v>44.2</v>
      </c>
      <c r="D169" s="52">
        <f t="shared" si="20"/>
        <v>0</v>
      </c>
      <c r="E169" s="52">
        <f t="shared" si="20"/>
        <v>0</v>
      </c>
      <c r="F169" s="52">
        <f t="shared" si="20"/>
        <v>5</v>
      </c>
      <c r="G169" s="52">
        <f t="shared" si="20"/>
        <v>0</v>
      </c>
      <c r="H169" s="52">
        <f t="shared" si="20"/>
        <v>0</v>
      </c>
      <c r="I169" s="52">
        <f t="shared" si="20"/>
        <v>0</v>
      </c>
      <c r="J169" s="52">
        <f t="shared" si="20"/>
        <v>0</v>
      </c>
      <c r="K169" s="52">
        <f t="shared" si="20"/>
        <v>0</v>
      </c>
      <c r="L169" s="52">
        <f t="shared" si="20"/>
        <v>0</v>
      </c>
      <c r="M169" s="52">
        <f t="shared" si="20"/>
        <v>0</v>
      </c>
      <c r="O169" s="5" t="s">
        <v>34</v>
      </c>
      <c r="P169" s="202" t="str">
        <f t="shared" si="17"/>
        <v>Óleo d</v>
      </c>
    </row>
    <row r="170" spans="1:16" ht="16.899999999999999" customHeight="1" x14ac:dyDescent="0.2">
      <c r="A170" s="100" t="s">
        <v>164</v>
      </c>
      <c r="B170" s="49">
        <v>2</v>
      </c>
      <c r="C170" s="52">
        <f t="shared" si="20"/>
        <v>11.889033866666663</v>
      </c>
      <c r="D170" s="52">
        <f t="shared" si="20"/>
        <v>0</v>
      </c>
      <c r="E170" s="52">
        <f t="shared" si="20"/>
        <v>0</v>
      </c>
      <c r="F170" s="52">
        <f t="shared" si="20"/>
        <v>1.344913333333333</v>
      </c>
      <c r="G170" s="52">
        <f t="shared" si="20"/>
        <v>0</v>
      </c>
      <c r="H170" s="52">
        <f t="shared" si="20"/>
        <v>7.7077333333333344</v>
      </c>
      <c r="I170" s="52">
        <f t="shared" si="20"/>
        <v>0</v>
      </c>
      <c r="J170" s="52">
        <f t="shared" si="20"/>
        <v>2.4673333333333335E-2</v>
      </c>
      <c r="K170" s="52">
        <f t="shared" si="20"/>
        <v>0</v>
      </c>
      <c r="L170" s="52">
        <f t="shared" si="20"/>
        <v>0</v>
      </c>
      <c r="M170" s="52">
        <f t="shared" si="20"/>
        <v>9.0866666666666665E-2</v>
      </c>
      <c r="O170" s="5" t="s">
        <v>35</v>
      </c>
      <c r="P170" s="202" t="str">
        <f t="shared" si="17"/>
        <v>Margar</v>
      </c>
    </row>
    <row r="171" spans="1:16" ht="16.899999999999999" customHeight="1" x14ac:dyDescent="0.2">
      <c r="A171" s="100" t="s">
        <v>158</v>
      </c>
      <c r="B171" s="49">
        <v>1</v>
      </c>
      <c r="C171" s="52">
        <f t="shared" si="20"/>
        <v>0</v>
      </c>
      <c r="D171" s="52">
        <f t="shared" si="20"/>
        <v>0</v>
      </c>
      <c r="E171" s="52">
        <f t="shared" si="20"/>
        <v>0</v>
      </c>
      <c r="F171" s="52">
        <f t="shared" si="20"/>
        <v>0</v>
      </c>
      <c r="G171" s="52">
        <f t="shared" si="20"/>
        <v>0</v>
      </c>
      <c r="H171" s="52">
        <f t="shared" si="20"/>
        <v>0</v>
      </c>
      <c r="I171" s="52">
        <f t="shared" si="20"/>
        <v>0</v>
      </c>
      <c r="J171" s="52">
        <f t="shared" si="20"/>
        <v>0</v>
      </c>
      <c r="K171" s="52">
        <f t="shared" si="20"/>
        <v>0</v>
      </c>
      <c r="L171" s="52">
        <f t="shared" si="20"/>
        <v>0</v>
      </c>
      <c r="M171" s="52">
        <f t="shared" si="20"/>
        <v>0</v>
      </c>
      <c r="O171" s="5" t="s">
        <v>36</v>
      </c>
      <c r="P171" s="202" t="str">
        <f t="shared" si="17"/>
        <v>Sal</v>
      </c>
    </row>
    <row r="172" spans="1:16" ht="16.899999999999999" customHeight="1" x14ac:dyDescent="0.2">
      <c r="A172" s="100"/>
      <c r="B172" s="49"/>
      <c r="C172" s="52" t="str">
        <f t="shared" si="20"/>
        <v/>
      </c>
      <c r="D172" s="52" t="str">
        <f t="shared" si="20"/>
        <v/>
      </c>
      <c r="E172" s="52" t="str">
        <f t="shared" si="20"/>
        <v/>
      </c>
      <c r="F172" s="52" t="str">
        <f t="shared" si="20"/>
        <v/>
      </c>
      <c r="G172" s="52" t="str">
        <f t="shared" si="20"/>
        <v/>
      </c>
      <c r="H172" s="52" t="str">
        <f t="shared" si="20"/>
        <v/>
      </c>
      <c r="I172" s="52" t="str">
        <f t="shared" si="20"/>
        <v/>
      </c>
      <c r="J172" s="52" t="str">
        <f t="shared" si="20"/>
        <v/>
      </c>
      <c r="K172" s="52" t="str">
        <f t="shared" si="20"/>
        <v/>
      </c>
      <c r="L172" s="52" t="str">
        <f t="shared" si="20"/>
        <v/>
      </c>
      <c r="M172" s="52" t="str">
        <f t="shared" si="20"/>
        <v/>
      </c>
      <c r="O172" s="5"/>
      <c r="P172" s="202" t="str">
        <f t="shared" si="17"/>
        <v/>
      </c>
    </row>
    <row r="173" spans="1:16" ht="16.899999999999999" customHeight="1" x14ac:dyDescent="0.2">
      <c r="A173" s="100"/>
      <c r="B173" s="49"/>
      <c r="C173" s="52" t="str">
        <f t="shared" si="20"/>
        <v/>
      </c>
      <c r="D173" s="52" t="str">
        <f t="shared" si="20"/>
        <v/>
      </c>
      <c r="E173" s="52" t="str">
        <f t="shared" si="20"/>
        <v/>
      </c>
      <c r="F173" s="52" t="str">
        <f t="shared" si="20"/>
        <v/>
      </c>
      <c r="G173" s="52" t="str">
        <f t="shared" si="20"/>
        <v/>
      </c>
      <c r="H173" s="52" t="str">
        <f t="shared" si="20"/>
        <v/>
      </c>
      <c r="I173" s="52" t="str">
        <f t="shared" si="20"/>
        <v/>
      </c>
      <c r="J173" s="52" t="str">
        <f t="shared" si="20"/>
        <v/>
      </c>
      <c r="K173" s="52" t="str">
        <f t="shared" si="20"/>
        <v/>
      </c>
      <c r="L173" s="52" t="str">
        <f t="shared" si="20"/>
        <v/>
      </c>
      <c r="M173" s="52" t="str">
        <f t="shared" si="20"/>
        <v/>
      </c>
      <c r="O173" s="5"/>
      <c r="P173" s="202" t="str">
        <f t="shared" si="17"/>
        <v/>
      </c>
    </row>
    <row r="174" spans="1:16" ht="16.899999999999999" customHeight="1" x14ac:dyDescent="0.2">
      <c r="A174" s="100"/>
      <c r="B174" s="49"/>
      <c r="C174" s="52" t="str">
        <f t="shared" ref="C174:M177" si="21">IF($A174="","",$B174*(VLOOKUP($A174,listaDados,C$3,FALSE)))</f>
        <v/>
      </c>
      <c r="D174" s="52" t="str">
        <f t="shared" si="21"/>
        <v/>
      </c>
      <c r="E174" s="52" t="str">
        <f t="shared" si="21"/>
        <v/>
      </c>
      <c r="F174" s="52" t="str">
        <f t="shared" si="21"/>
        <v/>
      </c>
      <c r="G174" s="52" t="str">
        <f t="shared" si="21"/>
        <v/>
      </c>
      <c r="H174" s="52" t="str">
        <f t="shared" si="21"/>
        <v/>
      </c>
      <c r="I174" s="52" t="str">
        <f t="shared" si="21"/>
        <v/>
      </c>
      <c r="J174" s="52" t="str">
        <f t="shared" si="21"/>
        <v/>
      </c>
      <c r="K174" s="52" t="str">
        <f t="shared" si="21"/>
        <v/>
      </c>
      <c r="L174" s="52" t="str">
        <f t="shared" si="21"/>
        <v/>
      </c>
      <c r="M174" s="52" t="str">
        <f t="shared" si="21"/>
        <v/>
      </c>
      <c r="O174" s="5"/>
      <c r="P174" s="202" t="str">
        <f t="shared" si="17"/>
        <v/>
      </c>
    </row>
    <row r="175" spans="1:16" ht="16.899999999999999" customHeight="1" x14ac:dyDescent="0.2">
      <c r="A175" s="100"/>
      <c r="B175" s="49"/>
      <c r="C175" s="52" t="str">
        <f t="shared" si="21"/>
        <v/>
      </c>
      <c r="D175" s="52" t="str">
        <f t="shared" si="21"/>
        <v/>
      </c>
      <c r="E175" s="52" t="str">
        <f t="shared" si="21"/>
        <v/>
      </c>
      <c r="F175" s="52" t="str">
        <f t="shared" si="21"/>
        <v/>
      </c>
      <c r="G175" s="52" t="str">
        <f t="shared" si="21"/>
        <v/>
      </c>
      <c r="H175" s="52" t="str">
        <f t="shared" si="21"/>
        <v/>
      </c>
      <c r="I175" s="52" t="str">
        <f t="shared" si="21"/>
        <v/>
      </c>
      <c r="J175" s="52" t="str">
        <f t="shared" si="21"/>
        <v/>
      </c>
      <c r="K175" s="52" t="str">
        <f t="shared" si="21"/>
        <v/>
      </c>
      <c r="L175" s="52" t="str">
        <f t="shared" si="21"/>
        <v/>
      </c>
      <c r="M175" s="52" t="str">
        <f t="shared" si="21"/>
        <v/>
      </c>
      <c r="O175" s="5"/>
      <c r="P175" s="202" t="str">
        <f t="shared" si="17"/>
        <v/>
      </c>
    </row>
    <row r="176" spans="1:16" ht="16.899999999999999" customHeight="1" x14ac:dyDescent="0.2">
      <c r="A176" s="100"/>
      <c r="B176" s="49"/>
      <c r="C176" s="52" t="str">
        <f t="shared" si="21"/>
        <v/>
      </c>
      <c r="D176" s="52" t="str">
        <f t="shared" si="21"/>
        <v/>
      </c>
      <c r="E176" s="52" t="str">
        <f t="shared" si="21"/>
        <v/>
      </c>
      <c r="F176" s="52" t="str">
        <f t="shared" si="21"/>
        <v/>
      </c>
      <c r="G176" s="52" t="str">
        <f t="shared" si="21"/>
        <v/>
      </c>
      <c r="H176" s="52" t="str">
        <f t="shared" si="21"/>
        <v/>
      </c>
      <c r="I176" s="52" t="str">
        <f t="shared" si="21"/>
        <v/>
      </c>
      <c r="J176" s="52" t="str">
        <f t="shared" si="21"/>
        <v/>
      </c>
      <c r="K176" s="52" t="str">
        <f t="shared" si="21"/>
        <v/>
      </c>
      <c r="L176" s="52" t="str">
        <f t="shared" si="21"/>
        <v/>
      </c>
      <c r="M176" s="52" t="str">
        <f t="shared" si="21"/>
        <v/>
      </c>
      <c r="O176" s="5" t="s">
        <v>37</v>
      </c>
      <c r="P176" s="202" t="str">
        <f t="shared" si="17"/>
        <v/>
      </c>
    </row>
    <row r="177" spans="1:16" ht="16.899999999999999" customHeight="1" x14ac:dyDescent="0.2">
      <c r="A177" s="100"/>
      <c r="B177" s="49"/>
      <c r="C177" s="52" t="str">
        <f t="shared" si="21"/>
        <v/>
      </c>
      <c r="D177" s="52" t="str">
        <f t="shared" si="21"/>
        <v/>
      </c>
      <c r="E177" s="52" t="str">
        <f t="shared" si="21"/>
        <v/>
      </c>
      <c r="F177" s="52" t="str">
        <f t="shared" si="21"/>
        <v/>
      </c>
      <c r="G177" s="52" t="str">
        <f t="shared" si="21"/>
        <v/>
      </c>
      <c r="H177" s="52" t="str">
        <f t="shared" si="21"/>
        <v/>
      </c>
      <c r="I177" s="52" t="str">
        <f t="shared" si="21"/>
        <v/>
      </c>
      <c r="J177" s="52" t="str">
        <f t="shared" si="21"/>
        <v/>
      </c>
      <c r="K177" s="52" t="str">
        <f t="shared" si="21"/>
        <v/>
      </c>
      <c r="L177" s="52" t="str">
        <f t="shared" si="21"/>
        <v/>
      </c>
      <c r="M177" s="52" t="str">
        <f t="shared" si="21"/>
        <v/>
      </c>
      <c r="O177" s="9" t="s">
        <v>38</v>
      </c>
      <c r="P177" s="202" t="str">
        <f t="shared" si="17"/>
        <v/>
      </c>
    </row>
    <row r="178" spans="1:16" ht="16.899999999999999" customHeight="1" thickBot="1" x14ac:dyDescent="0.25">
      <c r="A178" s="181" t="s">
        <v>134</v>
      </c>
      <c r="B178" s="55"/>
      <c r="C178" s="50">
        <f t="shared" ref="C178:M178" si="22">SUM(C158:C177)</f>
        <v>723.617806852174</v>
      </c>
      <c r="D178" s="50">
        <f t="shared" si="22"/>
        <v>108.11985507246376</v>
      </c>
      <c r="E178" s="50">
        <f t="shared" si="22"/>
        <v>25.737478260869569</v>
      </c>
      <c r="F178" s="50">
        <f t="shared" si="22"/>
        <v>20.318863333333333</v>
      </c>
      <c r="G178" s="50">
        <f t="shared" si="22"/>
        <v>7.3087333333333335</v>
      </c>
      <c r="H178" s="50">
        <f t="shared" si="22"/>
        <v>20.347733333333334</v>
      </c>
      <c r="I178" s="50">
        <f t="shared" si="22"/>
        <v>53.469000000000001</v>
      </c>
      <c r="J178" s="50">
        <f t="shared" si="22"/>
        <v>105.49870666683334</v>
      </c>
      <c r="K178" s="50">
        <f t="shared" si="22"/>
        <v>3.5079333333333338</v>
      </c>
      <c r="L178" s="50">
        <f t="shared" si="22"/>
        <v>2.5832141666666666</v>
      </c>
      <c r="M178" s="50">
        <f t="shared" si="22"/>
        <v>67.622916666666669</v>
      </c>
      <c r="O178" s="5" t="s">
        <v>39</v>
      </c>
      <c r="P178" s="202" t="str">
        <f t="shared" si="17"/>
        <v>TOTAL</v>
      </c>
    </row>
    <row r="179" spans="1:16" x14ac:dyDescent="0.2">
      <c r="P179" s="202" t="str">
        <f t="shared" si="17"/>
        <v/>
      </c>
    </row>
    <row r="180" spans="1:16" ht="13.5" thickBot="1" x14ac:dyDescent="0.25">
      <c r="P180" s="202" t="str">
        <f t="shared" si="17"/>
        <v/>
      </c>
    </row>
    <row r="181" spans="1:16" ht="30" customHeight="1" thickBot="1" x14ac:dyDescent="0.25">
      <c r="A181" s="92" t="s">
        <v>133</v>
      </c>
      <c r="B181" s="178"/>
      <c r="C181" s="179"/>
      <c r="D181" s="272" t="s">
        <v>422</v>
      </c>
      <c r="E181" s="272"/>
      <c r="F181" s="272"/>
      <c r="G181" s="272"/>
      <c r="H181" s="272"/>
      <c r="I181" s="179"/>
      <c r="J181" s="179"/>
      <c r="K181" s="180"/>
      <c r="L181" s="251" t="s">
        <v>74</v>
      </c>
      <c r="M181" s="252"/>
      <c r="O181" s="4" t="s">
        <v>14</v>
      </c>
      <c r="P181" s="202" t="str">
        <f t="shared" si="17"/>
        <v>MEC 
F</v>
      </c>
    </row>
    <row r="182" spans="1:16" ht="15.2" customHeight="1" thickBot="1" x14ac:dyDescent="0.3">
      <c r="A182" s="93" t="s">
        <v>453</v>
      </c>
      <c r="B182" s="1">
        <v>1</v>
      </c>
      <c r="C182" s="2" t="s">
        <v>448</v>
      </c>
      <c r="D182" s="3"/>
      <c r="E182" s="253"/>
      <c r="F182" s="253"/>
      <c r="G182" s="253"/>
      <c r="H182" s="254"/>
      <c r="I182" s="255" t="s">
        <v>141</v>
      </c>
      <c r="J182" s="256"/>
      <c r="K182" s="257" t="s">
        <v>80</v>
      </c>
      <c r="L182" s="258"/>
      <c r="M182" s="259"/>
      <c r="O182" s="5" t="s">
        <v>16</v>
      </c>
      <c r="P182" s="202" t="str">
        <f t="shared" si="17"/>
        <v xml:space="preserve">Nº de </v>
      </c>
    </row>
    <row r="183" spans="1:16" ht="15.2" customHeight="1" thickBot="1" x14ac:dyDescent="0.25">
      <c r="A183" s="94"/>
      <c r="B183" s="14"/>
      <c r="C183" s="15">
        <v>14</v>
      </c>
      <c r="D183" s="15">
        <v>15</v>
      </c>
      <c r="E183" s="15">
        <v>16</v>
      </c>
      <c r="F183" s="15">
        <v>17</v>
      </c>
      <c r="G183" s="15">
        <v>18</v>
      </c>
      <c r="H183" s="15">
        <v>19</v>
      </c>
      <c r="I183" s="15">
        <v>20</v>
      </c>
      <c r="J183" s="15">
        <v>21</v>
      </c>
      <c r="K183" s="15">
        <v>22</v>
      </c>
      <c r="L183" s="15">
        <v>23</v>
      </c>
      <c r="M183" s="95">
        <v>24</v>
      </c>
      <c r="O183" s="5" t="s">
        <v>17</v>
      </c>
      <c r="P183" s="202" t="str">
        <f t="shared" si="17"/>
        <v/>
      </c>
    </row>
    <row r="184" spans="1:16" ht="15.2" customHeight="1" x14ac:dyDescent="0.2">
      <c r="A184" s="96" t="s">
        <v>0</v>
      </c>
      <c r="B184" s="260" t="s">
        <v>73</v>
      </c>
      <c r="C184" s="279" t="s">
        <v>424</v>
      </c>
      <c r="D184" s="280"/>
      <c r="E184" s="280"/>
      <c r="F184" s="280"/>
      <c r="G184" s="280"/>
      <c r="H184" s="280"/>
      <c r="I184" s="280"/>
      <c r="J184" s="280"/>
      <c r="K184" s="281"/>
      <c r="L184" s="268" t="s">
        <v>1</v>
      </c>
      <c r="M184" s="269"/>
      <c r="O184" s="6" t="s">
        <v>69</v>
      </c>
      <c r="P184" s="202" t="str">
        <f t="shared" si="17"/>
        <v>N.º do</v>
      </c>
    </row>
    <row r="185" spans="1:16" ht="18.75" customHeight="1" thickBot="1" x14ac:dyDescent="0.25">
      <c r="A185" s="97">
        <v>7</v>
      </c>
      <c r="B185" s="261"/>
      <c r="C185" s="282"/>
      <c r="D185" s="283"/>
      <c r="E185" s="283"/>
      <c r="F185" s="283"/>
      <c r="G185" s="283"/>
      <c r="H185" s="283"/>
      <c r="I185" s="283"/>
      <c r="J185" s="283"/>
      <c r="K185" s="284"/>
      <c r="L185" s="270">
        <v>1</v>
      </c>
      <c r="M185" s="271"/>
      <c r="O185" s="5" t="s">
        <v>65</v>
      </c>
      <c r="P185" s="202" t="str">
        <f t="shared" si="17"/>
        <v>7</v>
      </c>
    </row>
    <row r="186" spans="1:16" ht="31.5" customHeight="1" x14ac:dyDescent="0.2">
      <c r="A186" s="249" t="s">
        <v>2</v>
      </c>
      <c r="B186" s="46" t="s">
        <v>3</v>
      </c>
      <c r="C186" s="47" t="s">
        <v>54</v>
      </c>
      <c r="D186" s="47" t="s">
        <v>132</v>
      </c>
      <c r="E186" s="47" t="s">
        <v>136</v>
      </c>
      <c r="F186" s="47" t="s">
        <v>137</v>
      </c>
      <c r="G186" s="47" t="s">
        <v>138</v>
      </c>
      <c r="H186" s="47" t="s">
        <v>126</v>
      </c>
      <c r="I186" s="47" t="s">
        <v>127</v>
      </c>
      <c r="J186" s="47" t="s">
        <v>131</v>
      </c>
      <c r="K186" s="47" t="s">
        <v>128</v>
      </c>
      <c r="L186" s="47" t="s">
        <v>129</v>
      </c>
      <c r="M186" s="47" t="s">
        <v>130</v>
      </c>
      <c r="O186" s="5" t="s">
        <v>20</v>
      </c>
      <c r="P186" s="202" t="str">
        <f t="shared" si="17"/>
        <v>Nome d</v>
      </c>
    </row>
    <row r="187" spans="1:16" ht="15.75" thickBot="1" x14ac:dyDescent="0.25">
      <c r="A187" s="250"/>
      <c r="B187" s="53" t="s">
        <v>4</v>
      </c>
      <c r="C187" s="54" t="s">
        <v>4</v>
      </c>
      <c r="D187" s="54" t="s">
        <v>4</v>
      </c>
      <c r="E187" s="54" t="s">
        <v>4</v>
      </c>
      <c r="F187" s="54" t="s">
        <v>4</v>
      </c>
      <c r="G187" s="54" t="s">
        <v>4</v>
      </c>
      <c r="H187" s="54" t="s">
        <v>139</v>
      </c>
      <c r="I187" s="54" t="s">
        <v>72</v>
      </c>
      <c r="J187" s="54" t="s">
        <v>72</v>
      </c>
      <c r="K187" s="54" t="s">
        <v>72</v>
      </c>
      <c r="L187" s="54" t="s">
        <v>72</v>
      </c>
      <c r="M187" s="54" t="s">
        <v>72</v>
      </c>
      <c r="O187" s="5" t="s">
        <v>21</v>
      </c>
      <c r="P187" s="202" t="str">
        <f t="shared" si="17"/>
        <v/>
      </c>
    </row>
    <row r="188" spans="1:16" ht="16.899999999999999" customHeight="1" x14ac:dyDescent="0.2">
      <c r="A188" s="98" t="s">
        <v>183</v>
      </c>
      <c r="B188" s="51">
        <v>1</v>
      </c>
      <c r="C188" s="52">
        <f t="shared" ref="C188:M203" si="23">IF($A188="","",$B188*(VLOOKUP($A188,listaDados,C$3,FALSE)))</f>
        <v>1.1312987826086958</v>
      </c>
      <c r="D188" s="52">
        <f t="shared" si="23"/>
        <v>0.23905797101449278</v>
      </c>
      <c r="E188" s="52">
        <f t="shared" si="23"/>
        <v>7.0108695652173911E-2</v>
      </c>
      <c r="F188" s="52">
        <f t="shared" si="23"/>
        <v>2.2000000000000001E-3</v>
      </c>
      <c r="G188" s="52">
        <f t="shared" si="23"/>
        <v>4.3233333333333332E-2</v>
      </c>
      <c r="H188" s="52">
        <f t="shared" si="23"/>
        <v>9.5000000000000001E-2</v>
      </c>
      <c r="I188" s="52">
        <f t="shared" si="23"/>
        <v>0.312</v>
      </c>
      <c r="J188" s="52">
        <f t="shared" si="23"/>
        <v>0.21293333333333334</v>
      </c>
      <c r="K188" s="52">
        <f t="shared" si="23"/>
        <v>8.199999999999999E-3</v>
      </c>
      <c r="L188" s="52">
        <f t="shared" si="23"/>
        <v>8.0000000000000002E-3</v>
      </c>
      <c r="M188" s="52">
        <f t="shared" si="23"/>
        <v>0.1356</v>
      </c>
      <c r="O188" s="5" t="s">
        <v>22</v>
      </c>
      <c r="P188" s="202" t="str">
        <f t="shared" si="17"/>
        <v>Alho</v>
      </c>
    </row>
    <row r="189" spans="1:16" ht="16.899999999999999" customHeight="1" x14ac:dyDescent="0.2">
      <c r="A189" s="99" t="s">
        <v>189</v>
      </c>
      <c r="B189" s="48">
        <v>100</v>
      </c>
      <c r="C189" s="52">
        <f t="shared" si="23"/>
        <v>357.78927311594202</v>
      </c>
      <c r="D189" s="52">
        <f t="shared" si="23"/>
        <v>78.759543478260866</v>
      </c>
      <c r="E189" s="52">
        <f t="shared" si="23"/>
        <v>7.1585398550724637</v>
      </c>
      <c r="F189" s="52">
        <f t="shared" si="23"/>
        <v>0.33500000000000002</v>
      </c>
      <c r="G189" s="52">
        <f t="shared" si="23"/>
        <v>1.6391666666666667</v>
      </c>
      <c r="H189" s="52">
        <f t="shared" si="23"/>
        <v>0</v>
      </c>
      <c r="I189" s="52">
        <f t="shared" si="23"/>
        <v>0</v>
      </c>
      <c r="J189" s="52">
        <f t="shared" si="23"/>
        <v>30.383666666666663</v>
      </c>
      <c r="K189" s="52">
        <f t="shared" si="23"/>
        <v>1.2248333333333334</v>
      </c>
      <c r="L189" s="52">
        <f t="shared" si="23"/>
        <v>0.67774749999999995</v>
      </c>
      <c r="M189" s="52">
        <f t="shared" si="23"/>
        <v>4.4143333333333334</v>
      </c>
      <c r="O189" s="5" t="s">
        <v>23</v>
      </c>
      <c r="P189" s="202" t="str">
        <f t="shared" si="17"/>
        <v>Arroz,</v>
      </c>
    </row>
    <row r="190" spans="1:16" ht="16.899999999999999" customHeight="1" x14ac:dyDescent="0.2">
      <c r="A190" s="99" t="s">
        <v>195</v>
      </c>
      <c r="B190" s="48">
        <v>0.5</v>
      </c>
      <c r="C190" s="52">
        <f t="shared" si="23"/>
        <v>4.42</v>
      </c>
      <c r="D190" s="52">
        <f t="shared" si="23"/>
        <v>0</v>
      </c>
      <c r="E190" s="52">
        <f t="shared" si="23"/>
        <v>0</v>
      </c>
      <c r="F190" s="52">
        <f t="shared" si="23"/>
        <v>0.5</v>
      </c>
      <c r="G190" s="52">
        <f t="shared" si="23"/>
        <v>0</v>
      </c>
      <c r="H190" s="52">
        <f t="shared" si="23"/>
        <v>0</v>
      </c>
      <c r="I190" s="52">
        <f t="shared" si="23"/>
        <v>0</v>
      </c>
      <c r="J190" s="52">
        <f t="shared" si="23"/>
        <v>0</v>
      </c>
      <c r="K190" s="52">
        <f t="shared" si="23"/>
        <v>0</v>
      </c>
      <c r="L190" s="52">
        <f t="shared" si="23"/>
        <v>0</v>
      </c>
      <c r="M190" s="52">
        <f t="shared" si="23"/>
        <v>0</v>
      </c>
      <c r="O190" s="5" t="s">
        <v>24</v>
      </c>
      <c r="P190" s="202" t="str">
        <f t="shared" si="17"/>
        <v>Azeite</v>
      </c>
    </row>
    <row r="191" spans="1:16" ht="16.899999999999999" customHeight="1" x14ac:dyDescent="0.2">
      <c r="A191" s="99" t="s">
        <v>202</v>
      </c>
      <c r="B191" s="48">
        <v>100</v>
      </c>
      <c r="C191" s="52">
        <f t="shared" si="23"/>
        <v>98.249702173913064</v>
      </c>
      <c r="D191" s="52">
        <f t="shared" si="23"/>
        <v>25.95688405797102</v>
      </c>
      <c r="E191" s="52">
        <f t="shared" si="23"/>
        <v>1.2681159420289856</v>
      </c>
      <c r="F191" s="52">
        <f t="shared" si="23"/>
        <v>6.5000000000000002E-2</v>
      </c>
      <c r="G191" s="52">
        <f t="shared" si="23"/>
        <v>2.0433333333333334</v>
      </c>
      <c r="H191" s="52">
        <f t="shared" si="23"/>
        <v>3.2099999999999995</v>
      </c>
      <c r="I191" s="52">
        <f t="shared" si="23"/>
        <v>21.59</v>
      </c>
      <c r="J191" s="52">
        <f t="shared" si="23"/>
        <v>26.289999999999996</v>
      </c>
      <c r="K191" s="52">
        <f t="shared" si="23"/>
        <v>0.1466666666666667</v>
      </c>
      <c r="L191" s="52">
        <f t="shared" si="23"/>
        <v>0.38</v>
      </c>
      <c r="M191" s="52">
        <f t="shared" si="23"/>
        <v>7.5633333333333326</v>
      </c>
      <c r="O191" s="7" t="s">
        <v>25</v>
      </c>
      <c r="P191" s="202" t="str">
        <f t="shared" si="17"/>
        <v>Banana</v>
      </c>
    </row>
    <row r="192" spans="1:16" ht="16.899999999999999" customHeight="1" x14ac:dyDescent="0.2">
      <c r="A192" s="99" t="s">
        <v>235</v>
      </c>
      <c r="B192" s="48">
        <v>10</v>
      </c>
      <c r="C192" s="52">
        <f t="shared" si="23"/>
        <v>3.4135388405797134</v>
      </c>
      <c r="D192" s="52">
        <f t="shared" si="23"/>
        <v>0.76600000000000001</v>
      </c>
      <c r="E192" s="52">
        <f t="shared" si="23"/>
        <v>0.13224637681159421</v>
      </c>
      <c r="F192" s="52">
        <f t="shared" si="23"/>
        <v>1.7333333333333336E-2</v>
      </c>
      <c r="G192" s="52">
        <f t="shared" si="23"/>
        <v>0.31833333333333336</v>
      </c>
      <c r="H192" s="52">
        <f t="shared" si="23"/>
        <v>84.05</v>
      </c>
      <c r="I192" s="52">
        <f t="shared" si="23"/>
        <v>0.51166666666666671</v>
      </c>
      <c r="J192" s="52">
        <f t="shared" si="23"/>
        <v>1.1226666666666667</v>
      </c>
      <c r="K192" s="52">
        <f t="shared" si="23"/>
        <v>2.2333333333333337E-2</v>
      </c>
      <c r="L192" s="52">
        <f t="shared" si="23"/>
        <v>1.8333333333333333E-2</v>
      </c>
      <c r="M192" s="52">
        <f t="shared" si="23"/>
        <v>2.254</v>
      </c>
      <c r="O192" s="5" t="s">
        <v>26</v>
      </c>
      <c r="P192" s="202" t="str">
        <f t="shared" si="17"/>
        <v>Cenour</v>
      </c>
    </row>
    <row r="193" spans="1:16" ht="16.899999999999999" customHeight="1" x14ac:dyDescent="0.2">
      <c r="A193" s="99" t="s">
        <v>217</v>
      </c>
      <c r="B193" s="48">
        <v>70</v>
      </c>
      <c r="C193" s="52">
        <f t="shared" si="23"/>
        <v>250.40572666666665</v>
      </c>
      <c r="D193" s="52">
        <f t="shared" si="23"/>
        <v>0</v>
      </c>
      <c r="E193" s="52">
        <f t="shared" si="23"/>
        <v>11.694666666666667</v>
      </c>
      <c r="F193" s="52">
        <f t="shared" si="23"/>
        <v>22.225000000000001</v>
      </c>
      <c r="G193" s="52">
        <f t="shared" si="23"/>
        <v>0</v>
      </c>
      <c r="H193" s="52">
        <f t="shared" si="23"/>
        <v>3.1966666666666663</v>
      </c>
      <c r="I193" s="52">
        <f t="shared" si="23"/>
        <v>0</v>
      </c>
      <c r="J193" s="52">
        <f t="shared" si="23"/>
        <v>8.1736666666666675</v>
      </c>
      <c r="K193" s="52">
        <f t="shared" si="23"/>
        <v>1.8876666666666666</v>
      </c>
      <c r="L193" s="52">
        <f t="shared" si="23"/>
        <v>0.84233333333333338</v>
      </c>
      <c r="M193" s="52">
        <f t="shared" si="23"/>
        <v>0</v>
      </c>
      <c r="O193" s="5" t="s">
        <v>27</v>
      </c>
      <c r="P193" s="202" t="str">
        <f t="shared" si="17"/>
        <v>Carne,</v>
      </c>
    </row>
    <row r="194" spans="1:16" ht="16.899999999999999" customHeight="1" x14ac:dyDescent="0.2">
      <c r="A194" s="99" t="s">
        <v>233</v>
      </c>
      <c r="B194" s="48">
        <v>5</v>
      </c>
      <c r="C194" s="52">
        <f t="shared" si="23"/>
        <v>1.9710023188405792</v>
      </c>
      <c r="D194" s="52">
        <f t="shared" si="23"/>
        <v>0.44265942028985489</v>
      </c>
      <c r="E194" s="52">
        <f t="shared" si="23"/>
        <v>8.5507246376811605E-2</v>
      </c>
      <c r="F194" s="52">
        <f t="shared" si="23"/>
        <v>4.0000000000000001E-3</v>
      </c>
      <c r="G194" s="52">
        <f t="shared" si="23"/>
        <v>0.10933333333333335</v>
      </c>
      <c r="H194" s="52">
        <f t="shared" si="23"/>
        <v>4.0000000000000001E-3</v>
      </c>
      <c r="I194" s="52">
        <f t="shared" si="23"/>
        <v>0.23333333333333334</v>
      </c>
      <c r="J194" s="52">
        <f t="shared" si="23"/>
        <v>0.59583333350000001</v>
      </c>
      <c r="K194" s="52">
        <f t="shared" si="23"/>
        <v>8.666666666666668E-3</v>
      </c>
      <c r="L194" s="52">
        <f t="shared" si="23"/>
        <v>1.0166666666666668E-2</v>
      </c>
      <c r="M194" s="52">
        <f t="shared" si="23"/>
        <v>0.70000000000000007</v>
      </c>
      <c r="O194" s="5" t="s">
        <v>28</v>
      </c>
      <c r="P194" s="202" t="str">
        <f t="shared" si="17"/>
        <v>Cebola</v>
      </c>
    </row>
    <row r="195" spans="1:16" ht="16.899999999999999" customHeight="1" x14ac:dyDescent="0.2">
      <c r="A195" s="99" t="s">
        <v>162</v>
      </c>
      <c r="B195" s="48">
        <v>2</v>
      </c>
      <c r="C195" s="52">
        <f t="shared" si="23"/>
        <v>0.84200000000000008</v>
      </c>
      <c r="D195" s="52">
        <f t="shared" si="23"/>
        <v>0.13800000000000001</v>
      </c>
      <c r="E195" s="52">
        <f t="shared" si="23"/>
        <v>0.05</v>
      </c>
      <c r="F195" s="52">
        <f t="shared" si="23"/>
        <v>0.01</v>
      </c>
      <c r="G195" s="52">
        <f t="shared" si="23"/>
        <v>2.4E-2</v>
      </c>
      <c r="H195" s="52">
        <f t="shared" si="23"/>
        <v>0</v>
      </c>
      <c r="I195" s="52">
        <f t="shared" si="23"/>
        <v>0.63560000000000005</v>
      </c>
      <c r="J195" s="52">
        <f t="shared" si="23"/>
        <v>0.49186666666666667</v>
      </c>
      <c r="K195" s="52">
        <f t="shared" si="23"/>
        <v>6.0666666666666655E-3</v>
      </c>
      <c r="L195" s="52">
        <f t="shared" si="23"/>
        <v>1.2933333333333331E-2</v>
      </c>
      <c r="M195" s="52">
        <f t="shared" si="23"/>
        <v>1.5970666666666669</v>
      </c>
      <c r="O195" s="5" t="s">
        <v>29</v>
      </c>
      <c r="P195" s="202" t="str">
        <f t="shared" si="17"/>
        <v>Cheiro</v>
      </c>
    </row>
    <row r="196" spans="1:16" ht="16.899999999999999" customHeight="1" x14ac:dyDescent="0.2">
      <c r="A196" s="99" t="s">
        <v>241</v>
      </c>
      <c r="B196" s="48">
        <v>10</v>
      </c>
      <c r="C196" s="52">
        <f t="shared" si="23"/>
        <v>2.7056697101449281</v>
      </c>
      <c r="D196" s="52">
        <f t="shared" si="23"/>
        <v>0.43334782608695588</v>
      </c>
      <c r="E196" s="52">
        <f t="shared" si="23"/>
        <v>0.28731884057971013</v>
      </c>
      <c r="F196" s="52">
        <f t="shared" si="23"/>
        <v>5.4666666666666676E-2</v>
      </c>
      <c r="G196" s="52">
        <f t="shared" si="23"/>
        <v>0.312</v>
      </c>
      <c r="H196" s="52">
        <f t="shared" si="23"/>
        <v>0</v>
      </c>
      <c r="I196" s="52">
        <f t="shared" si="23"/>
        <v>9.668333333333333</v>
      </c>
      <c r="J196" s="52">
        <f t="shared" si="23"/>
        <v>3.4656666666666669</v>
      </c>
      <c r="K196" s="52">
        <f t="shared" si="23"/>
        <v>3.966666666666667E-2</v>
      </c>
      <c r="L196" s="52">
        <f t="shared" si="23"/>
        <v>4.5366666666666666E-2</v>
      </c>
      <c r="M196" s="52">
        <f t="shared" si="23"/>
        <v>13.086599999999999</v>
      </c>
      <c r="O196" s="5" t="s">
        <v>30</v>
      </c>
      <c r="P196" s="202" t="str">
        <f t="shared" si="17"/>
        <v xml:space="preserve">Couve </v>
      </c>
    </row>
    <row r="197" spans="1:16" ht="16.899999999999999" customHeight="1" x14ac:dyDescent="0.2">
      <c r="A197" s="100" t="s">
        <v>259</v>
      </c>
      <c r="B197" s="49">
        <v>30</v>
      </c>
      <c r="C197" s="52">
        <f t="shared" si="23"/>
        <v>98.708020869565232</v>
      </c>
      <c r="D197" s="52">
        <f t="shared" si="23"/>
        <v>18.366434782608696</v>
      </c>
      <c r="E197" s="52">
        <f t="shared" si="23"/>
        <v>5.9945652173913047</v>
      </c>
      <c r="F197" s="52">
        <f t="shared" si="23"/>
        <v>0.37699999999999995</v>
      </c>
      <c r="G197" s="52">
        <f t="shared" si="23"/>
        <v>5.5260000000000007</v>
      </c>
      <c r="H197" s="52">
        <f t="shared" si="23"/>
        <v>0</v>
      </c>
      <c r="I197" s="52">
        <f t="shared" si="23"/>
        <v>0</v>
      </c>
      <c r="J197" s="52">
        <f t="shared" si="23"/>
        <v>62.984000000000002</v>
      </c>
      <c r="K197" s="52">
        <f t="shared" si="23"/>
        <v>0.87099999999999977</v>
      </c>
      <c r="L197" s="52">
        <f t="shared" si="23"/>
        <v>2.3959999999999999</v>
      </c>
      <c r="M197" s="52">
        <f t="shared" si="23"/>
        <v>36.771000000000001</v>
      </c>
      <c r="O197" s="5" t="s">
        <v>31</v>
      </c>
      <c r="P197" s="202" t="str">
        <f t="shared" si="17"/>
        <v>Feijão</v>
      </c>
    </row>
    <row r="198" spans="1:16" ht="16.899999999999999" customHeight="1" x14ac:dyDescent="0.2">
      <c r="A198" s="100" t="s">
        <v>313</v>
      </c>
      <c r="B198" s="49">
        <v>40</v>
      </c>
      <c r="C198" s="52">
        <f t="shared" si="23"/>
        <v>60.56678260869564</v>
      </c>
      <c r="D198" s="52">
        <f t="shared" si="23"/>
        <v>14.467826086956524</v>
      </c>
      <c r="E198" s="52">
        <f t="shared" si="23"/>
        <v>0.45217391304347831</v>
      </c>
      <c r="F198" s="52">
        <f t="shared" si="23"/>
        <v>0.12</v>
      </c>
      <c r="G198" s="52">
        <f t="shared" si="23"/>
        <v>0.7506666666666667</v>
      </c>
      <c r="H198" s="52">
        <f t="shared" si="23"/>
        <v>0.4</v>
      </c>
      <c r="I198" s="52">
        <f t="shared" si="23"/>
        <v>6.6106666666666669</v>
      </c>
      <c r="J198" s="52">
        <f t="shared" si="23"/>
        <v>17.798666666666666</v>
      </c>
      <c r="K198" s="52">
        <f t="shared" si="23"/>
        <v>8.1333333333333327E-2</v>
      </c>
      <c r="L198" s="52">
        <f t="shared" si="23"/>
        <v>0.10800000000000001</v>
      </c>
      <c r="M198" s="52">
        <f t="shared" si="23"/>
        <v>6.0760000000000005</v>
      </c>
      <c r="O198" s="8" t="s">
        <v>33</v>
      </c>
      <c r="P198" s="202" t="str">
        <f t="shared" si="17"/>
        <v>Mandio</v>
      </c>
    </row>
    <row r="199" spans="1:16" ht="16.899999999999999" customHeight="1" x14ac:dyDescent="0.2">
      <c r="A199" s="100" t="s">
        <v>337</v>
      </c>
      <c r="B199" s="49">
        <v>5</v>
      </c>
      <c r="C199" s="52">
        <f t="shared" si="23"/>
        <v>44.2</v>
      </c>
      <c r="D199" s="52">
        <f t="shared" si="23"/>
        <v>0</v>
      </c>
      <c r="E199" s="52">
        <f t="shared" si="23"/>
        <v>0</v>
      </c>
      <c r="F199" s="52">
        <f t="shared" si="23"/>
        <v>5</v>
      </c>
      <c r="G199" s="52">
        <f t="shared" si="23"/>
        <v>0</v>
      </c>
      <c r="H199" s="52">
        <f t="shared" si="23"/>
        <v>0</v>
      </c>
      <c r="I199" s="52">
        <f t="shared" si="23"/>
        <v>0</v>
      </c>
      <c r="J199" s="52">
        <f t="shared" si="23"/>
        <v>0</v>
      </c>
      <c r="K199" s="52">
        <f t="shared" si="23"/>
        <v>0</v>
      </c>
      <c r="L199" s="52">
        <f t="shared" si="23"/>
        <v>0</v>
      </c>
      <c r="M199" s="52">
        <f t="shared" si="23"/>
        <v>0</v>
      </c>
      <c r="O199" s="5" t="s">
        <v>34</v>
      </c>
      <c r="P199" s="202" t="str">
        <f t="shared" si="17"/>
        <v>Óleo d</v>
      </c>
    </row>
    <row r="200" spans="1:16" ht="16.899999999999999" customHeight="1" x14ac:dyDescent="0.2">
      <c r="A200" s="100" t="s">
        <v>167</v>
      </c>
      <c r="B200" s="49">
        <v>20</v>
      </c>
      <c r="C200" s="52">
        <f t="shared" si="23"/>
        <v>3.0670313043478314</v>
      </c>
      <c r="D200" s="52">
        <f t="shared" si="23"/>
        <v>0.62776811594202919</v>
      </c>
      <c r="E200" s="52">
        <f t="shared" si="23"/>
        <v>0.21956521739130433</v>
      </c>
      <c r="F200" s="52">
        <f t="shared" si="23"/>
        <v>3.4666666666666672E-2</v>
      </c>
      <c r="G200" s="52">
        <f t="shared" si="23"/>
        <v>0.23466666666666663</v>
      </c>
      <c r="H200" s="52">
        <f t="shared" si="23"/>
        <v>8.3260000000000005</v>
      </c>
      <c r="I200" s="52">
        <f t="shared" si="23"/>
        <v>4.2426666666666666</v>
      </c>
      <c r="J200" s="52">
        <f t="shared" si="23"/>
        <v>2.1079999999999997</v>
      </c>
      <c r="K200" s="52">
        <f t="shared" si="23"/>
        <v>2.7333333333333338E-2</v>
      </c>
      <c r="L200" s="52">
        <f t="shared" si="23"/>
        <v>4.7333333333333331E-2</v>
      </c>
      <c r="M200" s="52">
        <f t="shared" si="23"/>
        <v>1.3880000000000001</v>
      </c>
      <c r="O200" s="5" t="s">
        <v>35</v>
      </c>
      <c r="P200" s="202" t="str">
        <f t="shared" si="17"/>
        <v>Tomate</v>
      </c>
    </row>
    <row r="201" spans="1:16" ht="16.899999999999999" customHeight="1" x14ac:dyDescent="0.2">
      <c r="A201" s="100"/>
      <c r="B201" s="49"/>
      <c r="C201" s="52" t="str">
        <f t="shared" si="23"/>
        <v/>
      </c>
      <c r="D201" s="52" t="str">
        <f t="shared" si="23"/>
        <v/>
      </c>
      <c r="E201" s="52" t="str">
        <f t="shared" si="23"/>
        <v/>
      </c>
      <c r="F201" s="52" t="str">
        <f t="shared" si="23"/>
        <v/>
      </c>
      <c r="G201" s="52" t="str">
        <f t="shared" si="23"/>
        <v/>
      </c>
      <c r="H201" s="52" t="str">
        <f t="shared" si="23"/>
        <v/>
      </c>
      <c r="I201" s="52" t="str">
        <f t="shared" si="23"/>
        <v/>
      </c>
      <c r="J201" s="52" t="str">
        <f t="shared" si="23"/>
        <v/>
      </c>
      <c r="K201" s="52" t="str">
        <f t="shared" si="23"/>
        <v/>
      </c>
      <c r="L201" s="52" t="str">
        <f t="shared" si="23"/>
        <v/>
      </c>
      <c r="M201" s="52" t="str">
        <f t="shared" si="23"/>
        <v/>
      </c>
      <c r="O201" s="5" t="s">
        <v>36</v>
      </c>
      <c r="P201" s="202" t="str">
        <f t="shared" ref="P201:P264" si="24">LEFT(A201,6)</f>
        <v/>
      </c>
    </row>
    <row r="202" spans="1:16" ht="16.899999999999999" customHeight="1" x14ac:dyDescent="0.2">
      <c r="A202" s="100"/>
      <c r="B202" s="49"/>
      <c r="C202" s="52" t="str">
        <f t="shared" si="23"/>
        <v/>
      </c>
      <c r="D202" s="52" t="str">
        <f t="shared" si="23"/>
        <v/>
      </c>
      <c r="E202" s="52" t="str">
        <f t="shared" si="23"/>
        <v/>
      </c>
      <c r="F202" s="52" t="str">
        <f t="shared" si="23"/>
        <v/>
      </c>
      <c r="G202" s="52" t="str">
        <f t="shared" si="23"/>
        <v/>
      </c>
      <c r="H202" s="52" t="str">
        <f t="shared" si="23"/>
        <v/>
      </c>
      <c r="I202" s="52" t="str">
        <f t="shared" si="23"/>
        <v/>
      </c>
      <c r="J202" s="52" t="str">
        <f t="shared" si="23"/>
        <v/>
      </c>
      <c r="K202" s="52" t="str">
        <f t="shared" si="23"/>
        <v/>
      </c>
      <c r="L202" s="52" t="str">
        <f t="shared" si="23"/>
        <v/>
      </c>
      <c r="M202" s="52" t="str">
        <f t="shared" si="23"/>
        <v/>
      </c>
      <c r="O202" s="5"/>
      <c r="P202" s="202" t="str">
        <f t="shared" si="24"/>
        <v/>
      </c>
    </row>
    <row r="203" spans="1:16" ht="16.899999999999999" customHeight="1" x14ac:dyDescent="0.2">
      <c r="A203" s="100"/>
      <c r="B203" s="49"/>
      <c r="C203" s="52" t="str">
        <f t="shared" si="23"/>
        <v/>
      </c>
      <c r="D203" s="52" t="str">
        <f t="shared" si="23"/>
        <v/>
      </c>
      <c r="E203" s="52" t="str">
        <f t="shared" si="23"/>
        <v/>
      </c>
      <c r="F203" s="52" t="str">
        <f t="shared" si="23"/>
        <v/>
      </c>
      <c r="G203" s="52" t="str">
        <f t="shared" si="23"/>
        <v/>
      </c>
      <c r="H203" s="52" t="str">
        <f t="shared" si="23"/>
        <v/>
      </c>
      <c r="I203" s="52" t="str">
        <f t="shared" si="23"/>
        <v/>
      </c>
      <c r="J203" s="52" t="str">
        <f t="shared" si="23"/>
        <v/>
      </c>
      <c r="K203" s="52" t="str">
        <f t="shared" si="23"/>
        <v/>
      </c>
      <c r="L203" s="52" t="str">
        <f t="shared" si="23"/>
        <v/>
      </c>
      <c r="M203" s="52" t="str">
        <f t="shared" si="23"/>
        <v/>
      </c>
      <c r="O203" s="5"/>
      <c r="P203" s="202" t="str">
        <f t="shared" si="24"/>
        <v/>
      </c>
    </row>
    <row r="204" spans="1:16" ht="16.899999999999999" customHeight="1" x14ac:dyDescent="0.2">
      <c r="A204" s="100"/>
      <c r="B204" s="49"/>
      <c r="C204" s="52" t="str">
        <f t="shared" ref="C204:M207" si="25">IF($A204="","",$B204*(VLOOKUP($A204,listaDados,C$3,FALSE)))</f>
        <v/>
      </c>
      <c r="D204" s="52" t="str">
        <f t="shared" si="25"/>
        <v/>
      </c>
      <c r="E204" s="52" t="str">
        <f t="shared" si="25"/>
        <v/>
      </c>
      <c r="F204" s="52" t="str">
        <f t="shared" si="25"/>
        <v/>
      </c>
      <c r="G204" s="52" t="str">
        <f t="shared" si="25"/>
        <v/>
      </c>
      <c r="H204" s="52" t="str">
        <f t="shared" si="25"/>
        <v/>
      </c>
      <c r="I204" s="52" t="str">
        <f t="shared" si="25"/>
        <v/>
      </c>
      <c r="J204" s="52" t="str">
        <f t="shared" si="25"/>
        <v/>
      </c>
      <c r="K204" s="52" t="str">
        <f t="shared" si="25"/>
        <v/>
      </c>
      <c r="L204" s="52" t="str">
        <f t="shared" si="25"/>
        <v/>
      </c>
      <c r="M204" s="52" t="str">
        <f t="shared" si="25"/>
        <v/>
      </c>
      <c r="O204" s="5"/>
      <c r="P204" s="202" t="str">
        <f t="shared" si="24"/>
        <v/>
      </c>
    </row>
    <row r="205" spans="1:16" ht="16.899999999999999" customHeight="1" x14ac:dyDescent="0.2">
      <c r="A205" s="100"/>
      <c r="B205" s="49"/>
      <c r="C205" s="52" t="str">
        <f t="shared" si="25"/>
        <v/>
      </c>
      <c r="D205" s="52" t="str">
        <f t="shared" si="25"/>
        <v/>
      </c>
      <c r="E205" s="52" t="str">
        <f t="shared" si="25"/>
        <v/>
      </c>
      <c r="F205" s="52" t="str">
        <f t="shared" si="25"/>
        <v/>
      </c>
      <c r="G205" s="52" t="str">
        <f t="shared" si="25"/>
        <v/>
      </c>
      <c r="H205" s="52" t="str">
        <f t="shared" si="25"/>
        <v/>
      </c>
      <c r="I205" s="52" t="str">
        <f t="shared" si="25"/>
        <v/>
      </c>
      <c r="J205" s="52" t="str">
        <f t="shared" si="25"/>
        <v/>
      </c>
      <c r="K205" s="52" t="str">
        <f t="shared" si="25"/>
        <v/>
      </c>
      <c r="L205" s="52" t="str">
        <f t="shared" si="25"/>
        <v/>
      </c>
      <c r="M205" s="52" t="str">
        <f t="shared" si="25"/>
        <v/>
      </c>
      <c r="O205" s="5"/>
      <c r="P205" s="202" t="str">
        <f t="shared" si="24"/>
        <v/>
      </c>
    </row>
    <row r="206" spans="1:16" ht="16.899999999999999" customHeight="1" x14ac:dyDescent="0.2">
      <c r="A206" s="100"/>
      <c r="B206" s="49"/>
      <c r="C206" s="52" t="str">
        <f t="shared" si="25"/>
        <v/>
      </c>
      <c r="D206" s="52" t="str">
        <f t="shared" si="25"/>
        <v/>
      </c>
      <c r="E206" s="52" t="str">
        <f t="shared" si="25"/>
        <v/>
      </c>
      <c r="F206" s="52" t="str">
        <f t="shared" si="25"/>
        <v/>
      </c>
      <c r="G206" s="52" t="str">
        <f t="shared" si="25"/>
        <v/>
      </c>
      <c r="H206" s="52" t="str">
        <f t="shared" si="25"/>
        <v/>
      </c>
      <c r="I206" s="52" t="str">
        <f t="shared" si="25"/>
        <v/>
      </c>
      <c r="J206" s="52" t="str">
        <f t="shared" si="25"/>
        <v/>
      </c>
      <c r="K206" s="52" t="str">
        <f t="shared" si="25"/>
        <v/>
      </c>
      <c r="L206" s="52" t="str">
        <f t="shared" si="25"/>
        <v/>
      </c>
      <c r="M206" s="52" t="str">
        <f t="shared" si="25"/>
        <v/>
      </c>
      <c r="O206" s="5" t="s">
        <v>37</v>
      </c>
      <c r="P206" s="202" t="str">
        <f t="shared" si="24"/>
        <v/>
      </c>
    </row>
    <row r="207" spans="1:16" ht="16.899999999999999" customHeight="1" x14ac:dyDescent="0.2">
      <c r="A207" s="100"/>
      <c r="B207" s="49"/>
      <c r="C207" s="52" t="str">
        <f t="shared" si="25"/>
        <v/>
      </c>
      <c r="D207" s="52" t="str">
        <f t="shared" si="25"/>
        <v/>
      </c>
      <c r="E207" s="52" t="str">
        <f t="shared" si="25"/>
        <v/>
      </c>
      <c r="F207" s="52" t="str">
        <f t="shared" si="25"/>
        <v/>
      </c>
      <c r="G207" s="52" t="str">
        <f t="shared" si="25"/>
        <v/>
      </c>
      <c r="H207" s="52" t="str">
        <f t="shared" si="25"/>
        <v/>
      </c>
      <c r="I207" s="52" t="str">
        <f t="shared" si="25"/>
        <v/>
      </c>
      <c r="J207" s="52" t="str">
        <f t="shared" si="25"/>
        <v/>
      </c>
      <c r="K207" s="52" t="str">
        <f t="shared" si="25"/>
        <v/>
      </c>
      <c r="L207" s="52" t="str">
        <f t="shared" si="25"/>
        <v/>
      </c>
      <c r="M207" s="52" t="str">
        <f t="shared" si="25"/>
        <v/>
      </c>
      <c r="O207" s="9" t="s">
        <v>38</v>
      </c>
      <c r="P207" s="202" t="str">
        <f t="shared" si="24"/>
        <v/>
      </c>
    </row>
    <row r="208" spans="1:16" ht="16.899999999999999" customHeight="1" thickBot="1" x14ac:dyDescent="0.25">
      <c r="A208" s="181" t="s">
        <v>134</v>
      </c>
      <c r="B208" s="55"/>
      <c r="C208" s="50">
        <f t="shared" ref="C208:M208" si="26">SUM(C188:C207)</f>
        <v>927.47004639130432</v>
      </c>
      <c r="D208" s="50">
        <f t="shared" si="26"/>
        <v>140.19752173913045</v>
      </c>
      <c r="E208" s="50">
        <f t="shared" si="26"/>
        <v>27.412807971014495</v>
      </c>
      <c r="F208" s="50">
        <f t="shared" si="26"/>
        <v>28.74486666666667</v>
      </c>
      <c r="G208" s="50">
        <f t="shared" si="26"/>
        <v>11.000733333333336</v>
      </c>
      <c r="H208" s="50">
        <f t="shared" si="26"/>
        <v>99.281666666666666</v>
      </c>
      <c r="I208" s="50">
        <f t="shared" si="26"/>
        <v>43.80426666666667</v>
      </c>
      <c r="J208" s="50">
        <f t="shared" si="26"/>
        <v>153.62696666683331</v>
      </c>
      <c r="K208" s="50">
        <f t="shared" si="26"/>
        <v>4.3237666666666659</v>
      </c>
      <c r="L208" s="50">
        <f t="shared" si="26"/>
        <v>4.5462141666666662</v>
      </c>
      <c r="M208" s="50">
        <f t="shared" si="26"/>
        <v>73.985933333333321</v>
      </c>
      <c r="O208" s="5" t="s">
        <v>39</v>
      </c>
      <c r="P208" s="202" t="str">
        <f t="shared" si="24"/>
        <v>TOTAL</v>
      </c>
    </row>
    <row r="209" spans="1:16" x14ac:dyDescent="0.2">
      <c r="P209" s="202" t="str">
        <f t="shared" si="24"/>
        <v/>
      </c>
    </row>
    <row r="210" spans="1:16" ht="13.5" thickBot="1" x14ac:dyDescent="0.25">
      <c r="P210" s="202" t="str">
        <f t="shared" si="24"/>
        <v/>
      </c>
    </row>
    <row r="211" spans="1:16" ht="30" customHeight="1" thickBot="1" x14ac:dyDescent="0.25">
      <c r="A211" s="92" t="s">
        <v>133</v>
      </c>
      <c r="B211" s="178"/>
      <c r="C211" s="179"/>
      <c r="D211" s="179"/>
      <c r="E211" s="272" t="s">
        <v>414</v>
      </c>
      <c r="F211" s="272"/>
      <c r="G211" s="272"/>
      <c r="H211" s="179" t="s">
        <v>418</v>
      </c>
      <c r="I211" s="179"/>
      <c r="J211" s="179"/>
      <c r="K211" s="180"/>
      <c r="L211" s="251" t="s">
        <v>74</v>
      </c>
      <c r="M211" s="252"/>
      <c r="O211" s="4" t="s">
        <v>14</v>
      </c>
      <c r="P211" s="202" t="str">
        <f t="shared" si="24"/>
        <v>MEC 
F</v>
      </c>
    </row>
    <row r="212" spans="1:16" ht="15.2" customHeight="1" thickBot="1" x14ac:dyDescent="0.3">
      <c r="A212" s="93" t="s">
        <v>453</v>
      </c>
      <c r="B212" s="1">
        <v>1</v>
      </c>
      <c r="C212" s="2" t="s">
        <v>448</v>
      </c>
      <c r="D212" s="3"/>
      <c r="E212" s="253"/>
      <c r="F212" s="253"/>
      <c r="G212" s="253"/>
      <c r="H212" s="254"/>
      <c r="I212" s="255" t="s">
        <v>141</v>
      </c>
      <c r="J212" s="256"/>
      <c r="K212" s="257" t="s">
        <v>79</v>
      </c>
      <c r="L212" s="258"/>
      <c r="M212" s="259"/>
      <c r="O212" s="5" t="s">
        <v>16</v>
      </c>
      <c r="P212" s="202" t="str">
        <f t="shared" si="24"/>
        <v xml:space="preserve">Nº de </v>
      </c>
    </row>
    <row r="213" spans="1:16" ht="15.2" customHeight="1" thickBot="1" x14ac:dyDescent="0.25">
      <c r="A213" s="94"/>
      <c r="B213" s="14"/>
      <c r="C213" s="15">
        <v>14</v>
      </c>
      <c r="D213" s="15">
        <v>15</v>
      </c>
      <c r="E213" s="15">
        <v>16</v>
      </c>
      <c r="F213" s="15">
        <v>17</v>
      </c>
      <c r="G213" s="15">
        <v>18</v>
      </c>
      <c r="H213" s="15">
        <v>19</v>
      </c>
      <c r="I213" s="15">
        <v>20</v>
      </c>
      <c r="J213" s="15">
        <v>21</v>
      </c>
      <c r="K213" s="15">
        <v>22</v>
      </c>
      <c r="L213" s="15">
        <v>23</v>
      </c>
      <c r="M213" s="95">
        <v>24</v>
      </c>
      <c r="O213" s="5" t="s">
        <v>17</v>
      </c>
      <c r="P213" s="202" t="str">
        <f t="shared" si="24"/>
        <v/>
      </c>
    </row>
    <row r="214" spans="1:16" ht="15.2" customHeight="1" x14ac:dyDescent="0.2">
      <c r="A214" s="96" t="s">
        <v>0</v>
      </c>
      <c r="B214" s="260" t="s">
        <v>73</v>
      </c>
      <c r="C214" s="262" t="s">
        <v>425</v>
      </c>
      <c r="D214" s="263"/>
      <c r="E214" s="263"/>
      <c r="F214" s="263"/>
      <c r="G214" s="263"/>
      <c r="H214" s="263"/>
      <c r="I214" s="263"/>
      <c r="J214" s="263"/>
      <c r="K214" s="264"/>
      <c r="L214" s="268" t="s">
        <v>1</v>
      </c>
      <c r="M214" s="269"/>
      <c r="O214" s="6" t="s">
        <v>69</v>
      </c>
      <c r="P214" s="202" t="str">
        <f t="shared" si="24"/>
        <v>N.º do</v>
      </c>
    </row>
    <row r="215" spans="1:16" ht="15.2" customHeight="1" thickBot="1" x14ac:dyDescent="0.25">
      <c r="A215" s="97">
        <v>8</v>
      </c>
      <c r="B215" s="261"/>
      <c r="C215" s="265"/>
      <c r="D215" s="266"/>
      <c r="E215" s="266"/>
      <c r="F215" s="266"/>
      <c r="G215" s="266"/>
      <c r="H215" s="266"/>
      <c r="I215" s="266"/>
      <c r="J215" s="266"/>
      <c r="K215" s="267"/>
      <c r="L215" s="270">
        <v>1</v>
      </c>
      <c r="M215" s="271"/>
      <c r="O215" s="5" t="s">
        <v>65</v>
      </c>
      <c r="P215" s="202" t="str">
        <f t="shared" si="24"/>
        <v>8</v>
      </c>
    </row>
    <row r="216" spans="1:16" ht="31.5" customHeight="1" x14ac:dyDescent="0.2">
      <c r="A216" s="249" t="s">
        <v>2</v>
      </c>
      <c r="B216" s="46" t="s">
        <v>3</v>
      </c>
      <c r="C216" s="47" t="s">
        <v>54</v>
      </c>
      <c r="D216" s="47" t="s">
        <v>132</v>
      </c>
      <c r="E216" s="47" t="s">
        <v>136</v>
      </c>
      <c r="F216" s="47" t="s">
        <v>137</v>
      </c>
      <c r="G216" s="47" t="s">
        <v>138</v>
      </c>
      <c r="H216" s="47" t="s">
        <v>126</v>
      </c>
      <c r="I216" s="47" t="s">
        <v>127</v>
      </c>
      <c r="J216" s="47" t="s">
        <v>131</v>
      </c>
      <c r="K216" s="47" t="s">
        <v>128</v>
      </c>
      <c r="L216" s="47" t="s">
        <v>129</v>
      </c>
      <c r="M216" s="47" t="s">
        <v>130</v>
      </c>
      <c r="O216" s="5" t="s">
        <v>20</v>
      </c>
      <c r="P216" s="202" t="str">
        <f t="shared" si="24"/>
        <v>Nome d</v>
      </c>
    </row>
    <row r="217" spans="1:16" ht="15.75" thickBot="1" x14ac:dyDescent="0.25">
      <c r="A217" s="250"/>
      <c r="B217" s="53" t="s">
        <v>4</v>
      </c>
      <c r="C217" s="54" t="s">
        <v>4</v>
      </c>
      <c r="D217" s="54" t="s">
        <v>4</v>
      </c>
      <c r="E217" s="54" t="s">
        <v>4</v>
      </c>
      <c r="F217" s="54" t="s">
        <v>4</v>
      </c>
      <c r="G217" s="54" t="s">
        <v>4</v>
      </c>
      <c r="H217" s="54" t="s">
        <v>139</v>
      </c>
      <c r="I217" s="54" t="s">
        <v>72</v>
      </c>
      <c r="J217" s="54" t="s">
        <v>72</v>
      </c>
      <c r="K217" s="54" t="s">
        <v>72</v>
      </c>
      <c r="L217" s="54" t="s">
        <v>72</v>
      </c>
      <c r="M217" s="54" t="s">
        <v>72</v>
      </c>
      <c r="O217" s="5" t="s">
        <v>21</v>
      </c>
      <c r="P217" s="202" t="str">
        <f t="shared" si="24"/>
        <v/>
      </c>
    </row>
    <row r="218" spans="1:16" ht="16.899999999999999" customHeight="1" x14ac:dyDescent="0.2">
      <c r="A218" s="98" t="s">
        <v>170</v>
      </c>
      <c r="B218" s="51">
        <v>30</v>
      </c>
      <c r="C218" s="52">
        <f t="shared" ref="C218:M233" si="27">IF($A218="","",$B218*(VLOOKUP($A218,listaDados,C$3,FALSE)))</f>
        <v>11.579788260869568</v>
      </c>
      <c r="D218" s="52">
        <f t="shared" si="27"/>
        <v>2.5080869565217405</v>
      </c>
      <c r="E218" s="52">
        <f t="shared" si="27"/>
        <v>0.52391304347826084</v>
      </c>
      <c r="F218" s="52">
        <f t="shared" si="27"/>
        <v>0.161</v>
      </c>
      <c r="G218" s="52">
        <f t="shared" si="27"/>
        <v>0.64999999999999991</v>
      </c>
      <c r="H218" s="52">
        <f t="shared" si="27"/>
        <v>0</v>
      </c>
      <c r="I218" s="52">
        <f t="shared" si="27"/>
        <v>1.5270000000000001</v>
      </c>
      <c r="J218" s="52">
        <f t="shared" si="27"/>
        <v>2.6459999999999999</v>
      </c>
      <c r="K218" s="52">
        <f t="shared" si="27"/>
        <v>9.6000000000000002E-2</v>
      </c>
      <c r="L218" s="52">
        <f t="shared" si="27"/>
        <v>0.112</v>
      </c>
      <c r="M218" s="52">
        <f t="shared" si="27"/>
        <v>5.3890000000000002</v>
      </c>
      <c r="O218" s="5" t="s">
        <v>22</v>
      </c>
      <c r="P218" s="202" t="str">
        <f t="shared" si="24"/>
        <v>Abóbor</v>
      </c>
    </row>
    <row r="219" spans="1:16" ht="16.899999999999999" customHeight="1" x14ac:dyDescent="0.2">
      <c r="A219" s="99" t="s">
        <v>183</v>
      </c>
      <c r="B219" s="48">
        <v>1</v>
      </c>
      <c r="C219" s="52">
        <f t="shared" si="27"/>
        <v>1.1312987826086958</v>
      </c>
      <c r="D219" s="52">
        <f t="shared" si="27"/>
        <v>0.23905797101449278</v>
      </c>
      <c r="E219" s="52">
        <f t="shared" si="27"/>
        <v>7.0108695652173911E-2</v>
      </c>
      <c r="F219" s="52">
        <f t="shared" si="27"/>
        <v>2.2000000000000001E-3</v>
      </c>
      <c r="G219" s="52">
        <f t="shared" si="27"/>
        <v>4.3233333333333332E-2</v>
      </c>
      <c r="H219" s="52">
        <f t="shared" si="27"/>
        <v>9.5000000000000001E-2</v>
      </c>
      <c r="I219" s="52">
        <f t="shared" si="27"/>
        <v>0.312</v>
      </c>
      <c r="J219" s="52">
        <f t="shared" si="27"/>
        <v>0.21293333333333334</v>
      </c>
      <c r="K219" s="52">
        <f t="shared" si="27"/>
        <v>8.199999999999999E-3</v>
      </c>
      <c r="L219" s="52">
        <f t="shared" si="27"/>
        <v>8.0000000000000002E-3</v>
      </c>
      <c r="M219" s="52">
        <f t="shared" si="27"/>
        <v>0.1356</v>
      </c>
      <c r="O219" s="5" t="s">
        <v>23</v>
      </c>
      <c r="P219" s="202" t="str">
        <f t="shared" si="24"/>
        <v>Alho</v>
      </c>
    </row>
    <row r="220" spans="1:16" ht="16.899999999999999" customHeight="1" x14ac:dyDescent="0.2">
      <c r="A220" s="99" t="s">
        <v>189</v>
      </c>
      <c r="B220" s="48">
        <v>100</v>
      </c>
      <c r="C220" s="52">
        <f t="shared" si="27"/>
        <v>357.78927311594202</v>
      </c>
      <c r="D220" s="52">
        <f t="shared" si="27"/>
        <v>78.759543478260866</v>
      </c>
      <c r="E220" s="52">
        <f t="shared" si="27"/>
        <v>7.1585398550724637</v>
      </c>
      <c r="F220" s="52">
        <f t="shared" si="27"/>
        <v>0.33500000000000002</v>
      </c>
      <c r="G220" s="52">
        <f t="shared" si="27"/>
        <v>1.6391666666666667</v>
      </c>
      <c r="H220" s="52">
        <f t="shared" si="27"/>
        <v>0</v>
      </c>
      <c r="I220" s="52">
        <f t="shared" si="27"/>
        <v>0</v>
      </c>
      <c r="J220" s="52">
        <f t="shared" si="27"/>
        <v>30.383666666666663</v>
      </c>
      <c r="K220" s="52">
        <f t="shared" si="27"/>
        <v>1.2248333333333334</v>
      </c>
      <c r="L220" s="52">
        <f t="shared" si="27"/>
        <v>0.67774749999999995</v>
      </c>
      <c r="M220" s="52">
        <f t="shared" si="27"/>
        <v>4.4143333333333334</v>
      </c>
      <c r="O220" s="5" t="s">
        <v>24</v>
      </c>
      <c r="P220" s="202" t="str">
        <f t="shared" si="24"/>
        <v>Arroz,</v>
      </c>
    </row>
    <row r="221" spans="1:16" ht="16.899999999999999" customHeight="1" x14ac:dyDescent="0.2">
      <c r="A221" s="99" t="s">
        <v>182</v>
      </c>
      <c r="B221" s="48">
        <v>20</v>
      </c>
      <c r="C221" s="52">
        <f t="shared" si="27"/>
        <v>2.7641802898550689</v>
      </c>
      <c r="D221" s="52">
        <f t="shared" si="27"/>
        <v>0.48565217391304361</v>
      </c>
      <c r="E221" s="52">
        <f t="shared" si="27"/>
        <v>0.33768115942028992</v>
      </c>
      <c r="F221" s="52">
        <f t="shared" si="27"/>
        <v>2.466666666666667E-2</v>
      </c>
      <c r="G221" s="52">
        <f t="shared" si="27"/>
        <v>0.46600000000000003</v>
      </c>
      <c r="H221" s="52">
        <f t="shared" si="27"/>
        <v>0</v>
      </c>
      <c r="I221" s="52">
        <f t="shared" si="27"/>
        <v>4.2780000000000005</v>
      </c>
      <c r="J221" s="52">
        <f t="shared" si="27"/>
        <v>1.8213333333333335</v>
      </c>
      <c r="K221" s="52">
        <f t="shared" si="27"/>
        <v>6.9333333333333344E-2</v>
      </c>
      <c r="L221" s="52">
        <f t="shared" si="27"/>
        <v>0.122</v>
      </c>
      <c r="M221" s="52">
        <f t="shared" si="27"/>
        <v>5.5026666666666664</v>
      </c>
      <c r="O221" s="7" t="s">
        <v>25</v>
      </c>
      <c r="P221" s="202" t="str">
        <f t="shared" si="24"/>
        <v>Alface</v>
      </c>
    </row>
    <row r="222" spans="1:16" ht="16.899999999999999" customHeight="1" x14ac:dyDescent="0.2">
      <c r="A222" s="99" t="s">
        <v>195</v>
      </c>
      <c r="B222" s="48">
        <v>0.5</v>
      </c>
      <c r="C222" s="52">
        <f t="shared" si="27"/>
        <v>4.42</v>
      </c>
      <c r="D222" s="52">
        <f t="shared" si="27"/>
        <v>0</v>
      </c>
      <c r="E222" s="52">
        <f t="shared" si="27"/>
        <v>0</v>
      </c>
      <c r="F222" s="52">
        <f t="shared" si="27"/>
        <v>0.5</v>
      </c>
      <c r="G222" s="52">
        <f t="shared" si="27"/>
        <v>0</v>
      </c>
      <c r="H222" s="52">
        <f t="shared" si="27"/>
        <v>0</v>
      </c>
      <c r="I222" s="52">
        <f t="shared" si="27"/>
        <v>0</v>
      </c>
      <c r="J222" s="52">
        <f t="shared" si="27"/>
        <v>0</v>
      </c>
      <c r="K222" s="52">
        <f t="shared" si="27"/>
        <v>0</v>
      </c>
      <c r="L222" s="52">
        <f t="shared" si="27"/>
        <v>0</v>
      </c>
      <c r="M222" s="52">
        <f t="shared" si="27"/>
        <v>0</v>
      </c>
      <c r="O222" s="5" t="s">
        <v>26</v>
      </c>
      <c r="P222" s="202" t="str">
        <f t="shared" si="24"/>
        <v>Azeite</v>
      </c>
    </row>
    <row r="223" spans="1:16" ht="16.899999999999999" customHeight="1" x14ac:dyDescent="0.2">
      <c r="A223" s="99" t="s">
        <v>202</v>
      </c>
      <c r="B223" s="48">
        <v>100</v>
      </c>
      <c r="C223" s="52">
        <f t="shared" si="27"/>
        <v>98.249702173913064</v>
      </c>
      <c r="D223" s="52">
        <f t="shared" si="27"/>
        <v>25.95688405797102</v>
      </c>
      <c r="E223" s="52">
        <f t="shared" si="27"/>
        <v>1.2681159420289856</v>
      </c>
      <c r="F223" s="52">
        <f t="shared" si="27"/>
        <v>6.5000000000000002E-2</v>
      </c>
      <c r="G223" s="52">
        <f t="shared" si="27"/>
        <v>2.0433333333333334</v>
      </c>
      <c r="H223" s="52">
        <f t="shared" si="27"/>
        <v>3.2099999999999995</v>
      </c>
      <c r="I223" s="52">
        <f t="shared" si="27"/>
        <v>21.59</v>
      </c>
      <c r="J223" s="52">
        <f t="shared" si="27"/>
        <v>26.289999999999996</v>
      </c>
      <c r="K223" s="52">
        <f t="shared" si="27"/>
        <v>0.1466666666666667</v>
      </c>
      <c r="L223" s="52">
        <f t="shared" si="27"/>
        <v>0.38</v>
      </c>
      <c r="M223" s="52">
        <f t="shared" si="27"/>
        <v>7.5633333333333326</v>
      </c>
      <c r="O223" s="5" t="s">
        <v>27</v>
      </c>
      <c r="P223" s="202" t="str">
        <f t="shared" si="24"/>
        <v>Banana</v>
      </c>
    </row>
    <row r="224" spans="1:16" ht="16.899999999999999" customHeight="1" x14ac:dyDescent="0.2">
      <c r="A224" s="99" t="s">
        <v>149</v>
      </c>
      <c r="B224" s="48">
        <v>70</v>
      </c>
      <c r="C224" s="52">
        <f t="shared" si="27"/>
        <v>169.4</v>
      </c>
      <c r="D224" s="52">
        <f t="shared" si="27"/>
        <v>0</v>
      </c>
      <c r="E224" s="52">
        <f t="shared" si="27"/>
        <v>16.954000000000001</v>
      </c>
      <c r="F224" s="52">
        <f t="shared" si="27"/>
        <v>10.794</v>
      </c>
      <c r="G224" s="52">
        <f t="shared" si="27"/>
        <v>0</v>
      </c>
      <c r="H224" s="52">
        <f t="shared" si="27"/>
        <v>0</v>
      </c>
      <c r="I224" s="52">
        <f t="shared" si="27"/>
        <v>0</v>
      </c>
      <c r="J224" s="52">
        <f t="shared" si="27"/>
        <v>14</v>
      </c>
      <c r="K224" s="52">
        <f t="shared" si="27"/>
        <v>3.9969999999999999</v>
      </c>
      <c r="L224" s="52">
        <f t="shared" si="27"/>
        <v>1.9670000000000001</v>
      </c>
      <c r="M224" s="52">
        <f t="shared" si="27"/>
        <v>5.6000000000000005</v>
      </c>
      <c r="O224" s="5" t="s">
        <v>28</v>
      </c>
      <c r="P224" s="202" t="str">
        <f t="shared" si="24"/>
        <v xml:space="preserve">Carne </v>
      </c>
    </row>
    <row r="225" spans="1:16" ht="16.899999999999999" customHeight="1" x14ac:dyDescent="0.2">
      <c r="A225" s="99" t="s">
        <v>233</v>
      </c>
      <c r="B225" s="48">
        <v>2</v>
      </c>
      <c r="C225" s="52">
        <f t="shared" si="27"/>
        <v>0.7884009275362317</v>
      </c>
      <c r="D225" s="52">
        <f t="shared" si="27"/>
        <v>0.17706376811594196</v>
      </c>
      <c r="E225" s="52">
        <f t="shared" si="27"/>
        <v>3.4202898550724642E-2</v>
      </c>
      <c r="F225" s="52">
        <f t="shared" si="27"/>
        <v>1.6000000000000001E-3</v>
      </c>
      <c r="G225" s="52">
        <f t="shared" si="27"/>
        <v>4.3733333333333339E-2</v>
      </c>
      <c r="H225" s="52">
        <f t="shared" si="27"/>
        <v>1.6000000000000001E-3</v>
      </c>
      <c r="I225" s="52">
        <f t="shared" si="27"/>
        <v>9.3333333333333338E-2</v>
      </c>
      <c r="J225" s="52">
        <f t="shared" si="27"/>
        <v>0.23833333339999999</v>
      </c>
      <c r="K225" s="52">
        <f t="shared" si="27"/>
        <v>3.4666666666666669E-3</v>
      </c>
      <c r="L225" s="52">
        <f t="shared" si="27"/>
        <v>4.0666666666666672E-3</v>
      </c>
      <c r="M225" s="52">
        <f t="shared" si="27"/>
        <v>0.28000000000000003</v>
      </c>
      <c r="O225" s="5" t="s">
        <v>29</v>
      </c>
      <c r="P225" s="202" t="str">
        <f t="shared" si="24"/>
        <v>Cebola</v>
      </c>
    </row>
    <row r="226" spans="1:16" ht="16.899999999999999" customHeight="1" x14ac:dyDescent="0.2">
      <c r="A226" s="99" t="s">
        <v>162</v>
      </c>
      <c r="B226" s="48">
        <v>2</v>
      </c>
      <c r="C226" s="52">
        <f t="shared" si="27"/>
        <v>0.84200000000000008</v>
      </c>
      <c r="D226" s="52">
        <f t="shared" si="27"/>
        <v>0.13800000000000001</v>
      </c>
      <c r="E226" s="52">
        <f t="shared" si="27"/>
        <v>0.05</v>
      </c>
      <c r="F226" s="52">
        <f t="shared" si="27"/>
        <v>0.01</v>
      </c>
      <c r="G226" s="52">
        <f t="shared" si="27"/>
        <v>2.4E-2</v>
      </c>
      <c r="H226" s="52">
        <f t="shared" si="27"/>
        <v>0</v>
      </c>
      <c r="I226" s="52">
        <f t="shared" si="27"/>
        <v>0.63560000000000005</v>
      </c>
      <c r="J226" s="52">
        <f t="shared" si="27"/>
        <v>0.49186666666666667</v>
      </c>
      <c r="K226" s="52">
        <f t="shared" si="27"/>
        <v>6.0666666666666655E-3</v>
      </c>
      <c r="L226" s="52">
        <f t="shared" si="27"/>
        <v>1.2933333333333331E-2</v>
      </c>
      <c r="M226" s="52">
        <f t="shared" si="27"/>
        <v>1.5970666666666669</v>
      </c>
      <c r="O226" s="5" t="s">
        <v>30</v>
      </c>
      <c r="P226" s="202" t="str">
        <f t="shared" si="24"/>
        <v>Cheiro</v>
      </c>
    </row>
    <row r="227" spans="1:16" ht="16.899999999999999" customHeight="1" x14ac:dyDescent="0.2">
      <c r="A227" s="100" t="s">
        <v>259</v>
      </c>
      <c r="B227" s="49">
        <v>30</v>
      </c>
      <c r="C227" s="52">
        <f t="shared" si="27"/>
        <v>98.708020869565232</v>
      </c>
      <c r="D227" s="52">
        <f t="shared" si="27"/>
        <v>18.366434782608696</v>
      </c>
      <c r="E227" s="52">
        <f t="shared" si="27"/>
        <v>5.9945652173913047</v>
      </c>
      <c r="F227" s="52">
        <f t="shared" si="27"/>
        <v>0.37699999999999995</v>
      </c>
      <c r="G227" s="52">
        <f t="shared" si="27"/>
        <v>5.5260000000000007</v>
      </c>
      <c r="H227" s="52">
        <f t="shared" si="27"/>
        <v>0</v>
      </c>
      <c r="I227" s="52">
        <f t="shared" si="27"/>
        <v>0</v>
      </c>
      <c r="J227" s="52">
        <f t="shared" si="27"/>
        <v>62.984000000000002</v>
      </c>
      <c r="K227" s="52">
        <f t="shared" si="27"/>
        <v>0.87099999999999977</v>
      </c>
      <c r="L227" s="52">
        <f t="shared" si="27"/>
        <v>2.3959999999999999</v>
      </c>
      <c r="M227" s="52">
        <f t="shared" si="27"/>
        <v>36.771000000000001</v>
      </c>
      <c r="O227" s="5" t="s">
        <v>31</v>
      </c>
      <c r="P227" s="202" t="str">
        <f t="shared" si="24"/>
        <v>Feijão</v>
      </c>
    </row>
    <row r="228" spans="1:16" ht="16.899999999999999" customHeight="1" x14ac:dyDescent="0.2">
      <c r="A228" s="100" t="s">
        <v>337</v>
      </c>
      <c r="B228" s="49">
        <v>5</v>
      </c>
      <c r="C228" s="52">
        <f t="shared" si="27"/>
        <v>44.2</v>
      </c>
      <c r="D228" s="52">
        <f t="shared" si="27"/>
        <v>0</v>
      </c>
      <c r="E228" s="52">
        <f t="shared" si="27"/>
        <v>0</v>
      </c>
      <c r="F228" s="52">
        <f t="shared" si="27"/>
        <v>5</v>
      </c>
      <c r="G228" s="52">
        <f t="shared" si="27"/>
        <v>0</v>
      </c>
      <c r="H228" s="52">
        <f t="shared" si="27"/>
        <v>0</v>
      </c>
      <c r="I228" s="52">
        <f t="shared" si="27"/>
        <v>0</v>
      </c>
      <c r="J228" s="52">
        <f t="shared" si="27"/>
        <v>0</v>
      </c>
      <c r="K228" s="52">
        <f t="shared" si="27"/>
        <v>0</v>
      </c>
      <c r="L228" s="52">
        <f t="shared" si="27"/>
        <v>0</v>
      </c>
      <c r="M228" s="52">
        <f t="shared" si="27"/>
        <v>0</v>
      </c>
      <c r="O228" s="8" t="s">
        <v>33</v>
      </c>
      <c r="P228" s="202" t="str">
        <f t="shared" si="24"/>
        <v>Óleo d</v>
      </c>
    </row>
    <row r="229" spans="1:16" ht="16.899999999999999" customHeight="1" x14ac:dyDescent="0.2">
      <c r="A229" s="100" t="s">
        <v>158</v>
      </c>
      <c r="B229" s="49">
        <v>1</v>
      </c>
      <c r="C229" s="52">
        <f t="shared" si="27"/>
        <v>0</v>
      </c>
      <c r="D229" s="52">
        <f t="shared" si="27"/>
        <v>0</v>
      </c>
      <c r="E229" s="52">
        <f t="shared" si="27"/>
        <v>0</v>
      </c>
      <c r="F229" s="52">
        <f t="shared" si="27"/>
        <v>0</v>
      </c>
      <c r="G229" s="52">
        <f t="shared" si="27"/>
        <v>0</v>
      </c>
      <c r="H229" s="52">
        <f t="shared" si="27"/>
        <v>0</v>
      </c>
      <c r="I229" s="52">
        <f t="shared" si="27"/>
        <v>0</v>
      </c>
      <c r="J229" s="52">
        <f t="shared" si="27"/>
        <v>0</v>
      </c>
      <c r="K229" s="52">
        <f t="shared" si="27"/>
        <v>0</v>
      </c>
      <c r="L229" s="52">
        <f t="shared" si="27"/>
        <v>0</v>
      </c>
      <c r="M229" s="52">
        <f t="shared" si="27"/>
        <v>0</v>
      </c>
      <c r="O229" s="5" t="s">
        <v>34</v>
      </c>
      <c r="P229" s="202" t="str">
        <f t="shared" si="24"/>
        <v>Sal</v>
      </c>
    </row>
    <row r="230" spans="1:16" ht="16.899999999999999" customHeight="1" x14ac:dyDescent="0.2">
      <c r="A230" s="100" t="s">
        <v>167</v>
      </c>
      <c r="B230" s="49">
        <v>20</v>
      </c>
      <c r="C230" s="52">
        <f t="shared" si="27"/>
        <v>3.0670313043478314</v>
      </c>
      <c r="D230" s="52">
        <f t="shared" si="27"/>
        <v>0.62776811594202919</v>
      </c>
      <c r="E230" s="52">
        <f t="shared" si="27"/>
        <v>0.21956521739130433</v>
      </c>
      <c r="F230" s="52">
        <f t="shared" si="27"/>
        <v>3.4666666666666672E-2</v>
      </c>
      <c r="G230" s="52">
        <f t="shared" si="27"/>
        <v>0.23466666666666663</v>
      </c>
      <c r="H230" s="52">
        <f t="shared" si="27"/>
        <v>8.3260000000000005</v>
      </c>
      <c r="I230" s="52">
        <f t="shared" si="27"/>
        <v>4.2426666666666666</v>
      </c>
      <c r="J230" s="52">
        <f t="shared" si="27"/>
        <v>2.1079999999999997</v>
      </c>
      <c r="K230" s="52">
        <f t="shared" si="27"/>
        <v>2.7333333333333338E-2</v>
      </c>
      <c r="L230" s="52">
        <f t="shared" si="27"/>
        <v>4.7333333333333331E-2</v>
      </c>
      <c r="M230" s="52">
        <f t="shared" si="27"/>
        <v>1.3880000000000001</v>
      </c>
      <c r="O230" s="5" t="s">
        <v>35</v>
      </c>
      <c r="P230" s="202" t="str">
        <f t="shared" si="24"/>
        <v>Tomate</v>
      </c>
    </row>
    <row r="231" spans="1:16" ht="16.899999999999999" customHeight="1" x14ac:dyDescent="0.2">
      <c r="A231" s="100"/>
      <c r="B231" s="49"/>
      <c r="C231" s="52" t="str">
        <f t="shared" si="27"/>
        <v/>
      </c>
      <c r="D231" s="52" t="str">
        <f t="shared" si="27"/>
        <v/>
      </c>
      <c r="E231" s="52" t="str">
        <f t="shared" si="27"/>
        <v/>
      </c>
      <c r="F231" s="52" t="str">
        <f t="shared" si="27"/>
        <v/>
      </c>
      <c r="G231" s="52" t="str">
        <f t="shared" si="27"/>
        <v/>
      </c>
      <c r="H231" s="52" t="str">
        <f t="shared" si="27"/>
        <v/>
      </c>
      <c r="I231" s="52" t="str">
        <f t="shared" si="27"/>
        <v/>
      </c>
      <c r="J231" s="52" t="str">
        <f t="shared" si="27"/>
        <v/>
      </c>
      <c r="K231" s="52" t="str">
        <f t="shared" si="27"/>
        <v/>
      </c>
      <c r="L231" s="52" t="str">
        <f t="shared" si="27"/>
        <v/>
      </c>
      <c r="M231" s="52" t="str">
        <f t="shared" si="27"/>
        <v/>
      </c>
      <c r="O231" s="5" t="s">
        <v>36</v>
      </c>
      <c r="P231" s="202" t="str">
        <f t="shared" si="24"/>
        <v/>
      </c>
    </row>
    <row r="232" spans="1:16" ht="16.899999999999999" customHeight="1" x14ac:dyDescent="0.2">
      <c r="A232" s="100"/>
      <c r="B232" s="49"/>
      <c r="C232" s="52" t="str">
        <f t="shared" si="27"/>
        <v/>
      </c>
      <c r="D232" s="52" t="str">
        <f t="shared" si="27"/>
        <v/>
      </c>
      <c r="E232" s="52" t="str">
        <f t="shared" si="27"/>
        <v/>
      </c>
      <c r="F232" s="52" t="str">
        <f t="shared" si="27"/>
        <v/>
      </c>
      <c r="G232" s="52" t="str">
        <f t="shared" si="27"/>
        <v/>
      </c>
      <c r="H232" s="52" t="str">
        <f t="shared" si="27"/>
        <v/>
      </c>
      <c r="I232" s="52" t="str">
        <f t="shared" si="27"/>
        <v/>
      </c>
      <c r="J232" s="52" t="str">
        <f t="shared" si="27"/>
        <v/>
      </c>
      <c r="K232" s="52" t="str">
        <f t="shared" si="27"/>
        <v/>
      </c>
      <c r="L232" s="52" t="str">
        <f t="shared" si="27"/>
        <v/>
      </c>
      <c r="M232" s="52" t="str">
        <f t="shared" si="27"/>
        <v/>
      </c>
      <c r="O232" s="5"/>
      <c r="P232" s="202" t="str">
        <f t="shared" si="24"/>
        <v/>
      </c>
    </row>
    <row r="233" spans="1:16" ht="16.899999999999999" customHeight="1" x14ac:dyDescent="0.2">
      <c r="A233" s="100"/>
      <c r="B233" s="49"/>
      <c r="C233" s="52" t="str">
        <f t="shared" si="27"/>
        <v/>
      </c>
      <c r="D233" s="52" t="str">
        <f t="shared" si="27"/>
        <v/>
      </c>
      <c r="E233" s="52" t="str">
        <f t="shared" si="27"/>
        <v/>
      </c>
      <c r="F233" s="52" t="str">
        <f t="shared" si="27"/>
        <v/>
      </c>
      <c r="G233" s="52" t="str">
        <f t="shared" si="27"/>
        <v/>
      </c>
      <c r="H233" s="52" t="str">
        <f t="shared" si="27"/>
        <v/>
      </c>
      <c r="I233" s="52" t="str">
        <f t="shared" si="27"/>
        <v/>
      </c>
      <c r="J233" s="52" t="str">
        <f t="shared" si="27"/>
        <v/>
      </c>
      <c r="K233" s="52" t="str">
        <f t="shared" si="27"/>
        <v/>
      </c>
      <c r="L233" s="52" t="str">
        <f t="shared" si="27"/>
        <v/>
      </c>
      <c r="M233" s="52" t="str">
        <f t="shared" si="27"/>
        <v/>
      </c>
      <c r="O233" s="5"/>
      <c r="P233" s="202" t="str">
        <f t="shared" si="24"/>
        <v/>
      </c>
    </row>
    <row r="234" spans="1:16" ht="16.899999999999999" customHeight="1" x14ac:dyDescent="0.2">
      <c r="A234" s="100"/>
      <c r="B234" s="49"/>
      <c r="C234" s="52" t="str">
        <f t="shared" ref="C234:M237" si="28">IF($A234="","",$B234*(VLOOKUP($A234,listaDados,C$3,FALSE)))</f>
        <v/>
      </c>
      <c r="D234" s="52" t="str">
        <f t="shared" si="28"/>
        <v/>
      </c>
      <c r="E234" s="52" t="str">
        <f t="shared" si="28"/>
        <v/>
      </c>
      <c r="F234" s="52" t="str">
        <f t="shared" si="28"/>
        <v/>
      </c>
      <c r="G234" s="52" t="str">
        <f t="shared" si="28"/>
        <v/>
      </c>
      <c r="H234" s="52" t="str">
        <f t="shared" si="28"/>
        <v/>
      </c>
      <c r="I234" s="52" t="str">
        <f t="shared" si="28"/>
        <v/>
      </c>
      <c r="J234" s="52" t="str">
        <f t="shared" si="28"/>
        <v/>
      </c>
      <c r="K234" s="52" t="str">
        <f t="shared" si="28"/>
        <v/>
      </c>
      <c r="L234" s="52" t="str">
        <f t="shared" si="28"/>
        <v/>
      </c>
      <c r="M234" s="52" t="str">
        <f t="shared" si="28"/>
        <v/>
      </c>
      <c r="O234" s="5"/>
      <c r="P234" s="202" t="str">
        <f t="shared" si="24"/>
        <v/>
      </c>
    </row>
    <row r="235" spans="1:16" ht="16.899999999999999" customHeight="1" x14ac:dyDescent="0.2">
      <c r="A235" s="100"/>
      <c r="B235" s="49"/>
      <c r="C235" s="52" t="str">
        <f t="shared" si="28"/>
        <v/>
      </c>
      <c r="D235" s="52" t="str">
        <f t="shared" si="28"/>
        <v/>
      </c>
      <c r="E235" s="52" t="str">
        <f t="shared" si="28"/>
        <v/>
      </c>
      <c r="F235" s="52" t="str">
        <f t="shared" si="28"/>
        <v/>
      </c>
      <c r="G235" s="52" t="str">
        <f t="shared" si="28"/>
        <v/>
      </c>
      <c r="H235" s="52" t="str">
        <f t="shared" si="28"/>
        <v/>
      </c>
      <c r="I235" s="52" t="str">
        <f t="shared" si="28"/>
        <v/>
      </c>
      <c r="J235" s="52" t="str">
        <f t="shared" si="28"/>
        <v/>
      </c>
      <c r="K235" s="52" t="str">
        <f t="shared" si="28"/>
        <v/>
      </c>
      <c r="L235" s="52" t="str">
        <f t="shared" si="28"/>
        <v/>
      </c>
      <c r="M235" s="52" t="str">
        <f t="shared" si="28"/>
        <v/>
      </c>
      <c r="O235" s="5"/>
      <c r="P235" s="202" t="str">
        <f t="shared" si="24"/>
        <v/>
      </c>
    </row>
    <row r="236" spans="1:16" ht="16.899999999999999" customHeight="1" x14ac:dyDescent="0.2">
      <c r="A236" s="100"/>
      <c r="B236" s="49"/>
      <c r="C236" s="52" t="str">
        <f t="shared" si="28"/>
        <v/>
      </c>
      <c r="D236" s="52" t="str">
        <f t="shared" si="28"/>
        <v/>
      </c>
      <c r="E236" s="52" t="str">
        <f t="shared" si="28"/>
        <v/>
      </c>
      <c r="F236" s="52" t="str">
        <f t="shared" si="28"/>
        <v/>
      </c>
      <c r="G236" s="52" t="str">
        <f t="shared" si="28"/>
        <v/>
      </c>
      <c r="H236" s="52" t="str">
        <f t="shared" si="28"/>
        <v/>
      </c>
      <c r="I236" s="52" t="str">
        <f t="shared" si="28"/>
        <v/>
      </c>
      <c r="J236" s="52" t="str">
        <f t="shared" si="28"/>
        <v/>
      </c>
      <c r="K236" s="52" t="str">
        <f t="shared" si="28"/>
        <v/>
      </c>
      <c r="L236" s="52" t="str">
        <f t="shared" si="28"/>
        <v/>
      </c>
      <c r="M236" s="52" t="str">
        <f t="shared" si="28"/>
        <v/>
      </c>
      <c r="O236" s="5" t="s">
        <v>37</v>
      </c>
      <c r="P236" s="202" t="str">
        <f t="shared" si="24"/>
        <v/>
      </c>
    </row>
    <row r="237" spans="1:16" ht="16.899999999999999" customHeight="1" x14ac:dyDescent="0.2">
      <c r="A237" s="100"/>
      <c r="B237" s="49"/>
      <c r="C237" s="52" t="str">
        <f t="shared" si="28"/>
        <v/>
      </c>
      <c r="D237" s="52" t="str">
        <f t="shared" si="28"/>
        <v/>
      </c>
      <c r="E237" s="52" t="str">
        <f t="shared" si="28"/>
        <v/>
      </c>
      <c r="F237" s="52" t="str">
        <f t="shared" si="28"/>
        <v/>
      </c>
      <c r="G237" s="52" t="str">
        <f t="shared" si="28"/>
        <v/>
      </c>
      <c r="H237" s="52" t="str">
        <f t="shared" si="28"/>
        <v/>
      </c>
      <c r="I237" s="52" t="str">
        <f t="shared" si="28"/>
        <v/>
      </c>
      <c r="J237" s="52" t="str">
        <f t="shared" si="28"/>
        <v/>
      </c>
      <c r="K237" s="52" t="str">
        <f t="shared" si="28"/>
        <v/>
      </c>
      <c r="L237" s="52" t="str">
        <f t="shared" si="28"/>
        <v/>
      </c>
      <c r="M237" s="52" t="str">
        <f t="shared" si="28"/>
        <v/>
      </c>
      <c r="O237" s="9" t="s">
        <v>38</v>
      </c>
      <c r="P237" s="202" t="str">
        <f t="shared" si="24"/>
        <v/>
      </c>
    </row>
    <row r="238" spans="1:16" ht="16.899999999999999" customHeight="1" thickBot="1" x14ac:dyDescent="0.25">
      <c r="A238" s="181" t="s">
        <v>134</v>
      </c>
      <c r="B238" s="55"/>
      <c r="C238" s="50">
        <f t="shared" ref="C238:M238" si="29">SUM(C218:C237)</f>
        <v>792.93969572463766</v>
      </c>
      <c r="D238" s="50">
        <f t="shared" si="29"/>
        <v>127.25849130434783</v>
      </c>
      <c r="E238" s="50">
        <f t="shared" si="29"/>
        <v>32.610692028985511</v>
      </c>
      <c r="F238" s="50">
        <f t="shared" si="29"/>
        <v>17.305133333333334</v>
      </c>
      <c r="G238" s="50">
        <f t="shared" si="29"/>
        <v>10.670133333333334</v>
      </c>
      <c r="H238" s="50">
        <f t="shared" si="29"/>
        <v>11.6326</v>
      </c>
      <c r="I238" s="50">
        <f t="shared" si="29"/>
        <v>32.678600000000003</v>
      </c>
      <c r="J238" s="50">
        <f t="shared" si="29"/>
        <v>141.1761333334</v>
      </c>
      <c r="K238" s="50">
        <f t="shared" si="29"/>
        <v>6.4498999999999986</v>
      </c>
      <c r="L238" s="50">
        <f t="shared" si="29"/>
        <v>5.727080833333333</v>
      </c>
      <c r="M238" s="50">
        <f t="shared" si="29"/>
        <v>68.641000000000005</v>
      </c>
      <c r="O238" s="5" t="s">
        <v>39</v>
      </c>
      <c r="P238" s="202" t="str">
        <f t="shared" si="24"/>
        <v>TOTAL</v>
      </c>
    </row>
    <row r="239" spans="1:16" x14ac:dyDescent="0.2">
      <c r="P239" s="202" t="str">
        <f t="shared" si="24"/>
        <v/>
      </c>
    </row>
    <row r="240" spans="1:16" ht="13.5" thickBot="1" x14ac:dyDescent="0.25">
      <c r="P240" s="202" t="str">
        <f t="shared" si="24"/>
        <v/>
      </c>
    </row>
    <row r="241" spans="1:16" ht="30" customHeight="1" thickBot="1" x14ac:dyDescent="0.25">
      <c r="A241" s="92" t="s">
        <v>133</v>
      </c>
      <c r="B241" s="178"/>
      <c r="C241" s="179"/>
      <c r="D241" s="179"/>
      <c r="E241" s="272" t="s">
        <v>414</v>
      </c>
      <c r="F241" s="272"/>
      <c r="G241" s="272"/>
      <c r="H241" s="179" t="s">
        <v>418</v>
      </c>
      <c r="I241" s="179"/>
      <c r="J241" s="179"/>
      <c r="K241" s="180"/>
      <c r="L241" s="251" t="s">
        <v>74</v>
      </c>
      <c r="M241" s="252"/>
      <c r="O241" s="4" t="s">
        <v>14</v>
      </c>
      <c r="P241" s="202" t="str">
        <f t="shared" si="24"/>
        <v>MEC 
F</v>
      </c>
    </row>
    <row r="242" spans="1:16" ht="15.2" customHeight="1" thickBot="1" x14ac:dyDescent="0.3">
      <c r="A242" s="93" t="s">
        <v>453</v>
      </c>
      <c r="B242" s="1">
        <v>1</v>
      </c>
      <c r="C242" s="2" t="s">
        <v>448</v>
      </c>
      <c r="D242" s="3"/>
      <c r="E242" s="253"/>
      <c r="F242" s="253"/>
      <c r="G242" s="253"/>
      <c r="H242" s="254"/>
      <c r="I242" s="255" t="s">
        <v>141</v>
      </c>
      <c r="J242" s="256"/>
      <c r="K242" s="257" t="s">
        <v>80</v>
      </c>
      <c r="L242" s="258"/>
      <c r="M242" s="259"/>
      <c r="O242" s="5" t="s">
        <v>16</v>
      </c>
      <c r="P242" s="202" t="str">
        <f t="shared" si="24"/>
        <v xml:space="preserve">Nº de </v>
      </c>
    </row>
    <row r="243" spans="1:16" ht="15.2" customHeight="1" thickBot="1" x14ac:dyDescent="0.25">
      <c r="A243" s="94"/>
      <c r="B243" s="14"/>
      <c r="C243" s="15">
        <v>14</v>
      </c>
      <c r="D243" s="15">
        <v>15</v>
      </c>
      <c r="E243" s="15">
        <v>16</v>
      </c>
      <c r="F243" s="15">
        <v>17</v>
      </c>
      <c r="G243" s="15">
        <v>18</v>
      </c>
      <c r="H243" s="15">
        <v>19</v>
      </c>
      <c r="I243" s="15">
        <v>20</v>
      </c>
      <c r="J243" s="15">
        <v>21</v>
      </c>
      <c r="K243" s="15">
        <v>22</v>
      </c>
      <c r="L243" s="15">
        <v>23</v>
      </c>
      <c r="M243" s="95">
        <v>24</v>
      </c>
      <c r="O243" s="5" t="s">
        <v>17</v>
      </c>
      <c r="P243" s="202" t="str">
        <f t="shared" si="24"/>
        <v/>
      </c>
    </row>
    <row r="244" spans="1:16" ht="15.2" customHeight="1" x14ac:dyDescent="0.2">
      <c r="A244" s="96" t="s">
        <v>0</v>
      </c>
      <c r="B244" s="260" t="s">
        <v>73</v>
      </c>
      <c r="C244" s="262" t="s">
        <v>426</v>
      </c>
      <c r="D244" s="263"/>
      <c r="E244" s="263"/>
      <c r="F244" s="263"/>
      <c r="G244" s="263"/>
      <c r="H244" s="263"/>
      <c r="I244" s="263"/>
      <c r="J244" s="263"/>
      <c r="K244" s="264"/>
      <c r="L244" s="268" t="s">
        <v>1</v>
      </c>
      <c r="M244" s="269"/>
      <c r="O244" s="6" t="s">
        <v>69</v>
      </c>
      <c r="P244" s="202" t="str">
        <f t="shared" si="24"/>
        <v>N.º do</v>
      </c>
    </row>
    <row r="245" spans="1:16" ht="15.2" customHeight="1" thickBot="1" x14ac:dyDescent="0.25">
      <c r="A245" s="97">
        <v>9</v>
      </c>
      <c r="B245" s="261"/>
      <c r="C245" s="265"/>
      <c r="D245" s="266"/>
      <c r="E245" s="266"/>
      <c r="F245" s="266"/>
      <c r="G245" s="266"/>
      <c r="H245" s="266"/>
      <c r="I245" s="266"/>
      <c r="J245" s="266"/>
      <c r="K245" s="267"/>
      <c r="L245" s="270">
        <v>1</v>
      </c>
      <c r="M245" s="271"/>
      <c r="O245" s="5" t="s">
        <v>65</v>
      </c>
      <c r="P245" s="202" t="str">
        <f t="shared" si="24"/>
        <v>9</v>
      </c>
    </row>
    <row r="246" spans="1:16" ht="31.5" customHeight="1" x14ac:dyDescent="0.2">
      <c r="A246" s="249" t="s">
        <v>2</v>
      </c>
      <c r="B246" s="46" t="s">
        <v>3</v>
      </c>
      <c r="C246" s="47" t="s">
        <v>54</v>
      </c>
      <c r="D246" s="47" t="s">
        <v>132</v>
      </c>
      <c r="E246" s="47" t="s">
        <v>136</v>
      </c>
      <c r="F246" s="47" t="s">
        <v>137</v>
      </c>
      <c r="G246" s="47" t="s">
        <v>138</v>
      </c>
      <c r="H246" s="47" t="s">
        <v>126</v>
      </c>
      <c r="I246" s="47" t="s">
        <v>127</v>
      </c>
      <c r="J246" s="47" t="s">
        <v>131</v>
      </c>
      <c r="K246" s="47" t="s">
        <v>128</v>
      </c>
      <c r="L246" s="47" t="s">
        <v>129</v>
      </c>
      <c r="M246" s="47" t="s">
        <v>130</v>
      </c>
      <c r="O246" s="5" t="s">
        <v>20</v>
      </c>
      <c r="P246" s="202" t="str">
        <f t="shared" si="24"/>
        <v>Nome d</v>
      </c>
    </row>
    <row r="247" spans="1:16" ht="15.75" thickBot="1" x14ac:dyDescent="0.25">
      <c r="A247" s="250"/>
      <c r="B247" s="53" t="s">
        <v>4</v>
      </c>
      <c r="C247" s="54" t="s">
        <v>4</v>
      </c>
      <c r="D247" s="54" t="s">
        <v>4</v>
      </c>
      <c r="E247" s="54" t="s">
        <v>4</v>
      </c>
      <c r="F247" s="54" t="s">
        <v>4</v>
      </c>
      <c r="G247" s="54" t="s">
        <v>4</v>
      </c>
      <c r="H247" s="54" t="s">
        <v>139</v>
      </c>
      <c r="I247" s="54" t="s">
        <v>72</v>
      </c>
      <c r="J247" s="54" t="s">
        <v>72</v>
      </c>
      <c r="K247" s="54" t="s">
        <v>72</v>
      </c>
      <c r="L247" s="54" t="s">
        <v>72</v>
      </c>
      <c r="M247" s="54" t="s">
        <v>72</v>
      </c>
      <c r="O247" s="5" t="s">
        <v>21</v>
      </c>
      <c r="P247" s="202" t="str">
        <f t="shared" si="24"/>
        <v/>
      </c>
    </row>
    <row r="248" spans="1:16" ht="16.899999999999999" customHeight="1" x14ac:dyDescent="0.2">
      <c r="A248" s="98" t="s">
        <v>183</v>
      </c>
      <c r="B248" s="51">
        <v>1</v>
      </c>
      <c r="C248" s="52">
        <f t="shared" ref="C248:M263" si="30">IF($A248="","",$B248*(VLOOKUP($A248,listaDados,C$3,FALSE)))</f>
        <v>1.1312987826086958</v>
      </c>
      <c r="D248" s="52">
        <f t="shared" si="30"/>
        <v>0.23905797101449278</v>
      </c>
      <c r="E248" s="52">
        <f t="shared" si="30"/>
        <v>7.0108695652173911E-2</v>
      </c>
      <c r="F248" s="52">
        <f t="shared" si="30"/>
        <v>2.2000000000000001E-3</v>
      </c>
      <c r="G248" s="52">
        <f t="shared" si="30"/>
        <v>4.3233333333333332E-2</v>
      </c>
      <c r="H248" s="52">
        <f t="shared" si="30"/>
        <v>9.5000000000000001E-2</v>
      </c>
      <c r="I248" s="52">
        <f t="shared" si="30"/>
        <v>0.312</v>
      </c>
      <c r="J248" s="52">
        <f t="shared" si="30"/>
        <v>0.21293333333333334</v>
      </c>
      <c r="K248" s="52">
        <f t="shared" si="30"/>
        <v>8.199999999999999E-3</v>
      </c>
      <c r="L248" s="52">
        <f t="shared" si="30"/>
        <v>8.0000000000000002E-3</v>
      </c>
      <c r="M248" s="52">
        <f t="shared" si="30"/>
        <v>0.1356</v>
      </c>
      <c r="O248" s="5" t="s">
        <v>22</v>
      </c>
      <c r="P248" s="202" t="str">
        <f t="shared" si="24"/>
        <v>Alho</v>
      </c>
    </row>
    <row r="249" spans="1:16" ht="16.899999999999999" customHeight="1" x14ac:dyDescent="0.2">
      <c r="A249" s="99" t="s">
        <v>189</v>
      </c>
      <c r="B249" s="48">
        <v>100</v>
      </c>
      <c r="C249" s="52">
        <f t="shared" si="30"/>
        <v>357.78927311594202</v>
      </c>
      <c r="D249" s="52">
        <f t="shared" si="30"/>
        <v>78.759543478260866</v>
      </c>
      <c r="E249" s="52">
        <f t="shared" si="30"/>
        <v>7.1585398550724637</v>
      </c>
      <c r="F249" s="52">
        <f t="shared" si="30"/>
        <v>0.33500000000000002</v>
      </c>
      <c r="G249" s="52">
        <f t="shared" si="30"/>
        <v>1.6391666666666667</v>
      </c>
      <c r="H249" s="52">
        <f t="shared" si="30"/>
        <v>0</v>
      </c>
      <c r="I249" s="52">
        <f t="shared" si="30"/>
        <v>0</v>
      </c>
      <c r="J249" s="52">
        <f t="shared" si="30"/>
        <v>30.383666666666663</v>
      </c>
      <c r="K249" s="52">
        <f t="shared" si="30"/>
        <v>1.2248333333333334</v>
      </c>
      <c r="L249" s="52">
        <f t="shared" si="30"/>
        <v>0.67774749999999995</v>
      </c>
      <c r="M249" s="52">
        <f t="shared" si="30"/>
        <v>4.4143333333333334</v>
      </c>
      <c r="O249" s="5" t="s">
        <v>23</v>
      </c>
      <c r="P249" s="202" t="str">
        <f t="shared" si="24"/>
        <v>Arroz,</v>
      </c>
    </row>
    <row r="250" spans="1:16" ht="16.899999999999999" customHeight="1" x14ac:dyDescent="0.2">
      <c r="A250" s="99" t="s">
        <v>233</v>
      </c>
      <c r="B250" s="48">
        <v>2</v>
      </c>
      <c r="C250" s="52">
        <f t="shared" si="30"/>
        <v>0.7884009275362317</v>
      </c>
      <c r="D250" s="52">
        <f t="shared" si="30"/>
        <v>0.17706376811594196</v>
      </c>
      <c r="E250" s="52">
        <f t="shared" si="30"/>
        <v>3.4202898550724642E-2</v>
      </c>
      <c r="F250" s="52">
        <f t="shared" si="30"/>
        <v>1.6000000000000001E-3</v>
      </c>
      <c r="G250" s="52">
        <f t="shared" si="30"/>
        <v>4.3733333333333339E-2</v>
      </c>
      <c r="H250" s="52">
        <f t="shared" si="30"/>
        <v>1.6000000000000001E-3</v>
      </c>
      <c r="I250" s="52">
        <f t="shared" si="30"/>
        <v>9.3333333333333338E-2</v>
      </c>
      <c r="J250" s="52">
        <f t="shared" si="30"/>
        <v>0.23833333339999999</v>
      </c>
      <c r="K250" s="52">
        <f t="shared" si="30"/>
        <v>3.4666666666666669E-3</v>
      </c>
      <c r="L250" s="52">
        <f t="shared" si="30"/>
        <v>4.0666666666666672E-3</v>
      </c>
      <c r="M250" s="52">
        <f t="shared" si="30"/>
        <v>0.28000000000000003</v>
      </c>
      <c r="O250" s="5" t="s">
        <v>24</v>
      </c>
      <c r="P250" s="202" t="str">
        <f t="shared" si="24"/>
        <v>Cebola</v>
      </c>
    </row>
    <row r="251" spans="1:16" ht="16.899999999999999" customHeight="1" x14ac:dyDescent="0.2">
      <c r="A251" s="99" t="s">
        <v>162</v>
      </c>
      <c r="B251" s="48">
        <v>2</v>
      </c>
      <c r="C251" s="52">
        <f t="shared" si="30"/>
        <v>0.84200000000000008</v>
      </c>
      <c r="D251" s="52">
        <f t="shared" si="30"/>
        <v>0.13800000000000001</v>
      </c>
      <c r="E251" s="52">
        <f t="shared" si="30"/>
        <v>0.05</v>
      </c>
      <c r="F251" s="52">
        <f t="shared" si="30"/>
        <v>0.01</v>
      </c>
      <c r="G251" s="52">
        <f t="shared" si="30"/>
        <v>2.4E-2</v>
      </c>
      <c r="H251" s="52">
        <f t="shared" si="30"/>
        <v>0</v>
      </c>
      <c r="I251" s="52">
        <f t="shared" si="30"/>
        <v>0.63560000000000005</v>
      </c>
      <c r="J251" s="52">
        <f t="shared" si="30"/>
        <v>0.49186666666666667</v>
      </c>
      <c r="K251" s="52">
        <f t="shared" si="30"/>
        <v>6.0666666666666655E-3</v>
      </c>
      <c r="L251" s="52">
        <f t="shared" si="30"/>
        <v>1.2933333333333331E-2</v>
      </c>
      <c r="M251" s="52">
        <f t="shared" si="30"/>
        <v>1.5970666666666669</v>
      </c>
      <c r="O251" s="7" t="s">
        <v>25</v>
      </c>
      <c r="P251" s="202" t="str">
        <f t="shared" si="24"/>
        <v>Cheiro</v>
      </c>
    </row>
    <row r="252" spans="1:16" ht="16.899999999999999" customHeight="1" x14ac:dyDescent="0.2">
      <c r="A252" s="99" t="s">
        <v>182</v>
      </c>
      <c r="B252" s="48">
        <v>20</v>
      </c>
      <c r="C252" s="52">
        <f t="shared" si="30"/>
        <v>2.7641802898550689</v>
      </c>
      <c r="D252" s="52">
        <f t="shared" si="30"/>
        <v>0.48565217391304361</v>
      </c>
      <c r="E252" s="52">
        <f t="shared" si="30"/>
        <v>0.33768115942028992</v>
      </c>
      <c r="F252" s="52">
        <f t="shared" si="30"/>
        <v>2.466666666666667E-2</v>
      </c>
      <c r="G252" s="52">
        <f t="shared" si="30"/>
        <v>0.46600000000000003</v>
      </c>
      <c r="H252" s="52">
        <f t="shared" si="30"/>
        <v>0</v>
      </c>
      <c r="I252" s="52">
        <f t="shared" si="30"/>
        <v>4.2780000000000005</v>
      </c>
      <c r="J252" s="52">
        <f t="shared" si="30"/>
        <v>1.8213333333333335</v>
      </c>
      <c r="K252" s="52">
        <f t="shared" si="30"/>
        <v>6.9333333333333344E-2</v>
      </c>
      <c r="L252" s="52">
        <f t="shared" si="30"/>
        <v>0.122</v>
      </c>
      <c r="M252" s="52">
        <f t="shared" si="30"/>
        <v>5.5026666666666664</v>
      </c>
      <c r="O252" s="5" t="s">
        <v>26</v>
      </c>
      <c r="P252" s="202" t="str">
        <f t="shared" si="24"/>
        <v>Alface</v>
      </c>
    </row>
    <row r="253" spans="1:16" ht="16.899999999999999" customHeight="1" x14ac:dyDescent="0.2">
      <c r="A253" s="99" t="s">
        <v>267</v>
      </c>
      <c r="B253" s="48">
        <v>70</v>
      </c>
      <c r="C253" s="52">
        <f t="shared" si="30"/>
        <v>170.02252866666666</v>
      </c>
      <c r="D253" s="52">
        <f t="shared" si="30"/>
        <v>0</v>
      </c>
      <c r="E253" s="52">
        <f t="shared" si="30"/>
        <v>16.718333333333334</v>
      </c>
      <c r="F253" s="52">
        <f t="shared" si="30"/>
        <v>10.930966666666666</v>
      </c>
      <c r="G253" s="52">
        <f t="shared" si="30"/>
        <v>0</v>
      </c>
      <c r="H253" s="52">
        <f t="shared" si="30"/>
        <v>11.311999999999999</v>
      </c>
      <c r="I253" s="52">
        <f t="shared" si="30"/>
        <v>0</v>
      </c>
      <c r="J253" s="52">
        <f t="shared" si="30"/>
        <v>12.844066666666668</v>
      </c>
      <c r="K253" s="52">
        <f t="shared" si="30"/>
        <v>1.1890666666666667</v>
      </c>
      <c r="L253" s="52">
        <f t="shared" si="30"/>
        <v>1.1619999999999999</v>
      </c>
      <c r="M253" s="52">
        <f t="shared" si="30"/>
        <v>11.7334</v>
      </c>
      <c r="O253" s="5" t="s">
        <v>27</v>
      </c>
      <c r="P253" s="202" t="str">
        <f t="shared" si="24"/>
        <v>Frango</v>
      </c>
    </row>
    <row r="254" spans="1:16" ht="16.899999999999999" customHeight="1" x14ac:dyDescent="0.2">
      <c r="A254" s="99" t="s">
        <v>259</v>
      </c>
      <c r="B254" s="48">
        <v>30</v>
      </c>
      <c r="C254" s="52">
        <f t="shared" si="30"/>
        <v>98.708020869565232</v>
      </c>
      <c r="D254" s="52">
        <f t="shared" si="30"/>
        <v>18.366434782608696</v>
      </c>
      <c r="E254" s="52">
        <f t="shared" si="30"/>
        <v>5.9945652173913047</v>
      </c>
      <c r="F254" s="52">
        <f t="shared" si="30"/>
        <v>0.37699999999999995</v>
      </c>
      <c r="G254" s="52">
        <f t="shared" si="30"/>
        <v>5.5260000000000007</v>
      </c>
      <c r="H254" s="52">
        <f t="shared" si="30"/>
        <v>0</v>
      </c>
      <c r="I254" s="52">
        <f t="shared" si="30"/>
        <v>0</v>
      </c>
      <c r="J254" s="52">
        <f t="shared" si="30"/>
        <v>62.984000000000002</v>
      </c>
      <c r="K254" s="52">
        <f t="shared" si="30"/>
        <v>0.87099999999999977</v>
      </c>
      <c r="L254" s="52">
        <f t="shared" si="30"/>
        <v>2.3959999999999999</v>
      </c>
      <c r="M254" s="52">
        <f t="shared" si="30"/>
        <v>36.771000000000001</v>
      </c>
      <c r="O254" s="5" t="s">
        <v>28</v>
      </c>
      <c r="P254" s="202" t="str">
        <f t="shared" si="24"/>
        <v>Feijão</v>
      </c>
    </row>
    <row r="255" spans="1:16" ht="16.899999999999999" customHeight="1" x14ac:dyDescent="0.2">
      <c r="A255" s="99" t="s">
        <v>337</v>
      </c>
      <c r="B255" s="48">
        <v>5</v>
      </c>
      <c r="C255" s="52">
        <f t="shared" si="30"/>
        <v>44.2</v>
      </c>
      <c r="D255" s="52">
        <f t="shared" si="30"/>
        <v>0</v>
      </c>
      <c r="E255" s="52">
        <f t="shared" si="30"/>
        <v>0</v>
      </c>
      <c r="F255" s="52">
        <f t="shared" si="30"/>
        <v>5</v>
      </c>
      <c r="G255" s="52">
        <f t="shared" si="30"/>
        <v>0</v>
      </c>
      <c r="H255" s="52">
        <f t="shared" si="30"/>
        <v>0</v>
      </c>
      <c r="I255" s="52">
        <f t="shared" si="30"/>
        <v>0</v>
      </c>
      <c r="J255" s="52">
        <f t="shared" si="30"/>
        <v>0</v>
      </c>
      <c r="K255" s="52">
        <f t="shared" si="30"/>
        <v>0</v>
      </c>
      <c r="L255" s="52">
        <f t="shared" si="30"/>
        <v>0</v>
      </c>
      <c r="M255" s="52">
        <f t="shared" si="30"/>
        <v>0</v>
      </c>
      <c r="O255" s="5" t="s">
        <v>29</v>
      </c>
      <c r="P255" s="202" t="str">
        <f t="shared" si="24"/>
        <v>Óleo d</v>
      </c>
    </row>
    <row r="256" spans="1:16" ht="16.899999999999999" customHeight="1" x14ac:dyDescent="0.2">
      <c r="A256" s="99" t="s">
        <v>167</v>
      </c>
      <c r="B256" s="48">
        <v>10</v>
      </c>
      <c r="C256" s="52">
        <f t="shared" si="30"/>
        <v>1.5335156521739157</v>
      </c>
      <c r="D256" s="52">
        <f t="shared" si="30"/>
        <v>0.3138840579710146</v>
      </c>
      <c r="E256" s="52">
        <f t="shared" si="30"/>
        <v>0.10978260869565216</v>
      </c>
      <c r="F256" s="52">
        <f t="shared" si="30"/>
        <v>1.7333333333333336E-2</v>
      </c>
      <c r="G256" s="52">
        <f t="shared" si="30"/>
        <v>0.11733333333333332</v>
      </c>
      <c r="H256" s="52">
        <f t="shared" si="30"/>
        <v>4.1630000000000003</v>
      </c>
      <c r="I256" s="52">
        <f t="shared" si="30"/>
        <v>2.1213333333333333</v>
      </c>
      <c r="J256" s="52">
        <f t="shared" si="30"/>
        <v>1.0539999999999998</v>
      </c>
      <c r="K256" s="52">
        <f t="shared" si="30"/>
        <v>1.3666666666666669E-2</v>
      </c>
      <c r="L256" s="52">
        <f t="shared" si="30"/>
        <v>2.3666666666666666E-2</v>
      </c>
      <c r="M256" s="52">
        <f t="shared" si="30"/>
        <v>0.69400000000000006</v>
      </c>
      <c r="O256" s="5" t="s">
        <v>30</v>
      </c>
      <c r="P256" s="202" t="str">
        <f t="shared" si="24"/>
        <v>Tomate</v>
      </c>
    </row>
    <row r="257" spans="1:16" ht="16.899999999999999" customHeight="1" x14ac:dyDescent="0.2">
      <c r="A257" s="100" t="s">
        <v>369</v>
      </c>
      <c r="B257" s="49">
        <v>10</v>
      </c>
      <c r="C257" s="52">
        <f t="shared" si="30"/>
        <v>1.7118802898550711</v>
      </c>
      <c r="D257" s="52">
        <f t="shared" si="30"/>
        <v>0.38598550724637692</v>
      </c>
      <c r="E257" s="52">
        <f t="shared" si="30"/>
        <v>8.7681159420289867E-2</v>
      </c>
      <c r="F257" s="52">
        <f t="shared" si="30"/>
        <v>1.4333333333333333E-2</v>
      </c>
      <c r="G257" s="52">
        <f t="shared" si="30"/>
        <v>0.189</v>
      </c>
      <c r="H257" s="52">
        <f t="shared" si="30"/>
        <v>0</v>
      </c>
      <c r="I257" s="52">
        <f t="shared" si="30"/>
        <v>1.8716666666666666</v>
      </c>
      <c r="J257" s="52">
        <f t="shared" si="30"/>
        <v>0.85133333333333339</v>
      </c>
      <c r="K257" s="52">
        <f t="shared" si="30"/>
        <v>1.4999999999999999E-2</v>
      </c>
      <c r="L257" s="52">
        <f t="shared" si="30"/>
        <v>1.4999999999999999E-2</v>
      </c>
      <c r="M257" s="52">
        <f t="shared" si="30"/>
        <v>3.4546666666666677</v>
      </c>
      <c r="O257" s="5" t="s">
        <v>31</v>
      </c>
      <c r="P257" s="202" t="str">
        <f t="shared" si="24"/>
        <v>Repolh</v>
      </c>
    </row>
    <row r="258" spans="1:16" ht="16.899999999999999" customHeight="1" x14ac:dyDescent="0.2">
      <c r="A258" s="100" t="s">
        <v>293</v>
      </c>
      <c r="B258" s="49">
        <v>100</v>
      </c>
      <c r="C258" s="52">
        <f t="shared" si="30"/>
        <v>36.773765217391322</v>
      </c>
      <c r="D258" s="52">
        <f t="shared" si="30"/>
        <v>8.9465217391304375</v>
      </c>
      <c r="E258" s="52">
        <f t="shared" si="30"/>
        <v>1.0434782608695652</v>
      </c>
      <c r="F258" s="52">
        <f t="shared" si="30"/>
        <v>0.12666666666666668</v>
      </c>
      <c r="G258" s="52">
        <f t="shared" si="30"/>
        <v>0.76666666666666661</v>
      </c>
      <c r="H258" s="52">
        <f t="shared" si="30"/>
        <v>11.21</v>
      </c>
      <c r="I258" s="52">
        <f t="shared" si="30"/>
        <v>53.73333333333332</v>
      </c>
      <c r="J258" s="52">
        <f t="shared" si="30"/>
        <v>8.6133333333333333</v>
      </c>
      <c r="K258" s="52">
        <f t="shared" si="30"/>
        <v>0.06</v>
      </c>
      <c r="L258" s="52">
        <f t="shared" si="30"/>
        <v>0.09</v>
      </c>
      <c r="M258" s="52">
        <f t="shared" si="30"/>
        <v>21.885999999999999</v>
      </c>
      <c r="O258" s="8" t="s">
        <v>33</v>
      </c>
      <c r="P258" s="202" t="str">
        <f t="shared" si="24"/>
        <v>Laranj</v>
      </c>
    </row>
    <row r="259" spans="1:16" ht="16.899999999999999" customHeight="1" x14ac:dyDescent="0.2">
      <c r="A259" s="100"/>
      <c r="B259" s="49"/>
      <c r="C259" s="52" t="str">
        <f t="shared" si="30"/>
        <v/>
      </c>
      <c r="D259" s="52" t="str">
        <f t="shared" si="30"/>
        <v/>
      </c>
      <c r="E259" s="52" t="str">
        <f t="shared" si="30"/>
        <v/>
      </c>
      <c r="F259" s="52" t="str">
        <f t="shared" si="30"/>
        <v/>
      </c>
      <c r="G259" s="52" t="str">
        <f t="shared" si="30"/>
        <v/>
      </c>
      <c r="H259" s="52" t="str">
        <f t="shared" si="30"/>
        <v/>
      </c>
      <c r="I259" s="52" t="str">
        <f t="shared" si="30"/>
        <v/>
      </c>
      <c r="J259" s="52" t="str">
        <f t="shared" si="30"/>
        <v/>
      </c>
      <c r="K259" s="52" t="str">
        <f t="shared" si="30"/>
        <v/>
      </c>
      <c r="L259" s="52" t="str">
        <f t="shared" si="30"/>
        <v/>
      </c>
      <c r="M259" s="52" t="str">
        <f t="shared" si="30"/>
        <v/>
      </c>
      <c r="O259" s="5" t="s">
        <v>34</v>
      </c>
      <c r="P259" s="202" t="str">
        <f t="shared" si="24"/>
        <v/>
      </c>
    </row>
    <row r="260" spans="1:16" ht="16.899999999999999" customHeight="1" x14ac:dyDescent="0.2">
      <c r="A260" s="100"/>
      <c r="B260" s="49"/>
      <c r="C260" s="52" t="str">
        <f t="shared" si="30"/>
        <v/>
      </c>
      <c r="D260" s="52" t="str">
        <f t="shared" si="30"/>
        <v/>
      </c>
      <c r="E260" s="52" t="str">
        <f t="shared" si="30"/>
        <v/>
      </c>
      <c r="F260" s="52" t="str">
        <f t="shared" si="30"/>
        <v/>
      </c>
      <c r="G260" s="52" t="str">
        <f t="shared" si="30"/>
        <v/>
      </c>
      <c r="H260" s="52" t="str">
        <f t="shared" si="30"/>
        <v/>
      </c>
      <c r="I260" s="52" t="str">
        <f t="shared" si="30"/>
        <v/>
      </c>
      <c r="J260" s="52" t="str">
        <f t="shared" si="30"/>
        <v/>
      </c>
      <c r="K260" s="52" t="str">
        <f t="shared" si="30"/>
        <v/>
      </c>
      <c r="L260" s="52" t="str">
        <f t="shared" si="30"/>
        <v/>
      </c>
      <c r="M260" s="52" t="str">
        <f t="shared" si="30"/>
        <v/>
      </c>
      <c r="O260" s="5" t="s">
        <v>35</v>
      </c>
      <c r="P260" s="202" t="str">
        <f t="shared" si="24"/>
        <v/>
      </c>
    </row>
    <row r="261" spans="1:16" ht="16.899999999999999" customHeight="1" x14ac:dyDescent="0.2">
      <c r="A261" s="100"/>
      <c r="B261" s="49"/>
      <c r="C261" s="52" t="str">
        <f t="shared" si="30"/>
        <v/>
      </c>
      <c r="D261" s="52" t="str">
        <f t="shared" si="30"/>
        <v/>
      </c>
      <c r="E261" s="52" t="str">
        <f t="shared" si="30"/>
        <v/>
      </c>
      <c r="F261" s="52" t="str">
        <f t="shared" si="30"/>
        <v/>
      </c>
      <c r="G261" s="52" t="str">
        <f t="shared" si="30"/>
        <v/>
      </c>
      <c r="H261" s="52" t="str">
        <f t="shared" si="30"/>
        <v/>
      </c>
      <c r="I261" s="52" t="str">
        <f t="shared" si="30"/>
        <v/>
      </c>
      <c r="J261" s="52" t="str">
        <f t="shared" si="30"/>
        <v/>
      </c>
      <c r="K261" s="52" t="str">
        <f t="shared" si="30"/>
        <v/>
      </c>
      <c r="L261" s="52" t="str">
        <f t="shared" si="30"/>
        <v/>
      </c>
      <c r="M261" s="52" t="str">
        <f t="shared" si="30"/>
        <v/>
      </c>
      <c r="O261" s="5" t="s">
        <v>36</v>
      </c>
      <c r="P261" s="202" t="str">
        <f t="shared" si="24"/>
        <v/>
      </c>
    </row>
    <row r="262" spans="1:16" ht="16.899999999999999" customHeight="1" x14ac:dyDescent="0.2">
      <c r="A262" s="100"/>
      <c r="B262" s="49"/>
      <c r="C262" s="52" t="str">
        <f t="shared" si="30"/>
        <v/>
      </c>
      <c r="D262" s="52" t="str">
        <f t="shared" si="30"/>
        <v/>
      </c>
      <c r="E262" s="52" t="str">
        <f t="shared" si="30"/>
        <v/>
      </c>
      <c r="F262" s="52" t="str">
        <f t="shared" si="30"/>
        <v/>
      </c>
      <c r="G262" s="52" t="str">
        <f t="shared" si="30"/>
        <v/>
      </c>
      <c r="H262" s="52" t="str">
        <f t="shared" si="30"/>
        <v/>
      </c>
      <c r="I262" s="52" t="str">
        <f t="shared" si="30"/>
        <v/>
      </c>
      <c r="J262" s="52" t="str">
        <f t="shared" si="30"/>
        <v/>
      </c>
      <c r="K262" s="52" t="str">
        <f t="shared" si="30"/>
        <v/>
      </c>
      <c r="L262" s="52" t="str">
        <f t="shared" si="30"/>
        <v/>
      </c>
      <c r="M262" s="52" t="str">
        <f t="shared" si="30"/>
        <v/>
      </c>
      <c r="O262" s="5"/>
      <c r="P262" s="202" t="str">
        <f t="shared" si="24"/>
        <v/>
      </c>
    </row>
    <row r="263" spans="1:16" ht="16.899999999999999" customHeight="1" x14ac:dyDescent="0.2">
      <c r="A263" s="100"/>
      <c r="B263" s="49"/>
      <c r="C263" s="52" t="str">
        <f t="shared" si="30"/>
        <v/>
      </c>
      <c r="D263" s="52" t="str">
        <f t="shared" si="30"/>
        <v/>
      </c>
      <c r="E263" s="52" t="str">
        <f t="shared" si="30"/>
        <v/>
      </c>
      <c r="F263" s="52" t="str">
        <f t="shared" si="30"/>
        <v/>
      </c>
      <c r="G263" s="52" t="str">
        <f t="shared" si="30"/>
        <v/>
      </c>
      <c r="H263" s="52" t="str">
        <f t="shared" si="30"/>
        <v/>
      </c>
      <c r="I263" s="52" t="str">
        <f t="shared" si="30"/>
        <v/>
      </c>
      <c r="J263" s="52" t="str">
        <f t="shared" si="30"/>
        <v/>
      </c>
      <c r="K263" s="52" t="str">
        <f t="shared" si="30"/>
        <v/>
      </c>
      <c r="L263" s="52" t="str">
        <f t="shared" si="30"/>
        <v/>
      </c>
      <c r="M263" s="52" t="str">
        <f t="shared" si="30"/>
        <v/>
      </c>
      <c r="O263" s="5"/>
      <c r="P263" s="202" t="str">
        <f t="shared" si="24"/>
        <v/>
      </c>
    </row>
    <row r="264" spans="1:16" ht="16.899999999999999" customHeight="1" x14ac:dyDescent="0.2">
      <c r="A264" s="100"/>
      <c r="B264" s="49"/>
      <c r="C264" s="52" t="str">
        <f t="shared" ref="C264:M267" si="31">IF($A264="","",$B264*(VLOOKUP($A264,listaDados,C$3,FALSE)))</f>
        <v/>
      </c>
      <c r="D264" s="52" t="str">
        <f t="shared" si="31"/>
        <v/>
      </c>
      <c r="E264" s="52" t="str">
        <f t="shared" si="31"/>
        <v/>
      </c>
      <c r="F264" s="52" t="str">
        <f t="shared" si="31"/>
        <v/>
      </c>
      <c r="G264" s="52" t="str">
        <f t="shared" si="31"/>
        <v/>
      </c>
      <c r="H264" s="52" t="str">
        <f t="shared" si="31"/>
        <v/>
      </c>
      <c r="I264" s="52" t="str">
        <f t="shared" si="31"/>
        <v/>
      </c>
      <c r="J264" s="52" t="str">
        <f t="shared" si="31"/>
        <v/>
      </c>
      <c r="K264" s="52" t="str">
        <f t="shared" si="31"/>
        <v/>
      </c>
      <c r="L264" s="52" t="str">
        <f t="shared" si="31"/>
        <v/>
      </c>
      <c r="M264" s="52" t="str">
        <f t="shared" si="31"/>
        <v/>
      </c>
      <c r="O264" s="5"/>
      <c r="P264" s="202" t="str">
        <f t="shared" si="24"/>
        <v/>
      </c>
    </row>
    <row r="265" spans="1:16" ht="16.899999999999999" customHeight="1" x14ac:dyDescent="0.2">
      <c r="A265" s="100"/>
      <c r="B265" s="49"/>
      <c r="C265" s="52" t="str">
        <f t="shared" si="31"/>
        <v/>
      </c>
      <c r="D265" s="52" t="str">
        <f t="shared" si="31"/>
        <v/>
      </c>
      <c r="E265" s="52" t="str">
        <f t="shared" si="31"/>
        <v/>
      </c>
      <c r="F265" s="52" t="str">
        <f t="shared" si="31"/>
        <v/>
      </c>
      <c r="G265" s="52" t="str">
        <f t="shared" si="31"/>
        <v/>
      </c>
      <c r="H265" s="52" t="str">
        <f t="shared" si="31"/>
        <v/>
      </c>
      <c r="I265" s="52" t="str">
        <f t="shared" si="31"/>
        <v/>
      </c>
      <c r="J265" s="52" t="str">
        <f t="shared" si="31"/>
        <v/>
      </c>
      <c r="K265" s="52" t="str">
        <f t="shared" si="31"/>
        <v/>
      </c>
      <c r="L265" s="52" t="str">
        <f t="shared" si="31"/>
        <v/>
      </c>
      <c r="M265" s="52" t="str">
        <f t="shared" si="31"/>
        <v/>
      </c>
      <c r="O265" s="5"/>
      <c r="P265" s="202" t="str">
        <f t="shared" ref="P265:P328" si="32">LEFT(A265,6)</f>
        <v/>
      </c>
    </row>
    <row r="266" spans="1:16" ht="16.899999999999999" customHeight="1" x14ac:dyDescent="0.2">
      <c r="A266" s="100"/>
      <c r="B266" s="49"/>
      <c r="C266" s="52" t="str">
        <f t="shared" si="31"/>
        <v/>
      </c>
      <c r="D266" s="52" t="str">
        <f t="shared" si="31"/>
        <v/>
      </c>
      <c r="E266" s="52" t="str">
        <f t="shared" si="31"/>
        <v/>
      </c>
      <c r="F266" s="52" t="str">
        <f t="shared" si="31"/>
        <v/>
      </c>
      <c r="G266" s="52" t="str">
        <f t="shared" si="31"/>
        <v/>
      </c>
      <c r="H266" s="52" t="str">
        <f t="shared" si="31"/>
        <v/>
      </c>
      <c r="I266" s="52" t="str">
        <f t="shared" si="31"/>
        <v/>
      </c>
      <c r="J266" s="52" t="str">
        <f t="shared" si="31"/>
        <v/>
      </c>
      <c r="K266" s="52" t="str">
        <f t="shared" si="31"/>
        <v/>
      </c>
      <c r="L266" s="52" t="str">
        <f t="shared" si="31"/>
        <v/>
      </c>
      <c r="M266" s="52" t="str">
        <f t="shared" si="31"/>
        <v/>
      </c>
      <c r="O266" s="5" t="s">
        <v>37</v>
      </c>
      <c r="P266" s="202" t="str">
        <f t="shared" si="32"/>
        <v/>
      </c>
    </row>
    <row r="267" spans="1:16" ht="16.899999999999999" customHeight="1" x14ac:dyDescent="0.2">
      <c r="A267" s="100"/>
      <c r="B267" s="49"/>
      <c r="C267" s="52" t="str">
        <f t="shared" si="31"/>
        <v/>
      </c>
      <c r="D267" s="52" t="str">
        <f t="shared" si="31"/>
        <v/>
      </c>
      <c r="E267" s="52" t="str">
        <f t="shared" si="31"/>
        <v/>
      </c>
      <c r="F267" s="52" t="str">
        <f t="shared" si="31"/>
        <v/>
      </c>
      <c r="G267" s="52" t="str">
        <f t="shared" si="31"/>
        <v/>
      </c>
      <c r="H267" s="52" t="str">
        <f t="shared" si="31"/>
        <v/>
      </c>
      <c r="I267" s="52" t="str">
        <f t="shared" si="31"/>
        <v/>
      </c>
      <c r="J267" s="52" t="str">
        <f t="shared" si="31"/>
        <v/>
      </c>
      <c r="K267" s="52" t="str">
        <f t="shared" si="31"/>
        <v/>
      </c>
      <c r="L267" s="52" t="str">
        <f t="shared" si="31"/>
        <v/>
      </c>
      <c r="M267" s="52" t="str">
        <f t="shared" si="31"/>
        <v/>
      </c>
      <c r="O267" s="9" t="s">
        <v>38</v>
      </c>
      <c r="P267" s="202" t="str">
        <f t="shared" si="32"/>
        <v/>
      </c>
    </row>
    <row r="268" spans="1:16" ht="16.899999999999999" customHeight="1" thickBot="1" x14ac:dyDescent="0.25">
      <c r="A268" s="181" t="s">
        <v>134</v>
      </c>
      <c r="B268" s="55"/>
      <c r="C268" s="50">
        <f t="shared" ref="C268:M268" si="33">SUM(C248:C267)</f>
        <v>716.2648638115943</v>
      </c>
      <c r="D268" s="50">
        <f t="shared" si="33"/>
        <v>107.81214347826085</v>
      </c>
      <c r="E268" s="50">
        <f t="shared" si="33"/>
        <v>31.604373188405798</v>
      </c>
      <c r="F268" s="50">
        <f t="shared" si="33"/>
        <v>16.839766666666666</v>
      </c>
      <c r="G268" s="50">
        <f t="shared" si="33"/>
        <v>8.8151333333333355</v>
      </c>
      <c r="H268" s="50">
        <f t="shared" si="33"/>
        <v>26.781600000000001</v>
      </c>
      <c r="I268" s="50">
        <f t="shared" si="33"/>
        <v>63.045266666666656</v>
      </c>
      <c r="J268" s="50">
        <f t="shared" si="33"/>
        <v>119.49486666673333</v>
      </c>
      <c r="K268" s="50">
        <f t="shared" si="33"/>
        <v>3.460633333333333</v>
      </c>
      <c r="L268" s="50">
        <f t="shared" si="33"/>
        <v>4.5114141666666656</v>
      </c>
      <c r="M268" s="50">
        <f t="shared" si="33"/>
        <v>86.468733333333333</v>
      </c>
      <c r="O268" s="5" t="s">
        <v>39</v>
      </c>
      <c r="P268" s="202" t="str">
        <f t="shared" si="32"/>
        <v>TOTAL</v>
      </c>
    </row>
    <row r="269" spans="1:16" x14ac:dyDescent="0.2">
      <c r="P269" s="202" t="str">
        <f t="shared" si="32"/>
        <v/>
      </c>
    </row>
    <row r="270" spans="1:16" ht="13.5" thickBot="1" x14ac:dyDescent="0.25">
      <c r="P270" s="202" t="str">
        <f t="shared" si="32"/>
        <v/>
      </c>
    </row>
    <row r="271" spans="1:16" ht="30" customHeight="1" thickBot="1" x14ac:dyDescent="0.25">
      <c r="A271" s="92" t="s">
        <v>133</v>
      </c>
      <c r="B271" s="178"/>
      <c r="C271" s="179"/>
      <c r="D271" s="272" t="s">
        <v>415</v>
      </c>
      <c r="E271" s="272"/>
      <c r="F271" s="272"/>
      <c r="G271" s="272"/>
      <c r="H271" s="179"/>
      <c r="I271" s="179"/>
      <c r="J271" s="179"/>
      <c r="K271" s="180"/>
      <c r="L271" s="251" t="s">
        <v>74</v>
      </c>
      <c r="M271" s="252"/>
      <c r="O271" s="4" t="s">
        <v>14</v>
      </c>
      <c r="P271" s="202" t="str">
        <f t="shared" si="32"/>
        <v>MEC 
F</v>
      </c>
    </row>
    <row r="272" spans="1:16" ht="15.2" customHeight="1" thickBot="1" x14ac:dyDescent="0.3">
      <c r="A272" s="93" t="s">
        <v>453</v>
      </c>
      <c r="B272" s="1">
        <v>1</v>
      </c>
      <c r="C272" s="2" t="s">
        <v>448</v>
      </c>
      <c r="D272" s="3"/>
      <c r="E272" s="253"/>
      <c r="F272" s="253"/>
      <c r="G272" s="253"/>
      <c r="H272" s="254"/>
      <c r="I272" s="255" t="s">
        <v>141</v>
      </c>
      <c r="J272" s="256"/>
      <c r="K272" s="257" t="s">
        <v>80</v>
      </c>
      <c r="L272" s="258"/>
      <c r="M272" s="259"/>
      <c r="O272" s="5" t="s">
        <v>16</v>
      </c>
      <c r="P272" s="202" t="str">
        <f t="shared" si="32"/>
        <v xml:space="preserve">Nº de </v>
      </c>
    </row>
    <row r="273" spans="1:17" ht="15.2" customHeight="1" thickBot="1" x14ac:dyDescent="0.25">
      <c r="A273" s="94"/>
      <c r="B273" s="14"/>
      <c r="C273" s="15">
        <v>14</v>
      </c>
      <c r="D273" s="15">
        <v>15</v>
      </c>
      <c r="E273" s="15">
        <v>16</v>
      </c>
      <c r="F273" s="15">
        <v>17</v>
      </c>
      <c r="G273" s="15">
        <v>18</v>
      </c>
      <c r="H273" s="15">
        <v>19</v>
      </c>
      <c r="I273" s="15">
        <v>20</v>
      </c>
      <c r="J273" s="15">
        <v>21</v>
      </c>
      <c r="K273" s="15">
        <v>22</v>
      </c>
      <c r="L273" s="15">
        <v>23</v>
      </c>
      <c r="M273" s="95">
        <v>24</v>
      </c>
      <c r="O273" s="5" t="s">
        <v>17</v>
      </c>
      <c r="P273" s="202" t="str">
        <f t="shared" si="32"/>
        <v/>
      </c>
    </row>
    <row r="274" spans="1:17" ht="15.2" customHeight="1" x14ac:dyDescent="0.2">
      <c r="A274" s="96" t="s">
        <v>0</v>
      </c>
      <c r="B274" s="260" t="s">
        <v>73</v>
      </c>
      <c r="C274" s="262" t="s">
        <v>427</v>
      </c>
      <c r="D274" s="263"/>
      <c r="E274" s="263"/>
      <c r="F274" s="263"/>
      <c r="G274" s="263"/>
      <c r="H274" s="263"/>
      <c r="I274" s="263"/>
      <c r="J274" s="263"/>
      <c r="K274" s="264"/>
      <c r="L274" s="268" t="s">
        <v>1</v>
      </c>
      <c r="M274" s="269"/>
      <c r="O274" s="6" t="s">
        <v>69</v>
      </c>
      <c r="P274" s="202" t="str">
        <f t="shared" si="32"/>
        <v>N.º do</v>
      </c>
    </row>
    <row r="275" spans="1:17" ht="15.2" customHeight="1" thickBot="1" x14ac:dyDescent="0.25">
      <c r="A275" s="97">
        <v>10</v>
      </c>
      <c r="B275" s="261"/>
      <c r="C275" s="265"/>
      <c r="D275" s="266"/>
      <c r="E275" s="266"/>
      <c r="F275" s="266"/>
      <c r="G275" s="266"/>
      <c r="H275" s="266"/>
      <c r="I275" s="266"/>
      <c r="J275" s="266"/>
      <c r="K275" s="267"/>
      <c r="L275" s="270">
        <v>1</v>
      </c>
      <c r="M275" s="271"/>
      <c r="O275" s="5" t="s">
        <v>65</v>
      </c>
      <c r="P275" s="202" t="str">
        <f t="shared" si="32"/>
        <v>10</v>
      </c>
    </row>
    <row r="276" spans="1:17" ht="31.5" customHeight="1" x14ac:dyDescent="0.2">
      <c r="A276" s="249" t="s">
        <v>2</v>
      </c>
      <c r="B276" s="46" t="s">
        <v>3</v>
      </c>
      <c r="C276" s="47" t="s">
        <v>54</v>
      </c>
      <c r="D276" s="47" t="s">
        <v>132</v>
      </c>
      <c r="E276" s="47" t="s">
        <v>136</v>
      </c>
      <c r="F276" s="47" t="s">
        <v>137</v>
      </c>
      <c r="G276" s="47" t="s">
        <v>138</v>
      </c>
      <c r="H276" s="47" t="s">
        <v>126</v>
      </c>
      <c r="I276" s="47" t="s">
        <v>127</v>
      </c>
      <c r="J276" s="47" t="s">
        <v>131</v>
      </c>
      <c r="K276" s="47" t="s">
        <v>128</v>
      </c>
      <c r="L276" s="47" t="s">
        <v>129</v>
      </c>
      <c r="M276" s="47" t="s">
        <v>130</v>
      </c>
      <c r="O276" s="5" t="s">
        <v>20</v>
      </c>
      <c r="P276" s="202" t="str">
        <f t="shared" si="32"/>
        <v>Nome d</v>
      </c>
    </row>
    <row r="277" spans="1:17" ht="15.75" thickBot="1" x14ac:dyDescent="0.25">
      <c r="A277" s="250"/>
      <c r="B277" s="53" t="s">
        <v>4</v>
      </c>
      <c r="C277" s="54" t="s">
        <v>4</v>
      </c>
      <c r="D277" s="54" t="s">
        <v>4</v>
      </c>
      <c r="E277" s="54" t="s">
        <v>4</v>
      </c>
      <c r="F277" s="54" t="s">
        <v>4</v>
      </c>
      <c r="G277" s="54" t="s">
        <v>4</v>
      </c>
      <c r="H277" s="54" t="s">
        <v>139</v>
      </c>
      <c r="I277" s="54" t="s">
        <v>72</v>
      </c>
      <c r="J277" s="54" t="s">
        <v>72</v>
      </c>
      <c r="K277" s="54" t="s">
        <v>72</v>
      </c>
      <c r="L277" s="54" t="s">
        <v>72</v>
      </c>
      <c r="M277" s="54" t="s">
        <v>72</v>
      </c>
      <c r="O277" s="5" t="s">
        <v>21</v>
      </c>
      <c r="P277" s="202" t="str">
        <f t="shared" si="32"/>
        <v/>
      </c>
    </row>
    <row r="278" spans="1:17" ht="16.899999999999999" customHeight="1" x14ac:dyDescent="0.2">
      <c r="A278" s="98" t="s">
        <v>183</v>
      </c>
      <c r="B278" s="51">
        <v>1</v>
      </c>
      <c r="C278" s="52">
        <f t="shared" ref="C278:M293" si="34">IF($A278="","",$B278*(VLOOKUP($A278,listaDados,C$3,FALSE)))</f>
        <v>1.1312987826086958</v>
      </c>
      <c r="D278" s="52">
        <f t="shared" si="34"/>
        <v>0.23905797101449278</v>
      </c>
      <c r="E278" s="52">
        <f t="shared" si="34"/>
        <v>7.0108695652173911E-2</v>
      </c>
      <c r="F278" s="52">
        <f t="shared" si="34"/>
        <v>2.2000000000000001E-3</v>
      </c>
      <c r="G278" s="52">
        <f t="shared" si="34"/>
        <v>4.3233333333333332E-2</v>
      </c>
      <c r="H278" s="52">
        <f t="shared" si="34"/>
        <v>9.5000000000000001E-2</v>
      </c>
      <c r="I278" s="52">
        <f t="shared" si="34"/>
        <v>0.312</v>
      </c>
      <c r="J278" s="52">
        <f t="shared" si="34"/>
        <v>0.21293333333333334</v>
      </c>
      <c r="K278" s="52">
        <f t="shared" si="34"/>
        <v>8.199999999999999E-3</v>
      </c>
      <c r="L278" s="52">
        <f t="shared" si="34"/>
        <v>8.0000000000000002E-3</v>
      </c>
      <c r="M278" s="52">
        <f t="shared" si="34"/>
        <v>0.1356</v>
      </c>
      <c r="O278" s="5" t="s">
        <v>22</v>
      </c>
      <c r="P278" s="202" t="str">
        <f t="shared" si="32"/>
        <v>Alho</v>
      </c>
    </row>
    <row r="279" spans="1:17" ht="16.899999999999999" customHeight="1" x14ac:dyDescent="0.2">
      <c r="A279" s="99" t="s">
        <v>189</v>
      </c>
      <c r="B279" s="48">
        <v>100</v>
      </c>
      <c r="C279" s="52">
        <f t="shared" si="34"/>
        <v>357.78927311594202</v>
      </c>
      <c r="D279" s="52">
        <f t="shared" si="34"/>
        <v>78.759543478260866</v>
      </c>
      <c r="E279" s="52">
        <f t="shared" si="34"/>
        <v>7.1585398550724637</v>
      </c>
      <c r="F279" s="52">
        <f t="shared" si="34"/>
        <v>0.33500000000000002</v>
      </c>
      <c r="G279" s="52">
        <f t="shared" si="34"/>
        <v>1.6391666666666667</v>
      </c>
      <c r="H279" s="52">
        <f t="shared" si="34"/>
        <v>0</v>
      </c>
      <c r="I279" s="52">
        <f t="shared" si="34"/>
        <v>0</v>
      </c>
      <c r="J279" s="52">
        <f t="shared" si="34"/>
        <v>30.383666666666663</v>
      </c>
      <c r="K279" s="52">
        <f t="shared" si="34"/>
        <v>1.2248333333333334</v>
      </c>
      <c r="L279" s="52">
        <f t="shared" si="34"/>
        <v>0.67774749999999995</v>
      </c>
      <c r="M279" s="52">
        <f t="shared" si="34"/>
        <v>4.4143333333333334</v>
      </c>
      <c r="O279" s="5" t="s">
        <v>23</v>
      </c>
      <c r="P279" s="202" t="str">
        <f t="shared" si="32"/>
        <v>Arroz,</v>
      </c>
    </row>
    <row r="280" spans="1:17" ht="16.899999999999999" customHeight="1" x14ac:dyDescent="0.2">
      <c r="A280" s="99" t="s">
        <v>149</v>
      </c>
      <c r="B280" s="48">
        <v>70</v>
      </c>
      <c r="C280" s="52">
        <f t="shared" si="34"/>
        <v>169.4</v>
      </c>
      <c r="D280" s="52">
        <f t="shared" si="34"/>
        <v>0</v>
      </c>
      <c r="E280" s="52">
        <f t="shared" si="34"/>
        <v>16.954000000000001</v>
      </c>
      <c r="F280" s="52">
        <f t="shared" si="34"/>
        <v>10.794</v>
      </c>
      <c r="G280" s="52">
        <f t="shared" si="34"/>
        <v>0</v>
      </c>
      <c r="H280" s="52">
        <f t="shared" si="34"/>
        <v>0</v>
      </c>
      <c r="I280" s="52">
        <f t="shared" si="34"/>
        <v>0</v>
      </c>
      <c r="J280" s="52">
        <f t="shared" si="34"/>
        <v>14</v>
      </c>
      <c r="K280" s="52">
        <f t="shared" si="34"/>
        <v>3.9969999999999999</v>
      </c>
      <c r="L280" s="52">
        <f t="shared" si="34"/>
        <v>1.9670000000000001</v>
      </c>
      <c r="M280" s="52">
        <f t="shared" si="34"/>
        <v>5.6000000000000005</v>
      </c>
      <c r="O280" s="5" t="s">
        <v>24</v>
      </c>
      <c r="P280" s="202" t="str">
        <f t="shared" si="32"/>
        <v xml:space="preserve">Carne </v>
      </c>
    </row>
    <row r="281" spans="1:17" ht="16.899999999999999" customHeight="1" x14ac:dyDescent="0.2">
      <c r="A281" s="99" t="s">
        <v>162</v>
      </c>
      <c r="B281" s="48">
        <v>2</v>
      </c>
      <c r="C281" s="52">
        <f t="shared" si="34"/>
        <v>0.84200000000000008</v>
      </c>
      <c r="D281" s="52">
        <f t="shared" si="34"/>
        <v>0.13800000000000001</v>
      </c>
      <c r="E281" s="52">
        <f t="shared" si="34"/>
        <v>0.05</v>
      </c>
      <c r="F281" s="52">
        <f t="shared" si="34"/>
        <v>0.01</v>
      </c>
      <c r="G281" s="52">
        <f t="shared" si="34"/>
        <v>2.4E-2</v>
      </c>
      <c r="H281" s="52">
        <f t="shared" si="34"/>
        <v>0</v>
      </c>
      <c r="I281" s="52">
        <f t="shared" si="34"/>
        <v>0.63560000000000005</v>
      </c>
      <c r="J281" s="52">
        <f t="shared" si="34"/>
        <v>0.49186666666666667</v>
      </c>
      <c r="K281" s="52">
        <f t="shared" si="34"/>
        <v>6.0666666666666655E-3</v>
      </c>
      <c r="L281" s="52">
        <f t="shared" si="34"/>
        <v>1.2933333333333331E-2</v>
      </c>
      <c r="M281" s="52">
        <f t="shared" si="34"/>
        <v>1.5970666666666669</v>
      </c>
      <c r="O281" s="7" t="s">
        <v>25</v>
      </c>
      <c r="P281" s="202" t="str">
        <f t="shared" si="32"/>
        <v>Cheiro</v>
      </c>
    </row>
    <row r="282" spans="1:17" ht="16.899999999999999" customHeight="1" x14ac:dyDescent="0.2">
      <c r="A282" s="99" t="s">
        <v>233</v>
      </c>
      <c r="B282" s="48">
        <v>2</v>
      </c>
      <c r="C282" s="52">
        <f t="shared" si="34"/>
        <v>0.7884009275362317</v>
      </c>
      <c r="D282" s="52">
        <f t="shared" si="34"/>
        <v>0.17706376811594196</v>
      </c>
      <c r="E282" s="52">
        <f t="shared" si="34"/>
        <v>3.4202898550724642E-2</v>
      </c>
      <c r="F282" s="52">
        <f t="shared" si="34"/>
        <v>1.6000000000000001E-3</v>
      </c>
      <c r="G282" s="52">
        <f t="shared" si="34"/>
        <v>4.3733333333333339E-2</v>
      </c>
      <c r="H282" s="52">
        <f t="shared" si="34"/>
        <v>1.6000000000000001E-3</v>
      </c>
      <c r="I282" s="52">
        <f t="shared" si="34"/>
        <v>9.3333333333333338E-2</v>
      </c>
      <c r="J282" s="52">
        <f t="shared" si="34"/>
        <v>0.23833333339999999</v>
      </c>
      <c r="K282" s="52">
        <f t="shared" si="34"/>
        <v>3.4666666666666669E-3</v>
      </c>
      <c r="L282" s="52">
        <f t="shared" si="34"/>
        <v>4.0666666666666672E-3</v>
      </c>
      <c r="M282" s="52">
        <f t="shared" si="34"/>
        <v>0.28000000000000003</v>
      </c>
      <c r="O282" s="5" t="s">
        <v>26</v>
      </c>
      <c r="P282" s="202" t="str">
        <f t="shared" si="32"/>
        <v>Cebola</v>
      </c>
    </row>
    <row r="283" spans="1:17" ht="16.899999999999999" customHeight="1" x14ac:dyDescent="0.2">
      <c r="A283" s="99" t="s">
        <v>235</v>
      </c>
      <c r="B283" s="48">
        <v>10</v>
      </c>
      <c r="C283" s="52">
        <f t="shared" si="34"/>
        <v>3.4135388405797134</v>
      </c>
      <c r="D283" s="52">
        <f t="shared" si="34"/>
        <v>0.76600000000000001</v>
      </c>
      <c r="E283" s="52">
        <f t="shared" si="34"/>
        <v>0.13224637681159421</v>
      </c>
      <c r="F283" s="52">
        <f t="shared" si="34"/>
        <v>1.7333333333333336E-2</v>
      </c>
      <c r="G283" s="52">
        <f t="shared" si="34"/>
        <v>0.31833333333333336</v>
      </c>
      <c r="H283" s="52">
        <f t="shared" si="34"/>
        <v>84.05</v>
      </c>
      <c r="I283" s="52">
        <f t="shared" si="34"/>
        <v>0.51166666666666671</v>
      </c>
      <c r="J283" s="52">
        <f t="shared" si="34"/>
        <v>1.1226666666666667</v>
      </c>
      <c r="K283" s="52">
        <f t="shared" si="34"/>
        <v>2.2333333333333337E-2</v>
      </c>
      <c r="L283" s="52">
        <f t="shared" si="34"/>
        <v>1.8333333333333333E-2</v>
      </c>
      <c r="M283" s="52">
        <f t="shared" si="34"/>
        <v>2.254</v>
      </c>
      <c r="O283" s="5" t="s">
        <v>27</v>
      </c>
      <c r="P283" s="202" t="str">
        <f t="shared" si="32"/>
        <v>Cenour</v>
      </c>
    </row>
    <row r="284" spans="1:17" ht="16.899999999999999" customHeight="1" x14ac:dyDescent="0.2">
      <c r="A284" s="99" t="s">
        <v>259</v>
      </c>
      <c r="B284" s="48">
        <v>30</v>
      </c>
      <c r="C284" s="52">
        <f t="shared" si="34"/>
        <v>98.708020869565232</v>
      </c>
      <c r="D284" s="52">
        <f t="shared" si="34"/>
        <v>18.366434782608696</v>
      </c>
      <c r="E284" s="52">
        <f t="shared" si="34"/>
        <v>5.9945652173913047</v>
      </c>
      <c r="F284" s="52">
        <f t="shared" si="34"/>
        <v>0.37699999999999995</v>
      </c>
      <c r="G284" s="52">
        <f t="shared" si="34"/>
        <v>5.5260000000000007</v>
      </c>
      <c r="H284" s="52">
        <f t="shared" si="34"/>
        <v>0</v>
      </c>
      <c r="I284" s="52">
        <f t="shared" si="34"/>
        <v>0</v>
      </c>
      <c r="J284" s="52">
        <f t="shared" si="34"/>
        <v>62.984000000000002</v>
      </c>
      <c r="K284" s="52">
        <f t="shared" si="34"/>
        <v>0.87099999999999977</v>
      </c>
      <c r="L284" s="52">
        <f t="shared" si="34"/>
        <v>2.3959999999999999</v>
      </c>
      <c r="M284" s="52">
        <f t="shared" si="34"/>
        <v>36.771000000000001</v>
      </c>
      <c r="O284" s="5" t="s">
        <v>28</v>
      </c>
      <c r="P284" s="202" t="str">
        <f t="shared" si="32"/>
        <v>Feijão</v>
      </c>
    </row>
    <row r="285" spans="1:17" ht="16.899999999999999" customHeight="1" x14ac:dyDescent="0.2">
      <c r="A285" s="99" t="s">
        <v>292</v>
      </c>
      <c r="B285" s="48">
        <v>100</v>
      </c>
      <c r="C285" s="52">
        <f t="shared" si="34"/>
        <v>51.471128639280764</v>
      </c>
      <c r="D285" s="52">
        <f t="shared" si="34"/>
        <v>12.860583333333317</v>
      </c>
      <c r="E285" s="52">
        <f t="shared" si="34"/>
        <v>1.0770833333333334</v>
      </c>
      <c r="F285" s="52">
        <f t="shared" si="34"/>
        <v>0.18566666666666665</v>
      </c>
      <c r="G285" s="52">
        <f t="shared" si="34"/>
        <v>3.9769999999999999</v>
      </c>
      <c r="H285" s="52">
        <f t="shared" si="34"/>
        <v>11.21</v>
      </c>
      <c r="I285" s="52">
        <f t="shared" si="34"/>
        <v>34.679666666666662</v>
      </c>
      <c r="J285" s="52">
        <f t="shared" si="34"/>
        <v>14.056666666666667</v>
      </c>
      <c r="K285" s="52">
        <f t="shared" si="34"/>
        <v>0.21833333333333335</v>
      </c>
      <c r="L285" s="52">
        <f t="shared" si="34"/>
        <v>0.14666666666666664</v>
      </c>
      <c r="M285" s="52">
        <f t="shared" si="34"/>
        <v>51.082333333333338</v>
      </c>
      <c r="O285" s="5" t="s">
        <v>29</v>
      </c>
      <c r="P285" s="202" t="str">
        <f t="shared" si="32"/>
        <v>Laranj</v>
      </c>
    </row>
    <row r="286" spans="1:17" ht="16.899999999999999" customHeight="1" x14ac:dyDescent="0.2">
      <c r="A286" s="99" t="s">
        <v>309</v>
      </c>
      <c r="B286" s="48">
        <v>30</v>
      </c>
      <c r="C286" s="52">
        <f t="shared" si="34"/>
        <v>111.33678391304349</v>
      </c>
      <c r="D286" s="52">
        <f t="shared" si="34"/>
        <v>23.383304347826087</v>
      </c>
      <c r="E286" s="52">
        <f t="shared" si="34"/>
        <v>2.9986956521739132</v>
      </c>
      <c r="F286" s="52">
        <f t="shared" si="34"/>
        <v>0.39100000000000001</v>
      </c>
      <c r="G286" s="52">
        <f t="shared" si="34"/>
        <v>0.87799999999999989</v>
      </c>
      <c r="H286" s="52">
        <f t="shared" si="34"/>
        <v>0</v>
      </c>
      <c r="I286" s="52">
        <f t="shared" si="34"/>
        <v>0</v>
      </c>
      <c r="J286" s="52">
        <f t="shared" si="34"/>
        <v>8.3070000000000004</v>
      </c>
      <c r="K286" s="52">
        <f t="shared" si="34"/>
        <v>0.23300000000000001</v>
      </c>
      <c r="L286" s="52">
        <f t="shared" si="34"/>
        <v>0.26400000000000001</v>
      </c>
      <c r="M286" s="52">
        <f t="shared" si="34"/>
        <v>5.19</v>
      </c>
      <c r="O286" s="5" t="s">
        <v>30</v>
      </c>
      <c r="P286" s="202" t="str">
        <f t="shared" si="32"/>
        <v>Macarr</v>
      </c>
      <c r="Q286">
        <f>(B286*79)/1000</f>
        <v>2.37</v>
      </c>
    </row>
    <row r="287" spans="1:17" ht="16.899999999999999" customHeight="1" x14ac:dyDescent="0.2">
      <c r="A287" s="100" t="s">
        <v>337</v>
      </c>
      <c r="B287" s="49">
        <v>5</v>
      </c>
      <c r="C287" s="52">
        <f t="shared" si="34"/>
        <v>44.2</v>
      </c>
      <c r="D287" s="52">
        <f t="shared" si="34"/>
        <v>0</v>
      </c>
      <c r="E287" s="52">
        <f t="shared" si="34"/>
        <v>0</v>
      </c>
      <c r="F287" s="52">
        <f t="shared" si="34"/>
        <v>5</v>
      </c>
      <c r="G287" s="52">
        <f t="shared" si="34"/>
        <v>0</v>
      </c>
      <c r="H287" s="52">
        <f t="shared" si="34"/>
        <v>0</v>
      </c>
      <c r="I287" s="52">
        <f t="shared" si="34"/>
        <v>0</v>
      </c>
      <c r="J287" s="52">
        <f t="shared" si="34"/>
        <v>0</v>
      </c>
      <c r="K287" s="52">
        <f t="shared" si="34"/>
        <v>0</v>
      </c>
      <c r="L287" s="52">
        <f t="shared" si="34"/>
        <v>0</v>
      </c>
      <c r="M287" s="52">
        <f t="shared" si="34"/>
        <v>0</v>
      </c>
      <c r="O287" s="5" t="s">
        <v>31</v>
      </c>
      <c r="P287" s="202" t="str">
        <f t="shared" si="32"/>
        <v>Óleo d</v>
      </c>
    </row>
    <row r="288" spans="1:17" ht="16.899999999999999" customHeight="1" x14ac:dyDescent="0.2">
      <c r="A288" s="100" t="s">
        <v>116</v>
      </c>
      <c r="B288" s="49">
        <v>10</v>
      </c>
      <c r="C288" s="52">
        <f t="shared" si="34"/>
        <v>3.8446549460490562</v>
      </c>
      <c r="D288" s="52">
        <f t="shared" si="34"/>
        <v>0.77116666666666778</v>
      </c>
      <c r="E288" s="52">
        <f t="shared" si="34"/>
        <v>0.13750000000000001</v>
      </c>
      <c r="F288" s="52">
        <f t="shared" si="34"/>
        <v>9.0333333333333321E-2</v>
      </c>
      <c r="G288" s="52">
        <f t="shared" si="34"/>
        <v>0.31166666666666665</v>
      </c>
      <c r="H288" s="52">
        <f t="shared" si="34"/>
        <v>1.7420000000000002</v>
      </c>
      <c r="I288" s="52">
        <f t="shared" si="34"/>
        <v>0.27066666666666672</v>
      </c>
      <c r="J288" s="52">
        <f t="shared" si="34"/>
        <v>1.6789333333333334</v>
      </c>
      <c r="K288" s="52">
        <f t="shared" si="34"/>
        <v>1.2900000000000002E-2</v>
      </c>
      <c r="L288" s="52">
        <f t="shared" si="34"/>
        <v>0.15773333333333331</v>
      </c>
      <c r="M288" s="52">
        <f t="shared" si="34"/>
        <v>1.1729333333333334</v>
      </c>
      <c r="O288" s="8" t="s">
        <v>33</v>
      </c>
      <c r="P288" s="202" t="str">
        <f t="shared" si="32"/>
        <v>Tomate</v>
      </c>
    </row>
    <row r="289" spans="1:16" ht="16.899999999999999" customHeight="1" x14ac:dyDescent="0.2">
      <c r="A289" s="100" t="s">
        <v>158</v>
      </c>
      <c r="B289" s="49">
        <v>1</v>
      </c>
      <c r="C289" s="52">
        <f t="shared" si="34"/>
        <v>0</v>
      </c>
      <c r="D289" s="52">
        <f t="shared" si="34"/>
        <v>0</v>
      </c>
      <c r="E289" s="52">
        <f t="shared" si="34"/>
        <v>0</v>
      </c>
      <c r="F289" s="52">
        <f t="shared" si="34"/>
        <v>0</v>
      </c>
      <c r="G289" s="52">
        <f t="shared" si="34"/>
        <v>0</v>
      </c>
      <c r="H289" s="52">
        <f t="shared" si="34"/>
        <v>0</v>
      </c>
      <c r="I289" s="52">
        <f t="shared" si="34"/>
        <v>0</v>
      </c>
      <c r="J289" s="52">
        <f t="shared" si="34"/>
        <v>0</v>
      </c>
      <c r="K289" s="52">
        <f t="shared" si="34"/>
        <v>0</v>
      </c>
      <c r="L289" s="52">
        <f t="shared" si="34"/>
        <v>0</v>
      </c>
      <c r="M289" s="52">
        <f t="shared" si="34"/>
        <v>0</v>
      </c>
      <c r="O289" s="5" t="s">
        <v>34</v>
      </c>
      <c r="P289" s="202" t="str">
        <f t="shared" si="32"/>
        <v>Sal</v>
      </c>
    </row>
    <row r="290" spans="1:16" ht="16.899999999999999" customHeight="1" x14ac:dyDescent="0.2">
      <c r="A290" s="100"/>
      <c r="B290" s="49"/>
      <c r="C290" s="52" t="str">
        <f t="shared" si="34"/>
        <v/>
      </c>
      <c r="D290" s="52" t="str">
        <f t="shared" si="34"/>
        <v/>
      </c>
      <c r="E290" s="52" t="str">
        <f t="shared" si="34"/>
        <v/>
      </c>
      <c r="F290" s="52" t="str">
        <f t="shared" si="34"/>
        <v/>
      </c>
      <c r="G290" s="52" t="str">
        <f t="shared" si="34"/>
        <v/>
      </c>
      <c r="H290" s="52" t="str">
        <f t="shared" si="34"/>
        <v/>
      </c>
      <c r="I290" s="52" t="str">
        <f t="shared" si="34"/>
        <v/>
      </c>
      <c r="J290" s="52" t="str">
        <f t="shared" si="34"/>
        <v/>
      </c>
      <c r="K290" s="52" t="str">
        <f t="shared" si="34"/>
        <v/>
      </c>
      <c r="L290" s="52" t="str">
        <f t="shared" si="34"/>
        <v/>
      </c>
      <c r="M290" s="52" t="str">
        <f t="shared" si="34"/>
        <v/>
      </c>
      <c r="O290" s="5" t="s">
        <v>35</v>
      </c>
      <c r="P290" s="202" t="str">
        <f t="shared" si="32"/>
        <v/>
      </c>
    </row>
    <row r="291" spans="1:16" ht="16.899999999999999" customHeight="1" x14ac:dyDescent="0.2">
      <c r="A291" s="100"/>
      <c r="B291" s="49"/>
      <c r="C291" s="52" t="str">
        <f t="shared" si="34"/>
        <v/>
      </c>
      <c r="D291" s="52" t="str">
        <f t="shared" si="34"/>
        <v/>
      </c>
      <c r="E291" s="52" t="str">
        <f t="shared" si="34"/>
        <v/>
      </c>
      <c r="F291" s="52" t="str">
        <f t="shared" si="34"/>
        <v/>
      </c>
      <c r="G291" s="52" t="str">
        <f t="shared" si="34"/>
        <v/>
      </c>
      <c r="H291" s="52" t="str">
        <f t="shared" si="34"/>
        <v/>
      </c>
      <c r="I291" s="52" t="str">
        <f t="shared" si="34"/>
        <v/>
      </c>
      <c r="J291" s="52" t="str">
        <f t="shared" si="34"/>
        <v/>
      </c>
      <c r="K291" s="52" t="str">
        <f t="shared" si="34"/>
        <v/>
      </c>
      <c r="L291" s="52" t="str">
        <f t="shared" si="34"/>
        <v/>
      </c>
      <c r="M291" s="52" t="str">
        <f t="shared" si="34"/>
        <v/>
      </c>
      <c r="O291" s="5" t="s">
        <v>36</v>
      </c>
      <c r="P291" s="202" t="str">
        <f t="shared" si="32"/>
        <v/>
      </c>
    </row>
    <row r="292" spans="1:16" ht="16.899999999999999" customHeight="1" x14ac:dyDescent="0.2">
      <c r="A292" s="100"/>
      <c r="B292" s="49"/>
      <c r="C292" s="52" t="str">
        <f t="shared" si="34"/>
        <v/>
      </c>
      <c r="D292" s="52" t="str">
        <f t="shared" si="34"/>
        <v/>
      </c>
      <c r="E292" s="52" t="str">
        <f t="shared" si="34"/>
        <v/>
      </c>
      <c r="F292" s="52" t="str">
        <f t="shared" si="34"/>
        <v/>
      </c>
      <c r="G292" s="52" t="str">
        <f t="shared" si="34"/>
        <v/>
      </c>
      <c r="H292" s="52" t="str">
        <f t="shared" si="34"/>
        <v/>
      </c>
      <c r="I292" s="52" t="str">
        <f t="shared" si="34"/>
        <v/>
      </c>
      <c r="J292" s="52" t="str">
        <f t="shared" si="34"/>
        <v/>
      </c>
      <c r="K292" s="52" t="str">
        <f t="shared" si="34"/>
        <v/>
      </c>
      <c r="L292" s="52" t="str">
        <f t="shared" si="34"/>
        <v/>
      </c>
      <c r="M292" s="52" t="str">
        <f t="shared" si="34"/>
        <v/>
      </c>
      <c r="O292" s="5"/>
      <c r="P292" s="202" t="str">
        <f t="shared" si="32"/>
        <v/>
      </c>
    </row>
    <row r="293" spans="1:16" ht="16.899999999999999" customHeight="1" x14ac:dyDescent="0.2">
      <c r="A293" s="100"/>
      <c r="B293" s="49"/>
      <c r="C293" s="52" t="str">
        <f t="shared" si="34"/>
        <v/>
      </c>
      <c r="D293" s="52" t="str">
        <f t="shared" si="34"/>
        <v/>
      </c>
      <c r="E293" s="52" t="str">
        <f t="shared" si="34"/>
        <v/>
      </c>
      <c r="F293" s="52" t="str">
        <f t="shared" si="34"/>
        <v/>
      </c>
      <c r="G293" s="52" t="str">
        <f t="shared" si="34"/>
        <v/>
      </c>
      <c r="H293" s="52" t="str">
        <f t="shared" si="34"/>
        <v/>
      </c>
      <c r="I293" s="52" t="str">
        <f t="shared" si="34"/>
        <v/>
      </c>
      <c r="J293" s="52" t="str">
        <f t="shared" si="34"/>
        <v/>
      </c>
      <c r="K293" s="52" t="str">
        <f t="shared" si="34"/>
        <v/>
      </c>
      <c r="L293" s="52" t="str">
        <f t="shared" si="34"/>
        <v/>
      </c>
      <c r="M293" s="52" t="str">
        <f t="shared" si="34"/>
        <v/>
      </c>
      <c r="O293" s="5"/>
      <c r="P293" s="202" t="str">
        <f t="shared" si="32"/>
        <v/>
      </c>
    </row>
    <row r="294" spans="1:16" ht="16.899999999999999" customHeight="1" x14ac:dyDescent="0.2">
      <c r="A294" s="100"/>
      <c r="B294" s="49"/>
      <c r="C294" s="52" t="str">
        <f t="shared" ref="C294:M297" si="35">IF($A294="","",$B294*(VLOOKUP($A294,listaDados,C$3,FALSE)))</f>
        <v/>
      </c>
      <c r="D294" s="52" t="str">
        <f t="shared" si="35"/>
        <v/>
      </c>
      <c r="E294" s="52" t="str">
        <f t="shared" si="35"/>
        <v/>
      </c>
      <c r="F294" s="52" t="str">
        <f t="shared" si="35"/>
        <v/>
      </c>
      <c r="G294" s="52" t="str">
        <f t="shared" si="35"/>
        <v/>
      </c>
      <c r="H294" s="52" t="str">
        <f t="shared" si="35"/>
        <v/>
      </c>
      <c r="I294" s="52" t="str">
        <f t="shared" si="35"/>
        <v/>
      </c>
      <c r="J294" s="52" t="str">
        <f t="shared" si="35"/>
        <v/>
      </c>
      <c r="K294" s="52" t="str">
        <f t="shared" si="35"/>
        <v/>
      </c>
      <c r="L294" s="52" t="str">
        <f t="shared" si="35"/>
        <v/>
      </c>
      <c r="M294" s="52" t="str">
        <f t="shared" si="35"/>
        <v/>
      </c>
      <c r="O294" s="5"/>
      <c r="P294" s="202" t="str">
        <f t="shared" si="32"/>
        <v/>
      </c>
    </row>
    <row r="295" spans="1:16" ht="16.899999999999999" customHeight="1" x14ac:dyDescent="0.2">
      <c r="A295" s="100"/>
      <c r="B295" s="49"/>
      <c r="C295" s="52" t="str">
        <f t="shared" si="35"/>
        <v/>
      </c>
      <c r="D295" s="52" t="str">
        <f t="shared" si="35"/>
        <v/>
      </c>
      <c r="E295" s="52" t="str">
        <f t="shared" si="35"/>
        <v/>
      </c>
      <c r="F295" s="52" t="str">
        <f t="shared" si="35"/>
        <v/>
      </c>
      <c r="G295" s="52" t="str">
        <f t="shared" si="35"/>
        <v/>
      </c>
      <c r="H295" s="52" t="str">
        <f t="shared" si="35"/>
        <v/>
      </c>
      <c r="I295" s="52" t="str">
        <f t="shared" si="35"/>
        <v/>
      </c>
      <c r="J295" s="52" t="str">
        <f t="shared" si="35"/>
        <v/>
      </c>
      <c r="K295" s="52" t="str">
        <f t="shared" si="35"/>
        <v/>
      </c>
      <c r="L295" s="52" t="str">
        <f t="shared" si="35"/>
        <v/>
      </c>
      <c r="M295" s="52" t="str">
        <f t="shared" si="35"/>
        <v/>
      </c>
      <c r="O295" s="5"/>
      <c r="P295" s="202" t="str">
        <f t="shared" si="32"/>
        <v/>
      </c>
    </row>
    <row r="296" spans="1:16" ht="16.899999999999999" customHeight="1" x14ac:dyDescent="0.2">
      <c r="A296" s="100"/>
      <c r="B296" s="49"/>
      <c r="C296" s="52" t="str">
        <f t="shared" si="35"/>
        <v/>
      </c>
      <c r="D296" s="52" t="str">
        <f t="shared" si="35"/>
        <v/>
      </c>
      <c r="E296" s="52" t="str">
        <f t="shared" si="35"/>
        <v/>
      </c>
      <c r="F296" s="52" t="str">
        <f t="shared" si="35"/>
        <v/>
      </c>
      <c r="G296" s="52" t="str">
        <f t="shared" si="35"/>
        <v/>
      </c>
      <c r="H296" s="52" t="str">
        <f t="shared" si="35"/>
        <v/>
      </c>
      <c r="I296" s="52" t="str">
        <f t="shared" si="35"/>
        <v/>
      </c>
      <c r="J296" s="52" t="str">
        <f t="shared" si="35"/>
        <v/>
      </c>
      <c r="K296" s="52" t="str">
        <f t="shared" si="35"/>
        <v/>
      </c>
      <c r="L296" s="52" t="str">
        <f t="shared" si="35"/>
        <v/>
      </c>
      <c r="M296" s="52" t="str">
        <f t="shared" si="35"/>
        <v/>
      </c>
      <c r="O296" s="5" t="s">
        <v>37</v>
      </c>
      <c r="P296" s="202" t="str">
        <f t="shared" si="32"/>
        <v/>
      </c>
    </row>
    <row r="297" spans="1:16" ht="16.899999999999999" customHeight="1" x14ac:dyDescent="0.2">
      <c r="A297" s="100"/>
      <c r="B297" s="49"/>
      <c r="C297" s="52" t="str">
        <f t="shared" si="35"/>
        <v/>
      </c>
      <c r="D297" s="52" t="str">
        <f t="shared" si="35"/>
        <v/>
      </c>
      <c r="E297" s="52" t="str">
        <f t="shared" si="35"/>
        <v/>
      </c>
      <c r="F297" s="52" t="str">
        <f t="shared" si="35"/>
        <v/>
      </c>
      <c r="G297" s="52" t="str">
        <f t="shared" si="35"/>
        <v/>
      </c>
      <c r="H297" s="52" t="str">
        <f t="shared" si="35"/>
        <v/>
      </c>
      <c r="I297" s="52" t="str">
        <f t="shared" si="35"/>
        <v/>
      </c>
      <c r="J297" s="52" t="str">
        <f t="shared" si="35"/>
        <v/>
      </c>
      <c r="K297" s="52" t="str">
        <f t="shared" si="35"/>
        <v/>
      </c>
      <c r="L297" s="52" t="str">
        <f t="shared" si="35"/>
        <v/>
      </c>
      <c r="M297" s="52" t="str">
        <f t="shared" si="35"/>
        <v/>
      </c>
      <c r="O297" s="9" t="s">
        <v>38</v>
      </c>
      <c r="P297" s="202" t="str">
        <f t="shared" si="32"/>
        <v/>
      </c>
    </row>
    <row r="298" spans="1:16" ht="16.899999999999999" customHeight="1" thickBot="1" x14ac:dyDescent="0.25">
      <c r="A298" s="181" t="s">
        <v>134</v>
      </c>
      <c r="B298" s="55"/>
      <c r="C298" s="50">
        <f t="shared" ref="C298:M298" si="36">SUM(C278:C297)</f>
        <v>842.92510003460529</v>
      </c>
      <c r="D298" s="50">
        <f t="shared" si="36"/>
        <v>135.46115434782607</v>
      </c>
      <c r="E298" s="50">
        <f t="shared" si="36"/>
        <v>34.606942028985507</v>
      </c>
      <c r="F298" s="50">
        <f t="shared" si="36"/>
        <v>17.204133333333331</v>
      </c>
      <c r="G298" s="50">
        <f t="shared" si="36"/>
        <v>12.761133333333335</v>
      </c>
      <c r="H298" s="50">
        <f t="shared" si="36"/>
        <v>97.09859999999999</v>
      </c>
      <c r="I298" s="50">
        <f t="shared" si="36"/>
        <v>36.502933333333324</v>
      </c>
      <c r="J298" s="50">
        <f t="shared" si="36"/>
        <v>133.47606666673332</v>
      </c>
      <c r="K298" s="50">
        <f t="shared" si="36"/>
        <v>6.597133333333332</v>
      </c>
      <c r="L298" s="50">
        <f t="shared" si="36"/>
        <v>5.6524808333333336</v>
      </c>
      <c r="M298" s="50">
        <f t="shared" si="36"/>
        <v>108.49726666666666</v>
      </c>
      <c r="O298" s="5" t="s">
        <v>39</v>
      </c>
      <c r="P298" s="202" t="str">
        <f t="shared" si="32"/>
        <v>TOTAL</v>
      </c>
    </row>
    <row r="299" spans="1:16" x14ac:dyDescent="0.2">
      <c r="P299" s="202" t="str">
        <f t="shared" si="32"/>
        <v/>
      </c>
    </row>
    <row r="300" spans="1:16" ht="13.5" thickBot="1" x14ac:dyDescent="0.25">
      <c r="P300" s="202" t="str">
        <f t="shared" si="32"/>
        <v/>
      </c>
    </row>
    <row r="301" spans="1:16" ht="30" customHeight="1" thickBot="1" x14ac:dyDescent="0.25">
      <c r="A301" s="92" t="s">
        <v>133</v>
      </c>
      <c r="B301" s="178"/>
      <c r="C301" s="179"/>
      <c r="D301" s="272" t="s">
        <v>415</v>
      </c>
      <c r="E301" s="272"/>
      <c r="F301" s="272"/>
      <c r="G301" s="272"/>
      <c r="H301" s="272"/>
      <c r="I301" s="179"/>
      <c r="J301" s="179"/>
      <c r="K301" s="180"/>
      <c r="L301" s="251" t="s">
        <v>74</v>
      </c>
      <c r="M301" s="252"/>
      <c r="O301" s="4" t="s">
        <v>14</v>
      </c>
      <c r="P301" s="202" t="str">
        <f t="shared" si="32"/>
        <v>MEC 
F</v>
      </c>
    </row>
    <row r="302" spans="1:16" ht="15.2" customHeight="1" thickBot="1" x14ac:dyDescent="0.3">
      <c r="A302" s="93" t="s">
        <v>453</v>
      </c>
      <c r="B302" s="1">
        <v>1</v>
      </c>
      <c r="C302" s="2" t="s">
        <v>448</v>
      </c>
      <c r="D302" s="3"/>
      <c r="E302" s="253"/>
      <c r="F302" s="253"/>
      <c r="G302" s="253"/>
      <c r="H302" s="254"/>
      <c r="I302" s="255" t="s">
        <v>141</v>
      </c>
      <c r="J302" s="256"/>
      <c r="K302" s="257" t="s">
        <v>80</v>
      </c>
      <c r="L302" s="258"/>
      <c r="M302" s="259"/>
      <c r="O302" s="5" t="s">
        <v>16</v>
      </c>
      <c r="P302" s="202" t="str">
        <f t="shared" si="32"/>
        <v xml:space="preserve">Nº de </v>
      </c>
    </row>
    <row r="303" spans="1:16" ht="15.2" customHeight="1" thickBot="1" x14ac:dyDescent="0.25">
      <c r="A303" s="94"/>
      <c r="B303" s="14"/>
      <c r="C303" s="15">
        <v>14</v>
      </c>
      <c r="D303" s="15">
        <v>15</v>
      </c>
      <c r="E303" s="15">
        <v>16</v>
      </c>
      <c r="F303" s="15">
        <v>17</v>
      </c>
      <c r="G303" s="15">
        <v>18</v>
      </c>
      <c r="H303" s="15">
        <v>19</v>
      </c>
      <c r="I303" s="15">
        <v>20</v>
      </c>
      <c r="J303" s="15">
        <v>21</v>
      </c>
      <c r="K303" s="15">
        <v>22</v>
      </c>
      <c r="L303" s="15">
        <v>23</v>
      </c>
      <c r="M303" s="95">
        <v>24</v>
      </c>
      <c r="O303" s="5" t="s">
        <v>17</v>
      </c>
      <c r="P303" s="202" t="str">
        <f t="shared" si="32"/>
        <v/>
      </c>
    </row>
    <row r="304" spans="1:16" ht="15.2" customHeight="1" x14ac:dyDescent="0.2">
      <c r="A304" s="96" t="s">
        <v>0</v>
      </c>
      <c r="B304" s="260" t="s">
        <v>73</v>
      </c>
      <c r="C304" s="262" t="s">
        <v>428</v>
      </c>
      <c r="D304" s="263"/>
      <c r="E304" s="263"/>
      <c r="F304" s="263"/>
      <c r="G304" s="263"/>
      <c r="H304" s="263"/>
      <c r="I304" s="263"/>
      <c r="J304" s="263"/>
      <c r="K304" s="264"/>
      <c r="L304" s="268" t="s">
        <v>1</v>
      </c>
      <c r="M304" s="269"/>
      <c r="O304" s="6" t="s">
        <v>69</v>
      </c>
      <c r="P304" s="202" t="str">
        <f t="shared" si="32"/>
        <v>N.º do</v>
      </c>
    </row>
    <row r="305" spans="1:16" ht="15.2" customHeight="1" thickBot="1" x14ac:dyDescent="0.25">
      <c r="A305" s="97">
        <v>11</v>
      </c>
      <c r="B305" s="261"/>
      <c r="C305" s="265"/>
      <c r="D305" s="266"/>
      <c r="E305" s="266"/>
      <c r="F305" s="266"/>
      <c r="G305" s="266"/>
      <c r="H305" s="266"/>
      <c r="I305" s="266"/>
      <c r="J305" s="266"/>
      <c r="K305" s="267"/>
      <c r="L305" s="270">
        <v>1</v>
      </c>
      <c r="M305" s="271"/>
      <c r="O305" s="5" t="s">
        <v>65</v>
      </c>
      <c r="P305" s="202" t="str">
        <f t="shared" si="32"/>
        <v>11</v>
      </c>
    </row>
    <row r="306" spans="1:16" ht="31.5" customHeight="1" x14ac:dyDescent="0.2">
      <c r="A306" s="249" t="s">
        <v>2</v>
      </c>
      <c r="B306" s="46" t="s">
        <v>3</v>
      </c>
      <c r="C306" s="47" t="s">
        <v>54</v>
      </c>
      <c r="D306" s="47" t="s">
        <v>132</v>
      </c>
      <c r="E306" s="47" t="s">
        <v>136</v>
      </c>
      <c r="F306" s="47" t="s">
        <v>137</v>
      </c>
      <c r="G306" s="47" t="s">
        <v>138</v>
      </c>
      <c r="H306" s="47" t="s">
        <v>126</v>
      </c>
      <c r="I306" s="47" t="s">
        <v>127</v>
      </c>
      <c r="J306" s="47" t="s">
        <v>131</v>
      </c>
      <c r="K306" s="47" t="s">
        <v>128</v>
      </c>
      <c r="L306" s="47" t="s">
        <v>129</v>
      </c>
      <c r="M306" s="47" t="s">
        <v>130</v>
      </c>
      <c r="O306" s="5" t="s">
        <v>20</v>
      </c>
      <c r="P306" s="202" t="str">
        <f t="shared" si="32"/>
        <v>Nome d</v>
      </c>
    </row>
    <row r="307" spans="1:16" ht="15.75" thickBot="1" x14ac:dyDescent="0.25">
      <c r="A307" s="250"/>
      <c r="B307" s="53" t="s">
        <v>4</v>
      </c>
      <c r="C307" s="54" t="s">
        <v>4</v>
      </c>
      <c r="D307" s="54" t="s">
        <v>4</v>
      </c>
      <c r="E307" s="54" t="s">
        <v>4</v>
      </c>
      <c r="F307" s="54" t="s">
        <v>4</v>
      </c>
      <c r="G307" s="54" t="s">
        <v>4</v>
      </c>
      <c r="H307" s="54" t="s">
        <v>139</v>
      </c>
      <c r="I307" s="54" t="s">
        <v>72</v>
      </c>
      <c r="J307" s="54" t="s">
        <v>72</v>
      </c>
      <c r="K307" s="54" t="s">
        <v>72</v>
      </c>
      <c r="L307" s="54" t="s">
        <v>72</v>
      </c>
      <c r="M307" s="54" t="s">
        <v>72</v>
      </c>
      <c r="O307" s="5" t="s">
        <v>21</v>
      </c>
      <c r="P307" s="202" t="str">
        <f t="shared" si="32"/>
        <v/>
      </c>
    </row>
    <row r="308" spans="1:16" ht="16.899999999999999" customHeight="1" x14ac:dyDescent="0.2">
      <c r="A308" s="98" t="s">
        <v>156</v>
      </c>
      <c r="B308" s="51">
        <v>1</v>
      </c>
      <c r="C308" s="52">
        <f t="shared" ref="C308:M323" si="37">IF($A308="","",$B308*(VLOOKUP($A308,listaDados,C$3,FALSE)))</f>
        <v>3.1</v>
      </c>
      <c r="D308" s="52">
        <f t="shared" si="37"/>
        <v>0.65370000000000006</v>
      </c>
      <c r="E308" s="52">
        <f t="shared" si="37"/>
        <v>0.1143</v>
      </c>
      <c r="F308" s="52">
        <f t="shared" si="37"/>
        <v>5.8499999999999996E-2</v>
      </c>
      <c r="G308" s="52">
        <f t="shared" si="37"/>
        <v>3.9E-2</v>
      </c>
      <c r="H308" s="52">
        <f t="shared" si="37"/>
        <v>0.26500000000000001</v>
      </c>
      <c r="I308" s="52">
        <f t="shared" si="37"/>
        <v>0.80799999999999994</v>
      </c>
      <c r="J308" s="52">
        <f t="shared" si="37"/>
        <v>2.64</v>
      </c>
      <c r="K308" s="52">
        <f t="shared" si="37"/>
        <v>1.09E-2</v>
      </c>
      <c r="L308" s="52">
        <f t="shared" si="37"/>
        <v>0.111</v>
      </c>
      <c r="M308" s="52">
        <f t="shared" si="37"/>
        <v>1.1100000000000001</v>
      </c>
      <c r="O308" s="5" t="s">
        <v>22</v>
      </c>
      <c r="P308" s="202" t="str">
        <f t="shared" si="32"/>
        <v>Açafrã</v>
      </c>
    </row>
    <row r="309" spans="1:16" ht="16.899999999999999" customHeight="1" x14ac:dyDescent="0.2">
      <c r="A309" s="99" t="s">
        <v>183</v>
      </c>
      <c r="B309" s="48">
        <v>1</v>
      </c>
      <c r="C309" s="52">
        <f t="shared" si="37"/>
        <v>1.1312987826086958</v>
      </c>
      <c r="D309" s="52">
        <f t="shared" si="37"/>
        <v>0.23905797101449278</v>
      </c>
      <c r="E309" s="52">
        <f t="shared" si="37"/>
        <v>7.0108695652173911E-2</v>
      </c>
      <c r="F309" s="52">
        <f t="shared" si="37"/>
        <v>2.2000000000000001E-3</v>
      </c>
      <c r="G309" s="52">
        <f t="shared" si="37"/>
        <v>4.3233333333333332E-2</v>
      </c>
      <c r="H309" s="52">
        <f t="shared" si="37"/>
        <v>9.5000000000000001E-2</v>
      </c>
      <c r="I309" s="52">
        <f t="shared" si="37"/>
        <v>0.312</v>
      </c>
      <c r="J309" s="52">
        <f t="shared" si="37"/>
        <v>0.21293333333333334</v>
      </c>
      <c r="K309" s="52">
        <f t="shared" si="37"/>
        <v>8.199999999999999E-3</v>
      </c>
      <c r="L309" s="52">
        <f t="shared" si="37"/>
        <v>8.0000000000000002E-3</v>
      </c>
      <c r="M309" s="52">
        <f t="shared" si="37"/>
        <v>0.1356</v>
      </c>
      <c r="O309" s="5" t="s">
        <v>23</v>
      </c>
      <c r="P309" s="202" t="str">
        <f t="shared" si="32"/>
        <v>Alho</v>
      </c>
    </row>
    <row r="310" spans="1:16" ht="16.899999999999999" customHeight="1" x14ac:dyDescent="0.2">
      <c r="A310" s="99" t="s">
        <v>189</v>
      </c>
      <c r="B310" s="48">
        <v>100</v>
      </c>
      <c r="C310" s="52">
        <f t="shared" si="37"/>
        <v>357.78927311594202</v>
      </c>
      <c r="D310" s="52">
        <f t="shared" si="37"/>
        <v>78.759543478260866</v>
      </c>
      <c r="E310" s="52">
        <f t="shared" si="37"/>
        <v>7.1585398550724637</v>
      </c>
      <c r="F310" s="52">
        <f t="shared" si="37"/>
        <v>0.33500000000000002</v>
      </c>
      <c r="G310" s="52">
        <f t="shared" si="37"/>
        <v>1.6391666666666667</v>
      </c>
      <c r="H310" s="52">
        <f t="shared" si="37"/>
        <v>0</v>
      </c>
      <c r="I310" s="52">
        <f t="shared" si="37"/>
        <v>0</v>
      </c>
      <c r="J310" s="52">
        <f t="shared" si="37"/>
        <v>30.383666666666663</v>
      </c>
      <c r="K310" s="52">
        <f t="shared" si="37"/>
        <v>1.2248333333333334</v>
      </c>
      <c r="L310" s="52">
        <f t="shared" si="37"/>
        <v>0.67774749999999995</v>
      </c>
      <c r="M310" s="52">
        <f t="shared" si="37"/>
        <v>4.4143333333333334</v>
      </c>
      <c r="O310" s="5" t="s">
        <v>24</v>
      </c>
      <c r="P310" s="202" t="str">
        <f t="shared" si="32"/>
        <v>Arroz,</v>
      </c>
    </row>
    <row r="311" spans="1:16" ht="16.899999999999999" customHeight="1" x14ac:dyDescent="0.2">
      <c r="A311" s="99" t="s">
        <v>195</v>
      </c>
      <c r="B311" s="48">
        <v>2</v>
      </c>
      <c r="C311" s="52">
        <f t="shared" si="37"/>
        <v>17.68</v>
      </c>
      <c r="D311" s="52">
        <f t="shared" si="37"/>
        <v>0</v>
      </c>
      <c r="E311" s="52">
        <f t="shared" si="37"/>
        <v>0</v>
      </c>
      <c r="F311" s="52">
        <f t="shared" si="37"/>
        <v>2</v>
      </c>
      <c r="G311" s="52">
        <f t="shared" si="37"/>
        <v>0</v>
      </c>
      <c r="H311" s="52">
        <f t="shared" si="37"/>
        <v>0</v>
      </c>
      <c r="I311" s="52">
        <f t="shared" si="37"/>
        <v>0</v>
      </c>
      <c r="J311" s="52">
        <f t="shared" si="37"/>
        <v>0</v>
      </c>
      <c r="K311" s="52">
        <f t="shared" si="37"/>
        <v>0</v>
      </c>
      <c r="L311" s="52">
        <f t="shared" si="37"/>
        <v>0</v>
      </c>
      <c r="M311" s="52">
        <f t="shared" si="37"/>
        <v>0</v>
      </c>
      <c r="O311" s="7" t="s">
        <v>25</v>
      </c>
      <c r="P311" s="202" t="str">
        <f t="shared" si="32"/>
        <v>Azeite</v>
      </c>
    </row>
    <row r="312" spans="1:16" ht="16.899999999999999" customHeight="1" x14ac:dyDescent="0.2">
      <c r="A312" s="99" t="s">
        <v>205</v>
      </c>
      <c r="B312" s="48">
        <v>20</v>
      </c>
      <c r="C312" s="52">
        <f t="shared" si="37"/>
        <v>12.874045217391302</v>
      </c>
      <c r="D312" s="52">
        <f t="shared" si="37"/>
        <v>2.9376521739130421</v>
      </c>
      <c r="E312" s="52">
        <f t="shared" si="37"/>
        <v>0.35434782608695647</v>
      </c>
      <c r="F312" s="52">
        <f t="shared" si="37"/>
        <v>0</v>
      </c>
      <c r="G312" s="52">
        <f t="shared" si="37"/>
        <v>0.23266666666666669</v>
      </c>
      <c r="H312" s="52">
        <f t="shared" si="37"/>
        <v>3.4000000000000002E-2</v>
      </c>
      <c r="I312" s="52">
        <f t="shared" si="37"/>
        <v>6.2166666666666659</v>
      </c>
      <c r="J312" s="52">
        <f t="shared" si="37"/>
        <v>2.9160000000000004</v>
      </c>
      <c r="K312" s="52">
        <f t="shared" si="37"/>
        <v>4.7999999999999994E-2</v>
      </c>
      <c r="L312" s="52">
        <f t="shared" si="37"/>
        <v>7.1999999999999995E-2</v>
      </c>
      <c r="M312" s="52">
        <f t="shared" si="37"/>
        <v>0.71</v>
      </c>
      <c r="O312" s="5" t="s">
        <v>26</v>
      </c>
      <c r="P312" s="202" t="str">
        <f t="shared" si="32"/>
        <v>Batata</v>
      </c>
    </row>
    <row r="313" spans="1:16" ht="16.899999999999999" customHeight="1" x14ac:dyDescent="0.2">
      <c r="A313" s="99" t="s">
        <v>380</v>
      </c>
      <c r="B313" s="48">
        <v>15</v>
      </c>
      <c r="C313" s="52">
        <f t="shared" si="37"/>
        <v>7.3242763043478218</v>
      </c>
      <c r="D313" s="52">
        <f t="shared" si="37"/>
        <v>1.6666521739130435</v>
      </c>
      <c r="E313" s="52">
        <f t="shared" si="37"/>
        <v>0.29184782608695653</v>
      </c>
      <c r="F313" s="52">
        <f t="shared" si="37"/>
        <v>1.35E-2</v>
      </c>
      <c r="G313" s="52">
        <f t="shared" si="37"/>
        <v>0.50600000000000001</v>
      </c>
      <c r="H313" s="52">
        <f t="shared" si="37"/>
        <v>0.56999999999999995</v>
      </c>
      <c r="I313" s="52">
        <f t="shared" si="37"/>
        <v>0.46750000000000008</v>
      </c>
      <c r="J313" s="52">
        <f t="shared" si="37"/>
        <v>3.6650000000000005</v>
      </c>
      <c r="K313" s="52">
        <f t="shared" si="37"/>
        <v>7.7500000000000013E-2</v>
      </c>
      <c r="L313" s="52">
        <f t="shared" si="37"/>
        <v>4.8000000000000001E-2</v>
      </c>
      <c r="M313" s="52">
        <f t="shared" si="37"/>
        <v>2.7170000000000001</v>
      </c>
      <c r="O313" s="5" t="s">
        <v>27</v>
      </c>
      <c r="P313" s="202" t="str">
        <f t="shared" si="32"/>
        <v>Beterr</v>
      </c>
    </row>
    <row r="314" spans="1:16" ht="16.899999999999999" customHeight="1" x14ac:dyDescent="0.2">
      <c r="A314" s="99" t="s">
        <v>223</v>
      </c>
      <c r="B314" s="48">
        <v>70</v>
      </c>
      <c r="C314" s="52">
        <f t="shared" si="37"/>
        <v>118.34617666666666</v>
      </c>
      <c r="D314" s="52">
        <f t="shared" si="37"/>
        <v>0</v>
      </c>
      <c r="E314" s="52">
        <f t="shared" si="37"/>
        <v>14.861000000000001</v>
      </c>
      <c r="F314" s="52">
        <f t="shared" si="37"/>
        <v>6.0853333333333337</v>
      </c>
      <c r="G314" s="52">
        <f t="shared" si="37"/>
        <v>0</v>
      </c>
      <c r="H314" s="52">
        <f t="shared" si="37"/>
        <v>1.827</v>
      </c>
      <c r="I314" s="52">
        <f t="shared" si="37"/>
        <v>0</v>
      </c>
      <c r="J314" s="52">
        <f t="shared" si="37"/>
        <v>14.501666666666665</v>
      </c>
      <c r="K314" s="52">
        <f t="shared" si="37"/>
        <v>1.8433333333333333</v>
      </c>
      <c r="L314" s="52">
        <f t="shared" si="37"/>
        <v>1.3206666666666667</v>
      </c>
      <c r="M314" s="52">
        <f t="shared" si="37"/>
        <v>2.0906666666666665</v>
      </c>
      <c r="O314" s="5" t="s">
        <v>28</v>
      </c>
      <c r="P314" s="202" t="str">
        <f t="shared" si="32"/>
        <v>Carne,</v>
      </c>
    </row>
    <row r="315" spans="1:16" ht="16.899999999999999" customHeight="1" x14ac:dyDescent="0.2">
      <c r="A315" s="99" t="s">
        <v>233</v>
      </c>
      <c r="B315" s="48">
        <v>2</v>
      </c>
      <c r="C315" s="52">
        <f t="shared" si="37"/>
        <v>0.7884009275362317</v>
      </c>
      <c r="D315" s="52">
        <f t="shared" si="37"/>
        <v>0.17706376811594196</v>
      </c>
      <c r="E315" s="52">
        <f t="shared" si="37"/>
        <v>3.4202898550724642E-2</v>
      </c>
      <c r="F315" s="52">
        <f t="shared" si="37"/>
        <v>1.6000000000000001E-3</v>
      </c>
      <c r="G315" s="52">
        <f t="shared" si="37"/>
        <v>4.3733333333333339E-2</v>
      </c>
      <c r="H315" s="52">
        <f t="shared" si="37"/>
        <v>1.6000000000000001E-3</v>
      </c>
      <c r="I315" s="52">
        <f t="shared" si="37"/>
        <v>9.3333333333333338E-2</v>
      </c>
      <c r="J315" s="52">
        <f t="shared" si="37"/>
        <v>0.23833333339999999</v>
      </c>
      <c r="K315" s="52">
        <f t="shared" si="37"/>
        <v>3.4666666666666669E-3</v>
      </c>
      <c r="L315" s="52">
        <f t="shared" si="37"/>
        <v>4.0666666666666672E-3</v>
      </c>
      <c r="M315" s="52">
        <f t="shared" si="37"/>
        <v>0.28000000000000003</v>
      </c>
      <c r="O315" s="5" t="s">
        <v>29</v>
      </c>
      <c r="P315" s="202" t="str">
        <f t="shared" si="32"/>
        <v>Cebola</v>
      </c>
    </row>
    <row r="316" spans="1:16" ht="16.899999999999999" customHeight="1" x14ac:dyDescent="0.2">
      <c r="A316" s="99" t="s">
        <v>162</v>
      </c>
      <c r="B316" s="48">
        <v>2</v>
      </c>
      <c r="C316" s="52">
        <f t="shared" si="37"/>
        <v>0.84200000000000008</v>
      </c>
      <c r="D316" s="52">
        <f t="shared" si="37"/>
        <v>0.13800000000000001</v>
      </c>
      <c r="E316" s="52">
        <f t="shared" si="37"/>
        <v>0.05</v>
      </c>
      <c r="F316" s="52">
        <f t="shared" si="37"/>
        <v>0.01</v>
      </c>
      <c r="G316" s="52">
        <f t="shared" si="37"/>
        <v>2.4E-2</v>
      </c>
      <c r="H316" s="52">
        <f t="shared" si="37"/>
        <v>0</v>
      </c>
      <c r="I316" s="52">
        <f t="shared" si="37"/>
        <v>0.63560000000000005</v>
      </c>
      <c r="J316" s="52">
        <f t="shared" si="37"/>
        <v>0.49186666666666667</v>
      </c>
      <c r="K316" s="52">
        <f t="shared" si="37"/>
        <v>6.0666666666666655E-3</v>
      </c>
      <c r="L316" s="52">
        <f t="shared" si="37"/>
        <v>1.2933333333333331E-2</v>
      </c>
      <c r="M316" s="52">
        <f t="shared" si="37"/>
        <v>1.5970666666666669</v>
      </c>
      <c r="O316" s="5" t="s">
        <v>30</v>
      </c>
      <c r="P316" s="202" t="str">
        <f t="shared" si="32"/>
        <v>Cheiro</v>
      </c>
    </row>
    <row r="317" spans="1:16" ht="16.899999999999999" customHeight="1" x14ac:dyDescent="0.2">
      <c r="A317" s="100" t="s">
        <v>259</v>
      </c>
      <c r="B317" s="49">
        <v>15</v>
      </c>
      <c r="C317" s="52">
        <f t="shared" si="37"/>
        <v>49.354010434782616</v>
      </c>
      <c r="D317" s="52">
        <f t="shared" si="37"/>
        <v>9.183217391304348</v>
      </c>
      <c r="E317" s="52">
        <f t="shared" si="37"/>
        <v>2.9972826086956523</v>
      </c>
      <c r="F317" s="52">
        <f t="shared" si="37"/>
        <v>0.18849999999999997</v>
      </c>
      <c r="G317" s="52">
        <f t="shared" si="37"/>
        <v>2.7630000000000003</v>
      </c>
      <c r="H317" s="52">
        <f t="shared" si="37"/>
        <v>0</v>
      </c>
      <c r="I317" s="52">
        <f t="shared" si="37"/>
        <v>0</v>
      </c>
      <c r="J317" s="52">
        <f t="shared" si="37"/>
        <v>31.492000000000001</v>
      </c>
      <c r="K317" s="52">
        <f t="shared" si="37"/>
        <v>0.43549999999999989</v>
      </c>
      <c r="L317" s="52">
        <f t="shared" si="37"/>
        <v>1.198</v>
      </c>
      <c r="M317" s="52">
        <f t="shared" si="37"/>
        <v>18.3855</v>
      </c>
      <c r="O317" s="5" t="s">
        <v>31</v>
      </c>
      <c r="P317" s="202" t="str">
        <f t="shared" si="32"/>
        <v>Feijão</v>
      </c>
    </row>
    <row r="318" spans="1:16" ht="16.899999999999999" customHeight="1" x14ac:dyDescent="0.2">
      <c r="A318" s="100" t="s">
        <v>337</v>
      </c>
      <c r="B318" s="49">
        <v>5</v>
      </c>
      <c r="C318" s="52">
        <f t="shared" si="37"/>
        <v>44.2</v>
      </c>
      <c r="D318" s="52">
        <f t="shared" si="37"/>
        <v>0</v>
      </c>
      <c r="E318" s="52">
        <f t="shared" si="37"/>
        <v>0</v>
      </c>
      <c r="F318" s="52">
        <f t="shared" si="37"/>
        <v>5</v>
      </c>
      <c r="G318" s="52">
        <f t="shared" si="37"/>
        <v>0</v>
      </c>
      <c r="H318" s="52">
        <f t="shared" si="37"/>
        <v>0</v>
      </c>
      <c r="I318" s="52">
        <f t="shared" si="37"/>
        <v>0</v>
      </c>
      <c r="J318" s="52">
        <f t="shared" si="37"/>
        <v>0</v>
      </c>
      <c r="K318" s="52">
        <f t="shared" si="37"/>
        <v>0</v>
      </c>
      <c r="L318" s="52">
        <f t="shared" si="37"/>
        <v>0</v>
      </c>
      <c r="M318" s="52">
        <f t="shared" si="37"/>
        <v>0</v>
      </c>
      <c r="O318" s="8" t="s">
        <v>33</v>
      </c>
      <c r="P318" s="202" t="str">
        <f t="shared" si="32"/>
        <v>Óleo d</v>
      </c>
    </row>
    <row r="319" spans="1:16" ht="16.899999999999999" customHeight="1" x14ac:dyDescent="0.2">
      <c r="A319" s="100" t="s">
        <v>293</v>
      </c>
      <c r="B319" s="49">
        <v>100</v>
      </c>
      <c r="C319" s="52">
        <f t="shared" si="37"/>
        <v>36.773765217391322</v>
      </c>
      <c r="D319" s="52">
        <f t="shared" si="37"/>
        <v>8.9465217391304375</v>
      </c>
      <c r="E319" s="52">
        <f t="shared" si="37"/>
        <v>1.0434782608695652</v>
      </c>
      <c r="F319" s="52">
        <f t="shared" si="37"/>
        <v>0.12666666666666668</v>
      </c>
      <c r="G319" s="52">
        <f t="shared" si="37"/>
        <v>0.76666666666666661</v>
      </c>
      <c r="H319" s="52">
        <f t="shared" si="37"/>
        <v>11.21</v>
      </c>
      <c r="I319" s="52">
        <f t="shared" si="37"/>
        <v>53.73333333333332</v>
      </c>
      <c r="J319" s="52">
        <f t="shared" si="37"/>
        <v>8.6133333333333333</v>
      </c>
      <c r="K319" s="52">
        <f t="shared" si="37"/>
        <v>0.06</v>
      </c>
      <c r="L319" s="52">
        <f t="shared" si="37"/>
        <v>0.09</v>
      </c>
      <c r="M319" s="52">
        <f t="shared" si="37"/>
        <v>21.885999999999999</v>
      </c>
      <c r="O319" s="5" t="s">
        <v>34</v>
      </c>
      <c r="P319" s="202" t="str">
        <f t="shared" si="32"/>
        <v>Laranj</v>
      </c>
    </row>
    <row r="320" spans="1:16" ht="16.899999999999999" customHeight="1" x14ac:dyDescent="0.2">
      <c r="A320" s="100" t="s">
        <v>369</v>
      </c>
      <c r="B320" s="49">
        <v>15</v>
      </c>
      <c r="C320" s="52">
        <f t="shared" si="37"/>
        <v>2.5678204347826066</v>
      </c>
      <c r="D320" s="52">
        <f t="shared" si="37"/>
        <v>0.57897826086956539</v>
      </c>
      <c r="E320" s="52">
        <f t="shared" si="37"/>
        <v>0.1315217391304348</v>
      </c>
      <c r="F320" s="52">
        <f t="shared" si="37"/>
        <v>2.1499999999999998E-2</v>
      </c>
      <c r="G320" s="52">
        <f t="shared" si="37"/>
        <v>0.28349999999999997</v>
      </c>
      <c r="H320" s="52">
        <f t="shared" si="37"/>
        <v>0</v>
      </c>
      <c r="I320" s="52">
        <f t="shared" si="37"/>
        <v>2.8074999999999997</v>
      </c>
      <c r="J320" s="52">
        <f t="shared" si="37"/>
        <v>1.2770000000000001</v>
      </c>
      <c r="K320" s="52">
        <f t="shared" si="37"/>
        <v>2.2499999999999999E-2</v>
      </c>
      <c r="L320" s="52">
        <f t="shared" si="37"/>
        <v>2.2499999999999999E-2</v>
      </c>
      <c r="M320" s="52">
        <f t="shared" si="37"/>
        <v>5.1820000000000013</v>
      </c>
      <c r="O320" s="5" t="s">
        <v>35</v>
      </c>
      <c r="P320" s="202" t="str">
        <f t="shared" si="32"/>
        <v>Repolh</v>
      </c>
    </row>
    <row r="321" spans="1:16" ht="16.899999999999999" customHeight="1" x14ac:dyDescent="0.2">
      <c r="A321" s="100" t="s">
        <v>158</v>
      </c>
      <c r="B321" s="49">
        <v>1</v>
      </c>
      <c r="C321" s="52">
        <f t="shared" si="37"/>
        <v>0</v>
      </c>
      <c r="D321" s="52">
        <f t="shared" si="37"/>
        <v>0</v>
      </c>
      <c r="E321" s="52">
        <f t="shared" si="37"/>
        <v>0</v>
      </c>
      <c r="F321" s="52">
        <f t="shared" si="37"/>
        <v>0</v>
      </c>
      <c r="G321" s="52">
        <f t="shared" si="37"/>
        <v>0</v>
      </c>
      <c r="H321" s="52">
        <f t="shared" si="37"/>
        <v>0</v>
      </c>
      <c r="I321" s="52">
        <f t="shared" si="37"/>
        <v>0</v>
      </c>
      <c r="J321" s="52">
        <f t="shared" si="37"/>
        <v>0</v>
      </c>
      <c r="K321" s="52">
        <f t="shared" si="37"/>
        <v>0</v>
      </c>
      <c r="L321" s="52">
        <f t="shared" si="37"/>
        <v>0</v>
      </c>
      <c r="M321" s="52">
        <f t="shared" si="37"/>
        <v>0</v>
      </c>
      <c r="O321" s="5" t="s">
        <v>36</v>
      </c>
      <c r="P321" s="202" t="str">
        <f t="shared" si="32"/>
        <v>Sal</v>
      </c>
    </row>
    <row r="322" spans="1:16" ht="16.899999999999999" customHeight="1" x14ac:dyDescent="0.2">
      <c r="A322" s="100"/>
      <c r="B322" s="49"/>
      <c r="C322" s="52" t="str">
        <f t="shared" si="37"/>
        <v/>
      </c>
      <c r="D322" s="52" t="str">
        <f t="shared" si="37"/>
        <v/>
      </c>
      <c r="E322" s="52" t="str">
        <f t="shared" si="37"/>
        <v/>
      </c>
      <c r="F322" s="52" t="str">
        <f t="shared" si="37"/>
        <v/>
      </c>
      <c r="G322" s="52" t="str">
        <f t="shared" si="37"/>
        <v/>
      </c>
      <c r="H322" s="52" t="str">
        <f t="shared" si="37"/>
        <v/>
      </c>
      <c r="I322" s="52" t="str">
        <f t="shared" si="37"/>
        <v/>
      </c>
      <c r="J322" s="52" t="str">
        <f t="shared" si="37"/>
        <v/>
      </c>
      <c r="K322" s="52" t="str">
        <f t="shared" si="37"/>
        <v/>
      </c>
      <c r="L322" s="52" t="str">
        <f t="shared" si="37"/>
        <v/>
      </c>
      <c r="M322" s="52" t="str">
        <f t="shared" si="37"/>
        <v/>
      </c>
      <c r="O322" s="5"/>
      <c r="P322" s="202" t="str">
        <f t="shared" si="32"/>
        <v/>
      </c>
    </row>
    <row r="323" spans="1:16" ht="16.899999999999999" customHeight="1" x14ac:dyDescent="0.2">
      <c r="A323" s="100"/>
      <c r="B323" s="49"/>
      <c r="C323" s="52" t="str">
        <f t="shared" si="37"/>
        <v/>
      </c>
      <c r="D323" s="52" t="str">
        <f t="shared" si="37"/>
        <v/>
      </c>
      <c r="E323" s="52" t="str">
        <f t="shared" si="37"/>
        <v/>
      </c>
      <c r="F323" s="52" t="str">
        <f t="shared" si="37"/>
        <v/>
      </c>
      <c r="G323" s="52" t="str">
        <f t="shared" si="37"/>
        <v/>
      </c>
      <c r="H323" s="52" t="str">
        <f t="shared" si="37"/>
        <v/>
      </c>
      <c r="I323" s="52" t="str">
        <f t="shared" si="37"/>
        <v/>
      </c>
      <c r="J323" s="52" t="str">
        <f t="shared" si="37"/>
        <v/>
      </c>
      <c r="K323" s="52" t="str">
        <f t="shared" si="37"/>
        <v/>
      </c>
      <c r="L323" s="52" t="str">
        <f t="shared" si="37"/>
        <v/>
      </c>
      <c r="M323" s="52" t="str">
        <f t="shared" si="37"/>
        <v/>
      </c>
      <c r="O323" s="5"/>
      <c r="P323" s="202" t="str">
        <f t="shared" si="32"/>
        <v/>
      </c>
    </row>
    <row r="324" spans="1:16" ht="16.899999999999999" customHeight="1" x14ac:dyDescent="0.2">
      <c r="A324" s="100"/>
      <c r="B324" s="49"/>
      <c r="C324" s="52" t="str">
        <f t="shared" ref="C324:M327" si="38">IF($A324="","",$B324*(VLOOKUP($A324,listaDados,C$3,FALSE)))</f>
        <v/>
      </c>
      <c r="D324" s="52" t="str">
        <f t="shared" si="38"/>
        <v/>
      </c>
      <c r="E324" s="52" t="str">
        <f t="shared" si="38"/>
        <v/>
      </c>
      <c r="F324" s="52" t="str">
        <f t="shared" si="38"/>
        <v/>
      </c>
      <c r="G324" s="52" t="str">
        <f t="shared" si="38"/>
        <v/>
      </c>
      <c r="H324" s="52" t="str">
        <f t="shared" si="38"/>
        <v/>
      </c>
      <c r="I324" s="52" t="str">
        <f t="shared" si="38"/>
        <v/>
      </c>
      <c r="J324" s="52" t="str">
        <f t="shared" si="38"/>
        <v/>
      </c>
      <c r="K324" s="52" t="str">
        <f t="shared" si="38"/>
        <v/>
      </c>
      <c r="L324" s="52" t="str">
        <f t="shared" si="38"/>
        <v/>
      </c>
      <c r="M324" s="52" t="str">
        <f t="shared" si="38"/>
        <v/>
      </c>
      <c r="O324" s="5"/>
      <c r="P324" s="202" t="str">
        <f t="shared" si="32"/>
        <v/>
      </c>
    </row>
    <row r="325" spans="1:16" ht="16.899999999999999" customHeight="1" x14ac:dyDescent="0.2">
      <c r="A325" s="100"/>
      <c r="B325" s="49"/>
      <c r="C325" s="52" t="str">
        <f t="shared" si="38"/>
        <v/>
      </c>
      <c r="D325" s="52" t="str">
        <f t="shared" si="38"/>
        <v/>
      </c>
      <c r="E325" s="52" t="str">
        <f t="shared" si="38"/>
        <v/>
      </c>
      <c r="F325" s="52" t="str">
        <f t="shared" si="38"/>
        <v/>
      </c>
      <c r="G325" s="52" t="str">
        <f t="shared" si="38"/>
        <v/>
      </c>
      <c r="H325" s="52" t="str">
        <f t="shared" si="38"/>
        <v/>
      </c>
      <c r="I325" s="52" t="str">
        <f t="shared" si="38"/>
        <v/>
      </c>
      <c r="J325" s="52" t="str">
        <f t="shared" si="38"/>
        <v/>
      </c>
      <c r="K325" s="52" t="str">
        <f t="shared" si="38"/>
        <v/>
      </c>
      <c r="L325" s="52" t="str">
        <f t="shared" si="38"/>
        <v/>
      </c>
      <c r="M325" s="52" t="str">
        <f t="shared" si="38"/>
        <v/>
      </c>
      <c r="O325" s="5"/>
      <c r="P325" s="202" t="str">
        <f t="shared" si="32"/>
        <v/>
      </c>
    </row>
    <row r="326" spans="1:16" ht="16.899999999999999" customHeight="1" x14ac:dyDescent="0.2">
      <c r="A326" s="100"/>
      <c r="B326" s="49"/>
      <c r="C326" s="52" t="str">
        <f t="shared" si="38"/>
        <v/>
      </c>
      <c r="D326" s="52" t="str">
        <f t="shared" si="38"/>
        <v/>
      </c>
      <c r="E326" s="52" t="str">
        <f t="shared" si="38"/>
        <v/>
      </c>
      <c r="F326" s="52" t="str">
        <f t="shared" si="38"/>
        <v/>
      </c>
      <c r="G326" s="52" t="str">
        <f t="shared" si="38"/>
        <v/>
      </c>
      <c r="H326" s="52" t="str">
        <f t="shared" si="38"/>
        <v/>
      </c>
      <c r="I326" s="52" t="str">
        <f t="shared" si="38"/>
        <v/>
      </c>
      <c r="J326" s="52" t="str">
        <f t="shared" si="38"/>
        <v/>
      </c>
      <c r="K326" s="52" t="str">
        <f t="shared" si="38"/>
        <v/>
      </c>
      <c r="L326" s="52" t="str">
        <f t="shared" si="38"/>
        <v/>
      </c>
      <c r="M326" s="52" t="str">
        <f t="shared" si="38"/>
        <v/>
      </c>
      <c r="O326" s="5" t="s">
        <v>37</v>
      </c>
      <c r="P326" s="202" t="str">
        <f t="shared" si="32"/>
        <v/>
      </c>
    </row>
    <row r="327" spans="1:16" ht="16.899999999999999" customHeight="1" x14ac:dyDescent="0.2">
      <c r="A327" s="100"/>
      <c r="B327" s="49"/>
      <c r="C327" s="52" t="str">
        <f t="shared" si="38"/>
        <v/>
      </c>
      <c r="D327" s="52" t="str">
        <f t="shared" si="38"/>
        <v/>
      </c>
      <c r="E327" s="52" t="str">
        <f t="shared" si="38"/>
        <v/>
      </c>
      <c r="F327" s="52" t="str">
        <f t="shared" si="38"/>
        <v/>
      </c>
      <c r="G327" s="52" t="str">
        <f t="shared" si="38"/>
        <v/>
      </c>
      <c r="H327" s="52" t="str">
        <f t="shared" si="38"/>
        <v/>
      </c>
      <c r="I327" s="52" t="str">
        <f t="shared" si="38"/>
        <v/>
      </c>
      <c r="J327" s="52" t="str">
        <f t="shared" si="38"/>
        <v/>
      </c>
      <c r="K327" s="52" t="str">
        <f t="shared" si="38"/>
        <v/>
      </c>
      <c r="L327" s="52" t="str">
        <f t="shared" si="38"/>
        <v/>
      </c>
      <c r="M327" s="52" t="str">
        <f t="shared" si="38"/>
        <v/>
      </c>
      <c r="O327" s="9" t="s">
        <v>38</v>
      </c>
      <c r="P327" s="202" t="str">
        <f t="shared" si="32"/>
        <v/>
      </c>
    </row>
    <row r="328" spans="1:16" ht="16.899999999999999" customHeight="1" thickBot="1" x14ac:dyDescent="0.25">
      <c r="A328" s="181" t="s">
        <v>134</v>
      </c>
      <c r="B328" s="55"/>
      <c r="C328" s="50">
        <f t="shared" ref="C328:M328" si="39">SUM(C308:C327)</f>
        <v>652.77106710144926</v>
      </c>
      <c r="D328" s="50">
        <f t="shared" si="39"/>
        <v>103.28038695652174</v>
      </c>
      <c r="E328" s="50">
        <f t="shared" si="39"/>
        <v>27.106629710144929</v>
      </c>
      <c r="F328" s="50">
        <f t="shared" si="39"/>
        <v>13.842799999999999</v>
      </c>
      <c r="G328" s="50">
        <f t="shared" si="39"/>
        <v>6.3409666666666675</v>
      </c>
      <c r="H328" s="50">
        <f t="shared" si="39"/>
        <v>14.002600000000001</v>
      </c>
      <c r="I328" s="50">
        <f t="shared" si="39"/>
        <v>65.073933333333315</v>
      </c>
      <c r="J328" s="50">
        <f t="shared" si="39"/>
        <v>96.431800000066659</v>
      </c>
      <c r="K328" s="50">
        <f t="shared" si="39"/>
        <v>3.7403</v>
      </c>
      <c r="L328" s="50">
        <f t="shared" si="39"/>
        <v>3.5649141666666662</v>
      </c>
      <c r="M328" s="50">
        <f t="shared" si="39"/>
        <v>58.508166666666668</v>
      </c>
      <c r="O328" s="5" t="s">
        <v>39</v>
      </c>
      <c r="P328" s="202" t="str">
        <f t="shared" si="32"/>
        <v>TOTAL</v>
      </c>
    </row>
    <row r="329" spans="1:16" x14ac:dyDescent="0.2">
      <c r="P329" s="202" t="str">
        <f t="shared" ref="P329:P392" si="40">LEFT(A329,6)</f>
        <v/>
      </c>
    </row>
    <row r="330" spans="1:16" ht="13.5" thickBot="1" x14ac:dyDescent="0.25">
      <c r="P330" s="202" t="str">
        <f t="shared" si="40"/>
        <v/>
      </c>
    </row>
    <row r="331" spans="1:16" ht="30" customHeight="1" thickBot="1" x14ac:dyDescent="0.25">
      <c r="A331" s="92" t="s">
        <v>133</v>
      </c>
      <c r="B331" s="178"/>
      <c r="C331" s="179"/>
      <c r="D331" s="179"/>
      <c r="E331" s="272" t="s">
        <v>415</v>
      </c>
      <c r="F331" s="272"/>
      <c r="G331" s="272"/>
      <c r="H331" s="272"/>
      <c r="I331" s="179"/>
      <c r="J331" s="179"/>
      <c r="K331" s="180"/>
      <c r="L331" s="251" t="s">
        <v>74</v>
      </c>
      <c r="M331" s="252"/>
      <c r="O331" s="4" t="s">
        <v>14</v>
      </c>
      <c r="P331" s="202" t="str">
        <f t="shared" si="40"/>
        <v>MEC 
F</v>
      </c>
    </row>
    <row r="332" spans="1:16" ht="15.2" customHeight="1" thickBot="1" x14ac:dyDescent="0.3">
      <c r="A332" s="93" t="s">
        <v>453</v>
      </c>
      <c r="B332" s="1">
        <v>1</v>
      </c>
      <c r="C332" s="2" t="s">
        <v>448</v>
      </c>
      <c r="D332" s="3"/>
      <c r="E332" s="253"/>
      <c r="F332" s="253"/>
      <c r="G332" s="253"/>
      <c r="H332" s="254"/>
      <c r="I332" s="255" t="s">
        <v>141</v>
      </c>
      <c r="J332" s="256"/>
      <c r="K332" s="257" t="s">
        <v>80</v>
      </c>
      <c r="L332" s="258"/>
      <c r="M332" s="259"/>
      <c r="O332" s="5" t="s">
        <v>16</v>
      </c>
      <c r="P332" s="202" t="str">
        <f t="shared" si="40"/>
        <v xml:space="preserve">Nº de </v>
      </c>
    </row>
    <row r="333" spans="1:16" ht="15.2" customHeight="1" thickBot="1" x14ac:dyDescent="0.25">
      <c r="A333" s="94"/>
      <c r="B333" s="14"/>
      <c r="C333" s="15">
        <v>14</v>
      </c>
      <c r="D333" s="15">
        <v>15</v>
      </c>
      <c r="E333" s="15">
        <v>16</v>
      </c>
      <c r="F333" s="15">
        <v>17</v>
      </c>
      <c r="G333" s="15">
        <v>18</v>
      </c>
      <c r="H333" s="15">
        <v>19</v>
      </c>
      <c r="I333" s="15">
        <v>20</v>
      </c>
      <c r="J333" s="15">
        <v>21</v>
      </c>
      <c r="K333" s="15">
        <v>22</v>
      </c>
      <c r="L333" s="15">
        <v>23</v>
      </c>
      <c r="M333" s="95">
        <v>24</v>
      </c>
      <c r="O333" s="5" t="s">
        <v>17</v>
      </c>
      <c r="P333" s="202" t="str">
        <f t="shared" si="40"/>
        <v/>
      </c>
    </row>
    <row r="334" spans="1:16" ht="15.2" customHeight="1" x14ac:dyDescent="0.2">
      <c r="A334" s="96" t="s">
        <v>0</v>
      </c>
      <c r="B334" s="260" t="s">
        <v>73</v>
      </c>
      <c r="C334" s="262" t="s">
        <v>430</v>
      </c>
      <c r="D334" s="263"/>
      <c r="E334" s="263"/>
      <c r="F334" s="263"/>
      <c r="G334" s="263"/>
      <c r="H334" s="263"/>
      <c r="I334" s="263"/>
      <c r="J334" s="263"/>
      <c r="K334" s="264"/>
      <c r="L334" s="268" t="s">
        <v>1</v>
      </c>
      <c r="M334" s="269"/>
      <c r="O334" s="6" t="s">
        <v>69</v>
      </c>
      <c r="P334" s="202" t="str">
        <f t="shared" si="40"/>
        <v>N.º do</v>
      </c>
    </row>
    <row r="335" spans="1:16" ht="15.2" customHeight="1" thickBot="1" x14ac:dyDescent="0.25">
      <c r="A335" s="97">
        <v>12</v>
      </c>
      <c r="B335" s="261"/>
      <c r="C335" s="265"/>
      <c r="D335" s="266"/>
      <c r="E335" s="266"/>
      <c r="F335" s="266"/>
      <c r="G335" s="266"/>
      <c r="H335" s="266"/>
      <c r="I335" s="266"/>
      <c r="J335" s="266"/>
      <c r="K335" s="267"/>
      <c r="L335" s="270">
        <v>1</v>
      </c>
      <c r="M335" s="271"/>
      <c r="O335" s="5" t="s">
        <v>65</v>
      </c>
      <c r="P335" s="202" t="str">
        <f t="shared" si="40"/>
        <v>12</v>
      </c>
    </row>
    <row r="336" spans="1:16" ht="31.5" customHeight="1" x14ac:dyDescent="0.2">
      <c r="A336" s="249" t="s">
        <v>2</v>
      </c>
      <c r="B336" s="46" t="s">
        <v>3</v>
      </c>
      <c r="C336" s="47" t="s">
        <v>54</v>
      </c>
      <c r="D336" s="47" t="s">
        <v>132</v>
      </c>
      <c r="E336" s="47" t="s">
        <v>136</v>
      </c>
      <c r="F336" s="47" t="s">
        <v>137</v>
      </c>
      <c r="G336" s="47" t="s">
        <v>138</v>
      </c>
      <c r="H336" s="47" t="s">
        <v>126</v>
      </c>
      <c r="I336" s="47" t="s">
        <v>127</v>
      </c>
      <c r="J336" s="47" t="s">
        <v>131</v>
      </c>
      <c r="K336" s="47" t="s">
        <v>128</v>
      </c>
      <c r="L336" s="47" t="s">
        <v>129</v>
      </c>
      <c r="M336" s="47" t="s">
        <v>130</v>
      </c>
      <c r="O336" s="5" t="s">
        <v>20</v>
      </c>
      <c r="P336" s="202" t="str">
        <f t="shared" si="40"/>
        <v>Nome d</v>
      </c>
    </row>
    <row r="337" spans="1:16" ht="15.75" thickBot="1" x14ac:dyDescent="0.25">
      <c r="A337" s="250"/>
      <c r="B337" s="53" t="s">
        <v>4</v>
      </c>
      <c r="C337" s="54" t="s">
        <v>4</v>
      </c>
      <c r="D337" s="54" t="s">
        <v>4</v>
      </c>
      <c r="E337" s="54" t="s">
        <v>4</v>
      </c>
      <c r="F337" s="54" t="s">
        <v>4</v>
      </c>
      <c r="G337" s="54" t="s">
        <v>4</v>
      </c>
      <c r="H337" s="54" t="s">
        <v>139</v>
      </c>
      <c r="I337" s="54" t="s">
        <v>72</v>
      </c>
      <c r="J337" s="54" t="s">
        <v>72</v>
      </c>
      <c r="K337" s="54" t="s">
        <v>72</v>
      </c>
      <c r="L337" s="54" t="s">
        <v>72</v>
      </c>
      <c r="M337" s="54" t="s">
        <v>72</v>
      </c>
      <c r="O337" s="5" t="s">
        <v>21</v>
      </c>
      <c r="P337" s="202" t="str">
        <f t="shared" si="40"/>
        <v/>
      </c>
    </row>
    <row r="338" spans="1:16" ht="16.899999999999999" customHeight="1" x14ac:dyDescent="0.2">
      <c r="A338" s="98" t="s">
        <v>183</v>
      </c>
      <c r="B338" s="51">
        <v>1</v>
      </c>
      <c r="C338" s="52">
        <f t="shared" ref="C338:M353" si="41">IF($A338="","",$B338*(VLOOKUP($A338,listaDados,C$3,FALSE)))</f>
        <v>1.1312987826086958</v>
      </c>
      <c r="D338" s="52">
        <f t="shared" si="41"/>
        <v>0.23905797101449278</v>
      </c>
      <c r="E338" s="52">
        <f t="shared" si="41"/>
        <v>7.0108695652173911E-2</v>
      </c>
      <c r="F338" s="52">
        <f t="shared" si="41"/>
        <v>2.2000000000000001E-3</v>
      </c>
      <c r="G338" s="52">
        <f t="shared" si="41"/>
        <v>4.3233333333333332E-2</v>
      </c>
      <c r="H338" s="52">
        <f t="shared" si="41"/>
        <v>9.5000000000000001E-2</v>
      </c>
      <c r="I338" s="52">
        <f t="shared" si="41"/>
        <v>0.312</v>
      </c>
      <c r="J338" s="52">
        <f t="shared" si="41"/>
        <v>0.21293333333333334</v>
      </c>
      <c r="K338" s="52">
        <f t="shared" si="41"/>
        <v>8.199999999999999E-3</v>
      </c>
      <c r="L338" s="52">
        <f t="shared" si="41"/>
        <v>8.0000000000000002E-3</v>
      </c>
      <c r="M338" s="52">
        <f t="shared" si="41"/>
        <v>0.1356</v>
      </c>
      <c r="O338" s="5" t="s">
        <v>22</v>
      </c>
      <c r="P338" s="202" t="str">
        <f t="shared" si="40"/>
        <v>Alho</v>
      </c>
    </row>
    <row r="339" spans="1:16" ht="16.899999999999999" customHeight="1" x14ac:dyDescent="0.2">
      <c r="A339" s="99" t="s">
        <v>189</v>
      </c>
      <c r="B339" s="48">
        <v>100</v>
      </c>
      <c r="C339" s="52">
        <f t="shared" si="41"/>
        <v>357.78927311594202</v>
      </c>
      <c r="D339" s="52">
        <f t="shared" si="41"/>
        <v>78.759543478260866</v>
      </c>
      <c r="E339" s="52">
        <f t="shared" si="41"/>
        <v>7.1585398550724637</v>
      </c>
      <c r="F339" s="52">
        <f t="shared" si="41"/>
        <v>0.33500000000000002</v>
      </c>
      <c r="G339" s="52">
        <f t="shared" si="41"/>
        <v>1.6391666666666667</v>
      </c>
      <c r="H339" s="52">
        <f t="shared" si="41"/>
        <v>0</v>
      </c>
      <c r="I339" s="52">
        <f t="shared" si="41"/>
        <v>0</v>
      </c>
      <c r="J339" s="52">
        <f t="shared" si="41"/>
        <v>30.383666666666663</v>
      </c>
      <c r="K339" s="52">
        <f t="shared" si="41"/>
        <v>1.2248333333333334</v>
      </c>
      <c r="L339" s="52">
        <f t="shared" si="41"/>
        <v>0.67774749999999995</v>
      </c>
      <c r="M339" s="52">
        <f t="shared" si="41"/>
        <v>4.4143333333333334</v>
      </c>
      <c r="O339" s="5" t="s">
        <v>23</v>
      </c>
      <c r="P339" s="202" t="str">
        <f t="shared" si="40"/>
        <v>Arroz,</v>
      </c>
    </row>
    <row r="340" spans="1:16" ht="16.899999999999999" customHeight="1" x14ac:dyDescent="0.2">
      <c r="A340" s="99" t="s">
        <v>233</v>
      </c>
      <c r="B340" s="48">
        <v>2</v>
      </c>
      <c r="C340" s="52">
        <f t="shared" si="41"/>
        <v>0.7884009275362317</v>
      </c>
      <c r="D340" s="52">
        <f t="shared" si="41"/>
        <v>0.17706376811594196</v>
      </c>
      <c r="E340" s="52">
        <f t="shared" si="41"/>
        <v>3.4202898550724642E-2</v>
      </c>
      <c r="F340" s="52">
        <f t="shared" si="41"/>
        <v>1.6000000000000001E-3</v>
      </c>
      <c r="G340" s="52">
        <f t="shared" si="41"/>
        <v>4.3733333333333339E-2</v>
      </c>
      <c r="H340" s="52">
        <f t="shared" si="41"/>
        <v>1.6000000000000001E-3</v>
      </c>
      <c r="I340" s="52">
        <f t="shared" si="41"/>
        <v>9.3333333333333338E-2</v>
      </c>
      <c r="J340" s="52">
        <f t="shared" si="41"/>
        <v>0.23833333339999999</v>
      </c>
      <c r="K340" s="52">
        <f t="shared" si="41"/>
        <v>3.4666666666666669E-3</v>
      </c>
      <c r="L340" s="52">
        <f t="shared" si="41"/>
        <v>4.0666666666666672E-3</v>
      </c>
      <c r="M340" s="52">
        <f t="shared" si="41"/>
        <v>0.28000000000000003</v>
      </c>
      <c r="O340" s="5" t="s">
        <v>24</v>
      </c>
      <c r="P340" s="202" t="str">
        <f t="shared" si="40"/>
        <v>Cebola</v>
      </c>
    </row>
    <row r="341" spans="1:16" ht="16.899999999999999" customHeight="1" x14ac:dyDescent="0.2">
      <c r="A341" s="99" t="s">
        <v>149</v>
      </c>
      <c r="B341" s="48">
        <v>60</v>
      </c>
      <c r="C341" s="52">
        <f t="shared" si="41"/>
        <v>145.19999999999999</v>
      </c>
      <c r="D341" s="52">
        <f t="shared" si="41"/>
        <v>0</v>
      </c>
      <c r="E341" s="52">
        <f t="shared" si="41"/>
        <v>14.532</v>
      </c>
      <c r="F341" s="52">
        <f t="shared" si="41"/>
        <v>9.2520000000000007</v>
      </c>
      <c r="G341" s="52">
        <f t="shared" si="41"/>
        <v>0</v>
      </c>
      <c r="H341" s="52">
        <f t="shared" si="41"/>
        <v>0</v>
      </c>
      <c r="I341" s="52">
        <f t="shared" si="41"/>
        <v>0</v>
      </c>
      <c r="J341" s="52">
        <f t="shared" si="41"/>
        <v>12</v>
      </c>
      <c r="K341" s="52">
        <f t="shared" si="41"/>
        <v>3.4259999999999997</v>
      </c>
      <c r="L341" s="52">
        <f t="shared" si="41"/>
        <v>1.6859999999999999</v>
      </c>
      <c r="M341" s="52">
        <f t="shared" si="41"/>
        <v>4.8</v>
      </c>
      <c r="O341" s="7" t="s">
        <v>25</v>
      </c>
      <c r="P341" s="202" t="str">
        <f t="shared" si="40"/>
        <v xml:space="preserve">Carne </v>
      </c>
    </row>
    <row r="342" spans="1:16" ht="16.899999999999999" customHeight="1" x14ac:dyDescent="0.2">
      <c r="A342" s="99" t="s">
        <v>235</v>
      </c>
      <c r="B342" s="48">
        <v>15</v>
      </c>
      <c r="C342" s="52">
        <f t="shared" si="41"/>
        <v>5.12030826086957</v>
      </c>
      <c r="D342" s="52">
        <f t="shared" si="41"/>
        <v>1.149</v>
      </c>
      <c r="E342" s="52">
        <f t="shared" si="41"/>
        <v>0.1983695652173913</v>
      </c>
      <c r="F342" s="52">
        <f t="shared" si="41"/>
        <v>2.6000000000000002E-2</v>
      </c>
      <c r="G342" s="52">
        <f t="shared" si="41"/>
        <v>0.47750000000000009</v>
      </c>
      <c r="H342" s="52">
        <f t="shared" si="41"/>
        <v>126.07499999999999</v>
      </c>
      <c r="I342" s="52">
        <f t="shared" si="41"/>
        <v>0.76750000000000007</v>
      </c>
      <c r="J342" s="52">
        <f t="shared" si="41"/>
        <v>1.6839999999999999</v>
      </c>
      <c r="K342" s="52">
        <f t="shared" si="41"/>
        <v>3.3500000000000002E-2</v>
      </c>
      <c r="L342" s="52">
        <f t="shared" si="41"/>
        <v>2.7500000000000004E-2</v>
      </c>
      <c r="M342" s="52">
        <f t="shared" si="41"/>
        <v>3.3809999999999998</v>
      </c>
      <c r="O342" s="5" t="s">
        <v>26</v>
      </c>
      <c r="P342" s="202" t="str">
        <f t="shared" si="40"/>
        <v>Cenour</v>
      </c>
    </row>
    <row r="343" spans="1:16" ht="16.899999999999999" customHeight="1" x14ac:dyDescent="0.2">
      <c r="A343" s="99" t="s">
        <v>205</v>
      </c>
      <c r="B343" s="48">
        <v>15</v>
      </c>
      <c r="C343" s="52">
        <f t="shared" si="41"/>
        <v>9.6555339130434756</v>
      </c>
      <c r="D343" s="52">
        <f t="shared" si="41"/>
        <v>2.2032391304347816</v>
      </c>
      <c r="E343" s="52">
        <f t="shared" si="41"/>
        <v>0.26576086956521738</v>
      </c>
      <c r="F343" s="52">
        <f t="shared" si="41"/>
        <v>0</v>
      </c>
      <c r="G343" s="52">
        <f t="shared" si="41"/>
        <v>0.17450000000000002</v>
      </c>
      <c r="H343" s="52">
        <f t="shared" si="41"/>
        <v>2.5500000000000002E-2</v>
      </c>
      <c r="I343" s="52">
        <f t="shared" si="41"/>
        <v>4.6624999999999996</v>
      </c>
      <c r="J343" s="52">
        <f t="shared" si="41"/>
        <v>2.1870000000000003</v>
      </c>
      <c r="K343" s="52">
        <f t="shared" si="41"/>
        <v>3.5999999999999997E-2</v>
      </c>
      <c r="L343" s="52">
        <f t="shared" si="41"/>
        <v>5.3999999999999999E-2</v>
      </c>
      <c r="M343" s="52">
        <f t="shared" si="41"/>
        <v>0.53249999999999997</v>
      </c>
      <c r="O343" s="5" t="s">
        <v>27</v>
      </c>
      <c r="P343" s="202" t="str">
        <f t="shared" si="40"/>
        <v>Batata</v>
      </c>
    </row>
    <row r="344" spans="1:16" ht="16.899999999999999" customHeight="1" x14ac:dyDescent="0.2">
      <c r="A344" s="99" t="s">
        <v>259</v>
      </c>
      <c r="B344" s="48">
        <v>30</v>
      </c>
      <c r="C344" s="52">
        <f t="shared" si="41"/>
        <v>98.708020869565232</v>
      </c>
      <c r="D344" s="52">
        <f t="shared" si="41"/>
        <v>18.366434782608696</v>
      </c>
      <c r="E344" s="52">
        <f t="shared" si="41"/>
        <v>5.9945652173913047</v>
      </c>
      <c r="F344" s="52">
        <f t="shared" si="41"/>
        <v>0.37699999999999995</v>
      </c>
      <c r="G344" s="52">
        <f t="shared" si="41"/>
        <v>5.5260000000000007</v>
      </c>
      <c r="H344" s="52">
        <f t="shared" si="41"/>
        <v>0</v>
      </c>
      <c r="I344" s="52">
        <f t="shared" si="41"/>
        <v>0</v>
      </c>
      <c r="J344" s="52">
        <f t="shared" si="41"/>
        <v>62.984000000000002</v>
      </c>
      <c r="K344" s="52">
        <f t="shared" si="41"/>
        <v>0.87099999999999977</v>
      </c>
      <c r="L344" s="52">
        <f t="shared" si="41"/>
        <v>2.3959999999999999</v>
      </c>
      <c r="M344" s="52">
        <f t="shared" si="41"/>
        <v>36.771000000000001</v>
      </c>
      <c r="O344" s="5" t="s">
        <v>28</v>
      </c>
      <c r="P344" s="202" t="str">
        <f t="shared" si="40"/>
        <v>Feijão</v>
      </c>
    </row>
    <row r="345" spans="1:16" ht="16.899999999999999" customHeight="1" x14ac:dyDescent="0.2">
      <c r="A345" s="99" t="s">
        <v>162</v>
      </c>
      <c r="B345" s="48">
        <v>2</v>
      </c>
      <c r="C345" s="52">
        <f t="shared" si="41"/>
        <v>0.84200000000000008</v>
      </c>
      <c r="D345" s="52">
        <f t="shared" si="41"/>
        <v>0.13800000000000001</v>
      </c>
      <c r="E345" s="52">
        <f t="shared" si="41"/>
        <v>0.05</v>
      </c>
      <c r="F345" s="52">
        <f t="shared" si="41"/>
        <v>0.01</v>
      </c>
      <c r="G345" s="52">
        <f t="shared" si="41"/>
        <v>2.4E-2</v>
      </c>
      <c r="H345" s="52">
        <f t="shared" si="41"/>
        <v>0</v>
      </c>
      <c r="I345" s="52">
        <f t="shared" si="41"/>
        <v>0.63560000000000005</v>
      </c>
      <c r="J345" s="52">
        <f t="shared" si="41"/>
        <v>0.49186666666666667</v>
      </c>
      <c r="K345" s="52">
        <f t="shared" si="41"/>
        <v>6.0666666666666655E-3</v>
      </c>
      <c r="L345" s="52">
        <f t="shared" si="41"/>
        <v>1.2933333333333331E-2</v>
      </c>
      <c r="M345" s="52">
        <f t="shared" si="41"/>
        <v>1.5970666666666669</v>
      </c>
      <c r="O345" s="5" t="s">
        <v>29</v>
      </c>
      <c r="P345" s="202" t="str">
        <f t="shared" si="40"/>
        <v>Cheiro</v>
      </c>
    </row>
    <row r="346" spans="1:16" ht="16.899999999999999" customHeight="1" x14ac:dyDescent="0.2">
      <c r="A346" s="99" t="s">
        <v>337</v>
      </c>
      <c r="B346" s="48">
        <v>5</v>
      </c>
      <c r="C346" s="52">
        <f t="shared" si="41"/>
        <v>44.2</v>
      </c>
      <c r="D346" s="52">
        <f t="shared" si="41"/>
        <v>0</v>
      </c>
      <c r="E346" s="52">
        <f t="shared" si="41"/>
        <v>0</v>
      </c>
      <c r="F346" s="52">
        <f t="shared" si="41"/>
        <v>5</v>
      </c>
      <c r="G346" s="52">
        <f t="shared" si="41"/>
        <v>0</v>
      </c>
      <c r="H346" s="52">
        <f t="shared" si="41"/>
        <v>0</v>
      </c>
      <c r="I346" s="52">
        <f t="shared" si="41"/>
        <v>0</v>
      </c>
      <c r="J346" s="52">
        <f t="shared" si="41"/>
        <v>0</v>
      </c>
      <c r="K346" s="52">
        <f t="shared" si="41"/>
        <v>0</v>
      </c>
      <c r="L346" s="52">
        <f t="shared" si="41"/>
        <v>0</v>
      </c>
      <c r="M346" s="52">
        <f t="shared" si="41"/>
        <v>0</v>
      </c>
      <c r="O346" s="5" t="s">
        <v>30</v>
      </c>
      <c r="P346" s="202" t="str">
        <f t="shared" si="40"/>
        <v>Óleo d</v>
      </c>
    </row>
    <row r="347" spans="1:16" ht="16.899999999999999" customHeight="1" x14ac:dyDescent="0.2">
      <c r="A347" s="100" t="s">
        <v>158</v>
      </c>
      <c r="B347" s="49">
        <v>1</v>
      </c>
      <c r="C347" s="52">
        <f t="shared" si="41"/>
        <v>0</v>
      </c>
      <c r="D347" s="52">
        <f t="shared" si="41"/>
        <v>0</v>
      </c>
      <c r="E347" s="52">
        <f t="shared" si="41"/>
        <v>0</v>
      </c>
      <c r="F347" s="52">
        <f t="shared" si="41"/>
        <v>0</v>
      </c>
      <c r="G347" s="52">
        <f t="shared" si="41"/>
        <v>0</v>
      </c>
      <c r="H347" s="52">
        <f t="shared" si="41"/>
        <v>0</v>
      </c>
      <c r="I347" s="52">
        <f t="shared" si="41"/>
        <v>0</v>
      </c>
      <c r="J347" s="52">
        <f t="shared" si="41"/>
        <v>0</v>
      </c>
      <c r="K347" s="52">
        <f t="shared" si="41"/>
        <v>0</v>
      </c>
      <c r="L347" s="52">
        <f t="shared" si="41"/>
        <v>0</v>
      </c>
      <c r="M347" s="52">
        <f t="shared" si="41"/>
        <v>0</v>
      </c>
      <c r="O347" s="5" t="s">
        <v>31</v>
      </c>
      <c r="P347" s="202" t="str">
        <f t="shared" si="40"/>
        <v>Sal</v>
      </c>
    </row>
    <row r="348" spans="1:16" ht="16.899999999999999" customHeight="1" x14ac:dyDescent="0.2">
      <c r="A348" s="100" t="s">
        <v>313</v>
      </c>
      <c r="B348" s="49">
        <v>30</v>
      </c>
      <c r="C348" s="52">
        <f t="shared" si="41"/>
        <v>45.425086956521731</v>
      </c>
      <c r="D348" s="52">
        <f t="shared" si="41"/>
        <v>10.850869565217392</v>
      </c>
      <c r="E348" s="52">
        <f t="shared" si="41"/>
        <v>0.33913043478260874</v>
      </c>
      <c r="F348" s="52">
        <f t="shared" si="41"/>
        <v>0.09</v>
      </c>
      <c r="G348" s="52">
        <f t="shared" si="41"/>
        <v>0.56300000000000006</v>
      </c>
      <c r="H348" s="52">
        <f t="shared" si="41"/>
        <v>0.3</v>
      </c>
      <c r="I348" s="52">
        <f t="shared" si="41"/>
        <v>4.9580000000000002</v>
      </c>
      <c r="J348" s="52">
        <f t="shared" si="41"/>
        <v>13.349</v>
      </c>
      <c r="K348" s="52">
        <f t="shared" si="41"/>
        <v>6.0999999999999999E-2</v>
      </c>
      <c r="L348" s="52">
        <f t="shared" si="41"/>
        <v>8.1000000000000003E-2</v>
      </c>
      <c r="M348" s="52">
        <f t="shared" si="41"/>
        <v>4.5570000000000004</v>
      </c>
      <c r="O348" s="8" t="s">
        <v>33</v>
      </c>
      <c r="P348" s="202" t="str">
        <f t="shared" si="40"/>
        <v>Mandio</v>
      </c>
    </row>
    <row r="349" spans="1:16" ht="16.899999999999999" customHeight="1" x14ac:dyDescent="0.2">
      <c r="A349" s="100" t="s">
        <v>153</v>
      </c>
      <c r="B349" s="49">
        <v>1</v>
      </c>
      <c r="C349" s="52">
        <f t="shared" si="41"/>
        <v>3.34</v>
      </c>
      <c r="D349" s="52">
        <f t="shared" si="41"/>
        <v>0.78200000000000003</v>
      </c>
      <c r="E349" s="52">
        <f t="shared" si="41"/>
        <v>6.6000000000000003E-2</v>
      </c>
      <c r="F349" s="52">
        <f t="shared" si="41"/>
        <v>0</v>
      </c>
      <c r="G349" s="52">
        <f t="shared" si="41"/>
        <v>4.5999999999999999E-2</v>
      </c>
      <c r="H349" s="52">
        <f t="shared" si="41"/>
        <v>0.6</v>
      </c>
      <c r="I349" s="52">
        <f t="shared" si="41"/>
        <v>7.0000000000000007E-2</v>
      </c>
      <c r="J349" s="52">
        <f t="shared" si="41"/>
        <v>0</v>
      </c>
      <c r="K349" s="52">
        <f t="shared" si="41"/>
        <v>0</v>
      </c>
      <c r="L349" s="52">
        <f t="shared" si="41"/>
        <v>5.5999999999999994E-2</v>
      </c>
      <c r="M349" s="52">
        <f t="shared" si="41"/>
        <v>1.2</v>
      </c>
      <c r="O349" s="5" t="s">
        <v>34</v>
      </c>
      <c r="P349" s="202" t="str">
        <f t="shared" si="40"/>
        <v>Colora</v>
      </c>
    </row>
    <row r="350" spans="1:16" ht="16.899999999999999" customHeight="1" x14ac:dyDescent="0.2">
      <c r="A350" s="100"/>
      <c r="B350" s="49"/>
      <c r="C350" s="52" t="str">
        <f t="shared" si="41"/>
        <v/>
      </c>
      <c r="D350" s="52" t="str">
        <f t="shared" si="41"/>
        <v/>
      </c>
      <c r="E350" s="52" t="str">
        <f t="shared" si="41"/>
        <v/>
      </c>
      <c r="F350" s="52" t="str">
        <f t="shared" si="41"/>
        <v/>
      </c>
      <c r="G350" s="52" t="str">
        <f t="shared" si="41"/>
        <v/>
      </c>
      <c r="H350" s="52" t="str">
        <f t="shared" si="41"/>
        <v/>
      </c>
      <c r="I350" s="52" t="str">
        <f t="shared" si="41"/>
        <v/>
      </c>
      <c r="J350" s="52" t="str">
        <f t="shared" si="41"/>
        <v/>
      </c>
      <c r="K350" s="52" t="str">
        <f t="shared" si="41"/>
        <v/>
      </c>
      <c r="L350" s="52" t="str">
        <f t="shared" si="41"/>
        <v/>
      </c>
      <c r="M350" s="52" t="str">
        <f t="shared" si="41"/>
        <v/>
      </c>
      <c r="O350" s="5" t="s">
        <v>35</v>
      </c>
      <c r="P350" s="202" t="str">
        <f t="shared" si="40"/>
        <v/>
      </c>
    </row>
    <row r="351" spans="1:16" ht="16.899999999999999" customHeight="1" x14ac:dyDescent="0.2">
      <c r="A351" s="100"/>
      <c r="B351" s="49"/>
      <c r="C351" s="52" t="str">
        <f t="shared" si="41"/>
        <v/>
      </c>
      <c r="D351" s="52" t="str">
        <f t="shared" si="41"/>
        <v/>
      </c>
      <c r="E351" s="52" t="str">
        <f t="shared" si="41"/>
        <v/>
      </c>
      <c r="F351" s="52" t="str">
        <f t="shared" si="41"/>
        <v/>
      </c>
      <c r="G351" s="52" t="str">
        <f t="shared" si="41"/>
        <v/>
      </c>
      <c r="H351" s="52" t="str">
        <f t="shared" si="41"/>
        <v/>
      </c>
      <c r="I351" s="52" t="str">
        <f t="shared" si="41"/>
        <v/>
      </c>
      <c r="J351" s="52" t="str">
        <f t="shared" si="41"/>
        <v/>
      </c>
      <c r="K351" s="52" t="str">
        <f t="shared" si="41"/>
        <v/>
      </c>
      <c r="L351" s="52" t="str">
        <f t="shared" si="41"/>
        <v/>
      </c>
      <c r="M351" s="52" t="str">
        <f t="shared" si="41"/>
        <v/>
      </c>
      <c r="O351" s="5" t="s">
        <v>36</v>
      </c>
      <c r="P351" s="202" t="str">
        <f t="shared" si="40"/>
        <v/>
      </c>
    </row>
    <row r="352" spans="1:16" ht="16.899999999999999" customHeight="1" x14ac:dyDescent="0.2">
      <c r="A352" s="100"/>
      <c r="B352" s="49"/>
      <c r="C352" s="52" t="str">
        <f t="shared" si="41"/>
        <v/>
      </c>
      <c r="D352" s="52" t="str">
        <f t="shared" si="41"/>
        <v/>
      </c>
      <c r="E352" s="52" t="str">
        <f t="shared" si="41"/>
        <v/>
      </c>
      <c r="F352" s="52" t="str">
        <f t="shared" si="41"/>
        <v/>
      </c>
      <c r="G352" s="52" t="str">
        <f t="shared" si="41"/>
        <v/>
      </c>
      <c r="H352" s="52" t="str">
        <f t="shared" si="41"/>
        <v/>
      </c>
      <c r="I352" s="52" t="str">
        <f t="shared" si="41"/>
        <v/>
      </c>
      <c r="J352" s="52" t="str">
        <f t="shared" si="41"/>
        <v/>
      </c>
      <c r="K352" s="52" t="str">
        <f t="shared" si="41"/>
        <v/>
      </c>
      <c r="L352" s="52" t="str">
        <f t="shared" si="41"/>
        <v/>
      </c>
      <c r="M352" s="52" t="str">
        <f t="shared" si="41"/>
        <v/>
      </c>
      <c r="O352" s="5"/>
      <c r="P352" s="202" t="str">
        <f t="shared" si="40"/>
        <v/>
      </c>
    </row>
    <row r="353" spans="1:16" ht="16.899999999999999" customHeight="1" x14ac:dyDescent="0.2">
      <c r="A353" s="100"/>
      <c r="B353" s="49"/>
      <c r="C353" s="52" t="str">
        <f t="shared" si="41"/>
        <v/>
      </c>
      <c r="D353" s="52" t="str">
        <f t="shared" si="41"/>
        <v/>
      </c>
      <c r="E353" s="52" t="str">
        <f t="shared" si="41"/>
        <v/>
      </c>
      <c r="F353" s="52" t="str">
        <f t="shared" si="41"/>
        <v/>
      </c>
      <c r="G353" s="52" t="str">
        <f t="shared" si="41"/>
        <v/>
      </c>
      <c r="H353" s="52" t="str">
        <f t="shared" si="41"/>
        <v/>
      </c>
      <c r="I353" s="52" t="str">
        <f t="shared" si="41"/>
        <v/>
      </c>
      <c r="J353" s="52" t="str">
        <f t="shared" si="41"/>
        <v/>
      </c>
      <c r="K353" s="52" t="str">
        <f t="shared" si="41"/>
        <v/>
      </c>
      <c r="L353" s="52" t="str">
        <f t="shared" si="41"/>
        <v/>
      </c>
      <c r="M353" s="52" t="str">
        <f t="shared" si="41"/>
        <v/>
      </c>
      <c r="O353" s="5"/>
      <c r="P353" s="202" t="str">
        <f t="shared" si="40"/>
        <v/>
      </c>
    </row>
    <row r="354" spans="1:16" ht="16.899999999999999" customHeight="1" x14ac:dyDescent="0.2">
      <c r="A354" s="100"/>
      <c r="B354" s="49"/>
      <c r="C354" s="52" t="str">
        <f t="shared" ref="C354:M357" si="42">IF($A354="","",$B354*(VLOOKUP($A354,listaDados,C$3,FALSE)))</f>
        <v/>
      </c>
      <c r="D354" s="52" t="str">
        <f t="shared" si="42"/>
        <v/>
      </c>
      <c r="E354" s="52" t="str">
        <f t="shared" si="42"/>
        <v/>
      </c>
      <c r="F354" s="52" t="str">
        <f t="shared" si="42"/>
        <v/>
      </c>
      <c r="G354" s="52" t="str">
        <f t="shared" si="42"/>
        <v/>
      </c>
      <c r="H354" s="52" t="str">
        <f t="shared" si="42"/>
        <v/>
      </c>
      <c r="I354" s="52" t="str">
        <f t="shared" si="42"/>
        <v/>
      </c>
      <c r="J354" s="52" t="str">
        <f t="shared" si="42"/>
        <v/>
      </c>
      <c r="K354" s="52" t="str">
        <f t="shared" si="42"/>
        <v/>
      </c>
      <c r="L354" s="52" t="str">
        <f t="shared" si="42"/>
        <v/>
      </c>
      <c r="M354" s="52" t="str">
        <f t="shared" si="42"/>
        <v/>
      </c>
      <c r="O354" s="5"/>
      <c r="P354" s="202" t="str">
        <f t="shared" si="40"/>
        <v/>
      </c>
    </row>
    <row r="355" spans="1:16" ht="16.899999999999999" customHeight="1" x14ac:dyDescent="0.2">
      <c r="A355" s="100"/>
      <c r="B355" s="49"/>
      <c r="C355" s="52" t="str">
        <f t="shared" si="42"/>
        <v/>
      </c>
      <c r="D355" s="52" t="str">
        <f t="shared" si="42"/>
        <v/>
      </c>
      <c r="E355" s="52" t="str">
        <f t="shared" si="42"/>
        <v/>
      </c>
      <c r="F355" s="52" t="str">
        <f t="shared" si="42"/>
        <v/>
      </c>
      <c r="G355" s="52" t="str">
        <f t="shared" si="42"/>
        <v/>
      </c>
      <c r="H355" s="52" t="str">
        <f t="shared" si="42"/>
        <v/>
      </c>
      <c r="I355" s="52" t="str">
        <f t="shared" si="42"/>
        <v/>
      </c>
      <c r="J355" s="52" t="str">
        <f t="shared" si="42"/>
        <v/>
      </c>
      <c r="K355" s="52" t="str">
        <f t="shared" si="42"/>
        <v/>
      </c>
      <c r="L355" s="52" t="str">
        <f t="shared" si="42"/>
        <v/>
      </c>
      <c r="M355" s="52" t="str">
        <f t="shared" si="42"/>
        <v/>
      </c>
      <c r="O355" s="5"/>
      <c r="P355" s="202" t="str">
        <f t="shared" si="40"/>
        <v/>
      </c>
    </row>
    <row r="356" spans="1:16" ht="16.899999999999999" customHeight="1" x14ac:dyDescent="0.2">
      <c r="A356" s="100"/>
      <c r="B356" s="49"/>
      <c r="C356" s="52" t="str">
        <f t="shared" si="42"/>
        <v/>
      </c>
      <c r="D356" s="52" t="str">
        <f t="shared" si="42"/>
        <v/>
      </c>
      <c r="E356" s="52" t="str">
        <f t="shared" si="42"/>
        <v/>
      </c>
      <c r="F356" s="52" t="str">
        <f t="shared" si="42"/>
        <v/>
      </c>
      <c r="G356" s="52" t="str">
        <f t="shared" si="42"/>
        <v/>
      </c>
      <c r="H356" s="52" t="str">
        <f t="shared" si="42"/>
        <v/>
      </c>
      <c r="I356" s="52" t="str">
        <f t="shared" si="42"/>
        <v/>
      </c>
      <c r="J356" s="52" t="str">
        <f t="shared" si="42"/>
        <v/>
      </c>
      <c r="K356" s="52" t="str">
        <f t="shared" si="42"/>
        <v/>
      </c>
      <c r="L356" s="52" t="str">
        <f t="shared" si="42"/>
        <v/>
      </c>
      <c r="M356" s="52" t="str">
        <f t="shared" si="42"/>
        <v/>
      </c>
      <c r="O356" s="5" t="s">
        <v>37</v>
      </c>
      <c r="P356" s="202" t="str">
        <f t="shared" si="40"/>
        <v/>
      </c>
    </row>
    <row r="357" spans="1:16" ht="16.899999999999999" customHeight="1" x14ac:dyDescent="0.2">
      <c r="A357" s="100"/>
      <c r="B357" s="49"/>
      <c r="C357" s="52" t="str">
        <f t="shared" si="42"/>
        <v/>
      </c>
      <c r="D357" s="52" t="str">
        <f t="shared" si="42"/>
        <v/>
      </c>
      <c r="E357" s="52" t="str">
        <f t="shared" si="42"/>
        <v/>
      </c>
      <c r="F357" s="52" t="str">
        <f t="shared" si="42"/>
        <v/>
      </c>
      <c r="G357" s="52" t="str">
        <f t="shared" si="42"/>
        <v/>
      </c>
      <c r="H357" s="52" t="str">
        <f t="shared" si="42"/>
        <v/>
      </c>
      <c r="I357" s="52" t="str">
        <f t="shared" si="42"/>
        <v/>
      </c>
      <c r="J357" s="52" t="str">
        <f t="shared" si="42"/>
        <v/>
      </c>
      <c r="K357" s="52" t="str">
        <f t="shared" si="42"/>
        <v/>
      </c>
      <c r="L357" s="52" t="str">
        <f t="shared" si="42"/>
        <v/>
      </c>
      <c r="M357" s="52" t="str">
        <f t="shared" si="42"/>
        <v/>
      </c>
      <c r="O357" s="9" t="s">
        <v>38</v>
      </c>
      <c r="P357" s="202" t="str">
        <f t="shared" si="40"/>
        <v/>
      </c>
    </row>
    <row r="358" spans="1:16" ht="16.899999999999999" customHeight="1" thickBot="1" x14ac:dyDescent="0.25">
      <c r="A358" s="181" t="s">
        <v>134</v>
      </c>
      <c r="B358" s="55"/>
      <c r="C358" s="50">
        <f t="shared" ref="C358:M358" si="43">SUM(C338:C357)</f>
        <v>712.199922826087</v>
      </c>
      <c r="D358" s="50">
        <f t="shared" si="43"/>
        <v>112.66520869565217</v>
      </c>
      <c r="E358" s="50">
        <f t="shared" si="43"/>
        <v>28.708677536231882</v>
      </c>
      <c r="F358" s="50">
        <f t="shared" si="43"/>
        <v>15.093800000000002</v>
      </c>
      <c r="G358" s="50">
        <f t="shared" si="43"/>
        <v>8.5371333333333332</v>
      </c>
      <c r="H358" s="50">
        <f t="shared" si="43"/>
        <v>127.09709999999997</v>
      </c>
      <c r="I358" s="50">
        <f t="shared" si="43"/>
        <v>11.498933333333333</v>
      </c>
      <c r="J358" s="50">
        <f t="shared" si="43"/>
        <v>123.53080000006666</v>
      </c>
      <c r="K358" s="50">
        <f t="shared" si="43"/>
        <v>5.6700666666666653</v>
      </c>
      <c r="L358" s="50">
        <f t="shared" si="43"/>
        <v>5.0032474999999996</v>
      </c>
      <c r="M358" s="50">
        <f t="shared" si="43"/>
        <v>57.668500000000009</v>
      </c>
      <c r="O358" s="5" t="s">
        <v>39</v>
      </c>
      <c r="P358" s="202" t="str">
        <f t="shared" si="40"/>
        <v>TOTAL</v>
      </c>
    </row>
    <row r="359" spans="1:16" x14ac:dyDescent="0.2">
      <c r="P359" s="202" t="str">
        <f t="shared" si="40"/>
        <v/>
      </c>
    </row>
    <row r="360" spans="1:16" ht="13.5" thickBot="1" x14ac:dyDescent="0.25">
      <c r="P360" s="202" t="str">
        <f t="shared" si="40"/>
        <v/>
      </c>
    </row>
    <row r="361" spans="1:16" ht="30" customHeight="1" thickBot="1" x14ac:dyDescent="0.25">
      <c r="A361" s="92" t="s">
        <v>133</v>
      </c>
      <c r="B361" s="178"/>
      <c r="C361" s="179"/>
      <c r="D361" s="272" t="s">
        <v>415</v>
      </c>
      <c r="E361" s="272"/>
      <c r="F361" s="272"/>
      <c r="G361" s="272"/>
      <c r="H361" s="179"/>
      <c r="I361" s="179"/>
      <c r="J361" s="179"/>
      <c r="K361" s="180"/>
      <c r="L361" s="251" t="s">
        <v>74</v>
      </c>
      <c r="M361" s="252"/>
      <c r="O361" s="4" t="s">
        <v>14</v>
      </c>
      <c r="P361" s="202" t="str">
        <f t="shared" si="40"/>
        <v>MEC 
F</v>
      </c>
    </row>
    <row r="362" spans="1:16" ht="15.2" customHeight="1" thickBot="1" x14ac:dyDescent="0.3">
      <c r="A362" s="93" t="s">
        <v>453</v>
      </c>
      <c r="B362" s="1">
        <v>1</v>
      </c>
      <c r="C362" s="2" t="s">
        <v>448</v>
      </c>
      <c r="D362" s="3"/>
      <c r="E362" s="253"/>
      <c r="F362" s="253"/>
      <c r="G362" s="253"/>
      <c r="H362" s="254"/>
      <c r="I362" s="255" t="s">
        <v>141</v>
      </c>
      <c r="J362" s="256"/>
      <c r="K362" s="257" t="s">
        <v>80</v>
      </c>
      <c r="L362" s="258"/>
      <c r="M362" s="259"/>
      <c r="O362" s="5" t="s">
        <v>16</v>
      </c>
      <c r="P362" s="202" t="str">
        <f t="shared" si="40"/>
        <v xml:space="preserve">Nº de </v>
      </c>
    </row>
    <row r="363" spans="1:16" ht="15.2" customHeight="1" thickBot="1" x14ac:dyDescent="0.25">
      <c r="A363" s="94"/>
      <c r="B363" s="14"/>
      <c r="C363" s="15">
        <v>14</v>
      </c>
      <c r="D363" s="15">
        <v>15</v>
      </c>
      <c r="E363" s="15">
        <v>16</v>
      </c>
      <c r="F363" s="15">
        <v>17</v>
      </c>
      <c r="G363" s="15">
        <v>18</v>
      </c>
      <c r="H363" s="15">
        <v>19</v>
      </c>
      <c r="I363" s="15">
        <v>20</v>
      </c>
      <c r="J363" s="15">
        <v>21</v>
      </c>
      <c r="K363" s="15">
        <v>22</v>
      </c>
      <c r="L363" s="15">
        <v>23</v>
      </c>
      <c r="M363" s="95">
        <v>24</v>
      </c>
      <c r="O363" s="5" t="s">
        <v>17</v>
      </c>
      <c r="P363" s="202" t="str">
        <f t="shared" si="40"/>
        <v/>
      </c>
    </row>
    <row r="364" spans="1:16" ht="15.2" customHeight="1" x14ac:dyDescent="0.2">
      <c r="A364" s="96" t="s">
        <v>0</v>
      </c>
      <c r="B364" s="260" t="s">
        <v>73</v>
      </c>
      <c r="C364" s="262" t="s">
        <v>429</v>
      </c>
      <c r="D364" s="263"/>
      <c r="E364" s="263"/>
      <c r="F364" s="263"/>
      <c r="G364" s="263"/>
      <c r="H364" s="263"/>
      <c r="I364" s="263"/>
      <c r="J364" s="263"/>
      <c r="K364" s="264"/>
      <c r="L364" s="268" t="s">
        <v>1</v>
      </c>
      <c r="M364" s="269"/>
      <c r="O364" s="6" t="s">
        <v>69</v>
      </c>
      <c r="P364" s="202" t="str">
        <f t="shared" si="40"/>
        <v>N.º do</v>
      </c>
    </row>
    <row r="365" spans="1:16" ht="15.2" customHeight="1" thickBot="1" x14ac:dyDescent="0.25">
      <c r="A365" s="97">
        <v>13</v>
      </c>
      <c r="B365" s="261"/>
      <c r="C365" s="265"/>
      <c r="D365" s="266"/>
      <c r="E365" s="266"/>
      <c r="F365" s="266"/>
      <c r="G365" s="266"/>
      <c r="H365" s="266"/>
      <c r="I365" s="266"/>
      <c r="J365" s="266"/>
      <c r="K365" s="267"/>
      <c r="L365" s="270">
        <v>1</v>
      </c>
      <c r="M365" s="271"/>
      <c r="O365" s="5" t="s">
        <v>65</v>
      </c>
      <c r="P365" s="202" t="str">
        <f t="shared" si="40"/>
        <v>13</v>
      </c>
    </row>
    <row r="366" spans="1:16" ht="31.5" customHeight="1" x14ac:dyDescent="0.2">
      <c r="A366" s="249" t="s">
        <v>2</v>
      </c>
      <c r="B366" s="46" t="s">
        <v>3</v>
      </c>
      <c r="C366" s="47" t="s">
        <v>54</v>
      </c>
      <c r="D366" s="47" t="s">
        <v>132</v>
      </c>
      <c r="E366" s="47" t="s">
        <v>136</v>
      </c>
      <c r="F366" s="47" t="s">
        <v>137</v>
      </c>
      <c r="G366" s="47" t="s">
        <v>138</v>
      </c>
      <c r="H366" s="47" t="s">
        <v>126</v>
      </c>
      <c r="I366" s="47" t="s">
        <v>127</v>
      </c>
      <c r="J366" s="47" t="s">
        <v>131</v>
      </c>
      <c r="K366" s="47" t="s">
        <v>128</v>
      </c>
      <c r="L366" s="47" t="s">
        <v>129</v>
      </c>
      <c r="M366" s="47" t="s">
        <v>130</v>
      </c>
      <c r="O366" s="5" t="s">
        <v>20</v>
      </c>
      <c r="P366" s="202" t="str">
        <f t="shared" si="40"/>
        <v>Nome d</v>
      </c>
    </row>
    <row r="367" spans="1:16" ht="15.75" thickBot="1" x14ac:dyDescent="0.25">
      <c r="A367" s="250"/>
      <c r="B367" s="53" t="s">
        <v>4</v>
      </c>
      <c r="C367" s="54" t="s">
        <v>4</v>
      </c>
      <c r="D367" s="54" t="s">
        <v>4</v>
      </c>
      <c r="E367" s="54" t="s">
        <v>4</v>
      </c>
      <c r="F367" s="54" t="s">
        <v>4</v>
      </c>
      <c r="G367" s="54" t="s">
        <v>4</v>
      </c>
      <c r="H367" s="54" t="s">
        <v>139</v>
      </c>
      <c r="I367" s="54" t="s">
        <v>72</v>
      </c>
      <c r="J367" s="54" t="s">
        <v>72</v>
      </c>
      <c r="K367" s="54" t="s">
        <v>72</v>
      </c>
      <c r="L367" s="54" t="s">
        <v>72</v>
      </c>
      <c r="M367" s="54" t="s">
        <v>72</v>
      </c>
      <c r="O367" s="5" t="s">
        <v>21</v>
      </c>
      <c r="P367" s="202" t="str">
        <f t="shared" si="40"/>
        <v/>
      </c>
    </row>
    <row r="368" spans="1:16" ht="16.899999999999999" customHeight="1" x14ac:dyDescent="0.2">
      <c r="A368" s="98" t="s">
        <v>183</v>
      </c>
      <c r="B368" s="51">
        <v>1</v>
      </c>
      <c r="C368" s="52">
        <f t="shared" ref="C368:M383" si="44">IF($A368="","",$B368*(VLOOKUP($A368,listaDados,C$3,FALSE)))</f>
        <v>1.1312987826086958</v>
      </c>
      <c r="D368" s="52">
        <f t="shared" si="44"/>
        <v>0.23905797101449278</v>
      </c>
      <c r="E368" s="52">
        <f t="shared" si="44"/>
        <v>7.0108695652173911E-2</v>
      </c>
      <c r="F368" s="52">
        <f t="shared" si="44"/>
        <v>2.2000000000000001E-3</v>
      </c>
      <c r="G368" s="52">
        <f t="shared" si="44"/>
        <v>4.3233333333333332E-2</v>
      </c>
      <c r="H368" s="52">
        <f t="shared" si="44"/>
        <v>9.5000000000000001E-2</v>
      </c>
      <c r="I368" s="52">
        <f t="shared" si="44"/>
        <v>0.312</v>
      </c>
      <c r="J368" s="52">
        <f t="shared" si="44"/>
        <v>0.21293333333333334</v>
      </c>
      <c r="K368" s="52">
        <f t="shared" si="44"/>
        <v>8.199999999999999E-3</v>
      </c>
      <c r="L368" s="52">
        <f t="shared" si="44"/>
        <v>8.0000000000000002E-3</v>
      </c>
      <c r="M368" s="52">
        <f t="shared" si="44"/>
        <v>0.1356</v>
      </c>
      <c r="O368" s="5" t="s">
        <v>22</v>
      </c>
      <c r="P368" s="202" t="str">
        <f t="shared" si="40"/>
        <v>Alho</v>
      </c>
    </row>
    <row r="369" spans="1:16" ht="16.899999999999999" customHeight="1" x14ac:dyDescent="0.2">
      <c r="A369" s="99" t="s">
        <v>233</v>
      </c>
      <c r="B369" s="48">
        <v>2</v>
      </c>
      <c r="C369" s="52">
        <f t="shared" si="44"/>
        <v>0.7884009275362317</v>
      </c>
      <c r="D369" s="52">
        <f t="shared" si="44"/>
        <v>0.17706376811594196</v>
      </c>
      <c r="E369" s="52">
        <f t="shared" si="44"/>
        <v>3.4202898550724642E-2</v>
      </c>
      <c r="F369" s="52">
        <f t="shared" si="44"/>
        <v>1.6000000000000001E-3</v>
      </c>
      <c r="G369" s="52">
        <f t="shared" si="44"/>
        <v>4.3733333333333339E-2</v>
      </c>
      <c r="H369" s="52">
        <f t="shared" si="44"/>
        <v>1.6000000000000001E-3</v>
      </c>
      <c r="I369" s="52">
        <f t="shared" si="44"/>
        <v>9.3333333333333338E-2</v>
      </c>
      <c r="J369" s="52">
        <f t="shared" si="44"/>
        <v>0.23833333339999999</v>
      </c>
      <c r="K369" s="52">
        <f t="shared" si="44"/>
        <v>3.4666666666666669E-3</v>
      </c>
      <c r="L369" s="52">
        <f t="shared" si="44"/>
        <v>4.0666666666666672E-3</v>
      </c>
      <c r="M369" s="52">
        <f t="shared" si="44"/>
        <v>0.28000000000000003</v>
      </c>
      <c r="O369" s="5" t="s">
        <v>23</v>
      </c>
      <c r="P369" s="202" t="str">
        <f t="shared" si="40"/>
        <v>Cebola</v>
      </c>
    </row>
    <row r="370" spans="1:16" ht="16.899999999999999" customHeight="1" x14ac:dyDescent="0.2">
      <c r="A370" s="99" t="s">
        <v>149</v>
      </c>
      <c r="B370" s="48">
        <v>50</v>
      </c>
      <c r="C370" s="52">
        <f t="shared" si="44"/>
        <v>121</v>
      </c>
      <c r="D370" s="52">
        <f t="shared" si="44"/>
        <v>0</v>
      </c>
      <c r="E370" s="52">
        <f t="shared" si="44"/>
        <v>12.11</v>
      </c>
      <c r="F370" s="52">
        <f t="shared" si="44"/>
        <v>7.71</v>
      </c>
      <c r="G370" s="52">
        <f t="shared" si="44"/>
        <v>0</v>
      </c>
      <c r="H370" s="52">
        <f t="shared" si="44"/>
        <v>0</v>
      </c>
      <c r="I370" s="52">
        <f t="shared" si="44"/>
        <v>0</v>
      </c>
      <c r="J370" s="52">
        <f t="shared" si="44"/>
        <v>10</v>
      </c>
      <c r="K370" s="52">
        <f t="shared" si="44"/>
        <v>2.855</v>
      </c>
      <c r="L370" s="52">
        <f t="shared" si="44"/>
        <v>1.405</v>
      </c>
      <c r="M370" s="52">
        <f t="shared" si="44"/>
        <v>4</v>
      </c>
      <c r="O370" s="5" t="s">
        <v>24</v>
      </c>
      <c r="P370" s="202" t="str">
        <f t="shared" si="40"/>
        <v xml:space="preserve">Carne </v>
      </c>
    </row>
    <row r="371" spans="1:16" ht="16.899999999999999" customHeight="1" x14ac:dyDescent="0.2">
      <c r="A371" s="99" t="s">
        <v>162</v>
      </c>
      <c r="B371" s="48">
        <v>2</v>
      </c>
      <c r="C371" s="52">
        <f t="shared" si="44"/>
        <v>0.84200000000000008</v>
      </c>
      <c r="D371" s="52">
        <f t="shared" si="44"/>
        <v>0.13800000000000001</v>
      </c>
      <c r="E371" s="52">
        <f t="shared" si="44"/>
        <v>0.05</v>
      </c>
      <c r="F371" s="52">
        <f t="shared" si="44"/>
        <v>0.01</v>
      </c>
      <c r="G371" s="52">
        <f t="shared" si="44"/>
        <v>2.4E-2</v>
      </c>
      <c r="H371" s="52">
        <f t="shared" si="44"/>
        <v>0</v>
      </c>
      <c r="I371" s="52">
        <f t="shared" si="44"/>
        <v>0.63560000000000005</v>
      </c>
      <c r="J371" s="52">
        <f t="shared" si="44"/>
        <v>0.49186666666666667</v>
      </c>
      <c r="K371" s="52">
        <f t="shared" si="44"/>
        <v>6.0666666666666655E-3</v>
      </c>
      <c r="L371" s="52">
        <f t="shared" si="44"/>
        <v>1.2933333333333331E-2</v>
      </c>
      <c r="M371" s="52">
        <f t="shared" si="44"/>
        <v>1.5970666666666669</v>
      </c>
      <c r="O371" s="7" t="s">
        <v>25</v>
      </c>
      <c r="P371" s="202" t="str">
        <f t="shared" si="40"/>
        <v>Cheiro</v>
      </c>
    </row>
    <row r="372" spans="1:16" ht="16.899999999999999" customHeight="1" x14ac:dyDescent="0.2">
      <c r="A372" s="99" t="s">
        <v>153</v>
      </c>
      <c r="B372" s="48">
        <v>1</v>
      </c>
      <c r="C372" s="52">
        <f t="shared" si="44"/>
        <v>3.34</v>
      </c>
      <c r="D372" s="52">
        <f t="shared" si="44"/>
        <v>0.78200000000000003</v>
      </c>
      <c r="E372" s="52">
        <f t="shared" si="44"/>
        <v>6.6000000000000003E-2</v>
      </c>
      <c r="F372" s="52">
        <f t="shared" si="44"/>
        <v>0</v>
      </c>
      <c r="G372" s="52">
        <f t="shared" si="44"/>
        <v>4.5999999999999999E-2</v>
      </c>
      <c r="H372" s="52">
        <f t="shared" si="44"/>
        <v>0.6</v>
      </c>
      <c r="I372" s="52">
        <f t="shared" si="44"/>
        <v>7.0000000000000007E-2</v>
      </c>
      <c r="J372" s="52">
        <f t="shared" si="44"/>
        <v>0</v>
      </c>
      <c r="K372" s="52">
        <f t="shared" si="44"/>
        <v>0</v>
      </c>
      <c r="L372" s="52">
        <f t="shared" si="44"/>
        <v>5.5999999999999994E-2</v>
      </c>
      <c r="M372" s="52">
        <f t="shared" si="44"/>
        <v>1.2</v>
      </c>
      <c r="O372" s="5" t="s">
        <v>26</v>
      </c>
      <c r="P372" s="202" t="str">
        <f t="shared" si="40"/>
        <v>Colora</v>
      </c>
    </row>
    <row r="373" spans="1:16" ht="16.899999999999999" customHeight="1" x14ac:dyDescent="0.2">
      <c r="A373" s="99" t="s">
        <v>167</v>
      </c>
      <c r="B373" s="48">
        <v>10</v>
      </c>
      <c r="C373" s="52">
        <f t="shared" si="44"/>
        <v>1.5335156521739157</v>
      </c>
      <c r="D373" s="52">
        <f t="shared" si="44"/>
        <v>0.3138840579710146</v>
      </c>
      <c r="E373" s="52">
        <f t="shared" si="44"/>
        <v>0.10978260869565216</v>
      </c>
      <c r="F373" s="52">
        <f t="shared" si="44"/>
        <v>1.7333333333333336E-2</v>
      </c>
      <c r="G373" s="52">
        <f t="shared" si="44"/>
        <v>0.11733333333333332</v>
      </c>
      <c r="H373" s="52">
        <f t="shared" si="44"/>
        <v>4.1630000000000003</v>
      </c>
      <c r="I373" s="52">
        <f t="shared" si="44"/>
        <v>2.1213333333333333</v>
      </c>
      <c r="J373" s="52">
        <f t="shared" si="44"/>
        <v>1.0539999999999998</v>
      </c>
      <c r="K373" s="52">
        <f t="shared" si="44"/>
        <v>1.3666666666666669E-2</v>
      </c>
      <c r="L373" s="52">
        <f t="shared" si="44"/>
        <v>2.3666666666666666E-2</v>
      </c>
      <c r="M373" s="52">
        <f t="shared" si="44"/>
        <v>0.69400000000000006</v>
      </c>
      <c r="O373" s="5" t="s">
        <v>27</v>
      </c>
      <c r="P373" s="202" t="str">
        <f t="shared" si="40"/>
        <v>Tomate</v>
      </c>
    </row>
    <row r="374" spans="1:16" ht="16.899999999999999" customHeight="1" x14ac:dyDescent="0.2">
      <c r="A374" s="99" t="s">
        <v>116</v>
      </c>
      <c r="B374" s="48">
        <v>5</v>
      </c>
      <c r="C374" s="52">
        <f t="shared" si="44"/>
        <v>1.9223274730245281</v>
      </c>
      <c r="D374" s="52">
        <f t="shared" si="44"/>
        <v>0.38558333333333389</v>
      </c>
      <c r="E374" s="52">
        <f t="shared" si="44"/>
        <v>6.8750000000000006E-2</v>
      </c>
      <c r="F374" s="52">
        <f t="shared" si="44"/>
        <v>4.5166666666666661E-2</v>
      </c>
      <c r="G374" s="52">
        <f t="shared" si="44"/>
        <v>0.15583333333333332</v>
      </c>
      <c r="H374" s="52">
        <f t="shared" si="44"/>
        <v>0.87100000000000011</v>
      </c>
      <c r="I374" s="52">
        <f t="shared" si="44"/>
        <v>0.13533333333333336</v>
      </c>
      <c r="J374" s="52">
        <f t="shared" si="44"/>
        <v>0.83946666666666669</v>
      </c>
      <c r="K374" s="52">
        <f t="shared" si="44"/>
        <v>6.4500000000000009E-3</v>
      </c>
      <c r="L374" s="52">
        <f t="shared" si="44"/>
        <v>7.8866666666666654E-2</v>
      </c>
      <c r="M374" s="52">
        <f t="shared" si="44"/>
        <v>0.58646666666666669</v>
      </c>
      <c r="O374" s="5" t="s">
        <v>28</v>
      </c>
      <c r="P374" s="202" t="str">
        <f t="shared" si="40"/>
        <v>Tomate</v>
      </c>
    </row>
    <row r="375" spans="1:16" ht="16.899999999999999" customHeight="1" x14ac:dyDescent="0.2">
      <c r="A375" s="99" t="s">
        <v>51</v>
      </c>
      <c r="B375" s="48">
        <v>3</v>
      </c>
      <c r="C375" s="52">
        <f t="shared" si="44"/>
        <v>13.588912659999998</v>
      </c>
      <c r="D375" s="52">
        <f t="shared" si="44"/>
        <v>4.9821599999999987E-2</v>
      </c>
      <c r="E375" s="52">
        <f t="shared" si="44"/>
        <v>1.0666084</v>
      </c>
      <c r="F375" s="52">
        <f t="shared" si="44"/>
        <v>1.0058799999999999</v>
      </c>
      <c r="G375" s="52">
        <f t="shared" si="44"/>
        <v>0</v>
      </c>
      <c r="H375" s="52">
        <f t="shared" si="44"/>
        <v>1.9845999999999995</v>
      </c>
      <c r="I375" s="52">
        <f t="shared" si="44"/>
        <v>0</v>
      </c>
      <c r="J375" s="52">
        <f t="shared" si="44"/>
        <v>1.00102</v>
      </c>
      <c r="K375" s="52">
        <f t="shared" si="44"/>
        <v>0.13076000000000002</v>
      </c>
      <c r="L375" s="52">
        <f t="shared" si="44"/>
        <v>1.5970000000000002E-2</v>
      </c>
      <c r="M375" s="52">
        <f t="shared" si="44"/>
        <v>29.759030000000003</v>
      </c>
      <c r="O375" s="5" t="s">
        <v>29</v>
      </c>
      <c r="P375" s="202" t="str">
        <f t="shared" si="40"/>
        <v>Queijo</v>
      </c>
    </row>
    <row r="376" spans="1:16" ht="16.899999999999999" customHeight="1" x14ac:dyDescent="0.2">
      <c r="A376" s="99" t="s">
        <v>158</v>
      </c>
      <c r="B376" s="48">
        <v>1</v>
      </c>
      <c r="C376" s="52">
        <f t="shared" si="44"/>
        <v>0</v>
      </c>
      <c r="D376" s="52">
        <f t="shared" si="44"/>
        <v>0</v>
      </c>
      <c r="E376" s="52">
        <f t="shared" si="44"/>
        <v>0</v>
      </c>
      <c r="F376" s="52">
        <f t="shared" si="44"/>
        <v>0</v>
      </c>
      <c r="G376" s="52">
        <f t="shared" si="44"/>
        <v>0</v>
      </c>
      <c r="H376" s="52">
        <f t="shared" si="44"/>
        <v>0</v>
      </c>
      <c r="I376" s="52">
        <f t="shared" si="44"/>
        <v>0</v>
      </c>
      <c r="J376" s="52">
        <f t="shared" si="44"/>
        <v>0</v>
      </c>
      <c r="K376" s="52">
        <f t="shared" si="44"/>
        <v>0</v>
      </c>
      <c r="L376" s="52">
        <f t="shared" si="44"/>
        <v>0</v>
      </c>
      <c r="M376" s="52">
        <f t="shared" si="44"/>
        <v>0</v>
      </c>
      <c r="O376" s="5" t="s">
        <v>30</v>
      </c>
      <c r="P376" s="202" t="str">
        <f t="shared" si="40"/>
        <v>Sal</v>
      </c>
    </row>
    <row r="377" spans="1:16" ht="16.899999999999999" customHeight="1" x14ac:dyDescent="0.2">
      <c r="A377" s="100" t="s">
        <v>337</v>
      </c>
      <c r="B377" s="49">
        <v>5</v>
      </c>
      <c r="C377" s="52">
        <f t="shared" si="44"/>
        <v>44.2</v>
      </c>
      <c r="D377" s="52">
        <f t="shared" si="44"/>
        <v>0</v>
      </c>
      <c r="E377" s="52">
        <f t="shared" si="44"/>
        <v>0</v>
      </c>
      <c r="F377" s="52">
        <f t="shared" si="44"/>
        <v>5</v>
      </c>
      <c r="G377" s="52">
        <f t="shared" si="44"/>
        <v>0</v>
      </c>
      <c r="H377" s="52">
        <f t="shared" si="44"/>
        <v>0</v>
      </c>
      <c r="I377" s="52">
        <f t="shared" si="44"/>
        <v>0</v>
      </c>
      <c r="J377" s="52">
        <f t="shared" si="44"/>
        <v>0</v>
      </c>
      <c r="K377" s="52">
        <f t="shared" si="44"/>
        <v>0</v>
      </c>
      <c r="L377" s="52">
        <f t="shared" si="44"/>
        <v>0</v>
      </c>
      <c r="M377" s="52">
        <f t="shared" si="44"/>
        <v>0</v>
      </c>
      <c r="O377" s="5" t="s">
        <v>31</v>
      </c>
      <c r="P377" s="202" t="str">
        <f t="shared" si="40"/>
        <v>Óleo d</v>
      </c>
    </row>
    <row r="378" spans="1:16" ht="16.899999999999999" customHeight="1" x14ac:dyDescent="0.2">
      <c r="A378" s="100" t="s">
        <v>202</v>
      </c>
      <c r="B378" s="49">
        <v>100</v>
      </c>
      <c r="C378" s="52">
        <f t="shared" si="44"/>
        <v>98.249702173913064</v>
      </c>
      <c r="D378" s="52">
        <f t="shared" si="44"/>
        <v>25.95688405797102</v>
      </c>
      <c r="E378" s="52">
        <f t="shared" si="44"/>
        <v>1.2681159420289856</v>
      </c>
      <c r="F378" s="52">
        <f t="shared" si="44"/>
        <v>6.5000000000000002E-2</v>
      </c>
      <c r="G378" s="52">
        <f t="shared" si="44"/>
        <v>2.0433333333333334</v>
      </c>
      <c r="H378" s="52">
        <f t="shared" si="44"/>
        <v>3.2099999999999995</v>
      </c>
      <c r="I378" s="52">
        <f t="shared" si="44"/>
        <v>21.59</v>
      </c>
      <c r="J378" s="52">
        <f t="shared" si="44"/>
        <v>26.289999999999996</v>
      </c>
      <c r="K378" s="52">
        <f t="shared" si="44"/>
        <v>0.1466666666666667</v>
      </c>
      <c r="L378" s="52">
        <f t="shared" si="44"/>
        <v>0.38</v>
      </c>
      <c r="M378" s="52">
        <f t="shared" si="44"/>
        <v>7.5633333333333326</v>
      </c>
      <c r="O378" s="8" t="s">
        <v>33</v>
      </c>
      <c r="P378" s="202" t="str">
        <f t="shared" si="40"/>
        <v>Banana</v>
      </c>
    </row>
    <row r="379" spans="1:16" ht="16.899999999999999" customHeight="1" x14ac:dyDescent="0.2">
      <c r="A379" s="100" t="s">
        <v>309</v>
      </c>
      <c r="B379" s="49">
        <v>70</v>
      </c>
      <c r="C379" s="52">
        <f t="shared" si="44"/>
        <v>259.78582913043482</v>
      </c>
      <c r="D379" s="52">
        <f t="shared" si="44"/>
        <v>54.561043478260871</v>
      </c>
      <c r="E379" s="52">
        <f t="shared" si="44"/>
        <v>6.996956521739131</v>
      </c>
      <c r="F379" s="52">
        <f t="shared" si="44"/>
        <v>0.91233333333333344</v>
      </c>
      <c r="G379" s="52">
        <f t="shared" si="44"/>
        <v>2.0486666666666666</v>
      </c>
      <c r="H379" s="52">
        <f t="shared" si="44"/>
        <v>0</v>
      </c>
      <c r="I379" s="52">
        <f t="shared" si="44"/>
        <v>0</v>
      </c>
      <c r="J379" s="52">
        <f t="shared" si="44"/>
        <v>19.383000000000003</v>
      </c>
      <c r="K379" s="52">
        <f t="shared" si="44"/>
        <v>0.54366666666666674</v>
      </c>
      <c r="L379" s="52">
        <f t="shared" si="44"/>
        <v>0.61599999999999999</v>
      </c>
      <c r="M379" s="52">
        <f t="shared" si="44"/>
        <v>12.110000000000001</v>
      </c>
      <c r="O379" s="5" t="s">
        <v>34</v>
      </c>
      <c r="P379" s="202" t="str">
        <f t="shared" si="40"/>
        <v>Macarr</v>
      </c>
    </row>
    <row r="380" spans="1:16" ht="16.899999999999999" customHeight="1" x14ac:dyDescent="0.2">
      <c r="A380" s="100"/>
      <c r="B380" s="49"/>
      <c r="C380" s="52" t="str">
        <f t="shared" si="44"/>
        <v/>
      </c>
      <c r="D380" s="52" t="str">
        <f t="shared" si="44"/>
        <v/>
      </c>
      <c r="E380" s="52" t="str">
        <f t="shared" si="44"/>
        <v/>
      </c>
      <c r="F380" s="52" t="str">
        <f t="shared" si="44"/>
        <v/>
      </c>
      <c r="G380" s="52" t="str">
        <f t="shared" si="44"/>
        <v/>
      </c>
      <c r="H380" s="52" t="str">
        <f t="shared" si="44"/>
        <v/>
      </c>
      <c r="I380" s="52" t="str">
        <f t="shared" si="44"/>
        <v/>
      </c>
      <c r="J380" s="52" t="str">
        <f t="shared" si="44"/>
        <v/>
      </c>
      <c r="K380" s="52" t="str">
        <f t="shared" si="44"/>
        <v/>
      </c>
      <c r="L380" s="52" t="str">
        <f t="shared" si="44"/>
        <v/>
      </c>
      <c r="M380" s="52" t="str">
        <f t="shared" si="44"/>
        <v/>
      </c>
      <c r="O380" s="5" t="s">
        <v>35</v>
      </c>
      <c r="P380" s="202" t="str">
        <f t="shared" si="40"/>
        <v/>
      </c>
    </row>
    <row r="381" spans="1:16" ht="16.899999999999999" customHeight="1" x14ac:dyDescent="0.2">
      <c r="A381" s="100"/>
      <c r="B381" s="49"/>
      <c r="C381" s="52" t="str">
        <f t="shared" si="44"/>
        <v/>
      </c>
      <c r="D381" s="52" t="str">
        <f t="shared" si="44"/>
        <v/>
      </c>
      <c r="E381" s="52" t="str">
        <f t="shared" si="44"/>
        <v/>
      </c>
      <c r="F381" s="52" t="str">
        <f t="shared" si="44"/>
        <v/>
      </c>
      <c r="G381" s="52" t="str">
        <f t="shared" si="44"/>
        <v/>
      </c>
      <c r="H381" s="52" t="str">
        <f t="shared" si="44"/>
        <v/>
      </c>
      <c r="I381" s="52" t="str">
        <f t="shared" si="44"/>
        <v/>
      </c>
      <c r="J381" s="52" t="str">
        <f t="shared" si="44"/>
        <v/>
      </c>
      <c r="K381" s="52" t="str">
        <f t="shared" si="44"/>
        <v/>
      </c>
      <c r="L381" s="52" t="str">
        <f t="shared" si="44"/>
        <v/>
      </c>
      <c r="M381" s="52" t="str">
        <f t="shared" si="44"/>
        <v/>
      </c>
      <c r="O381" s="5" t="s">
        <v>36</v>
      </c>
      <c r="P381" s="202" t="str">
        <f t="shared" si="40"/>
        <v/>
      </c>
    </row>
    <row r="382" spans="1:16" ht="16.899999999999999" customHeight="1" x14ac:dyDescent="0.2">
      <c r="A382" s="100"/>
      <c r="B382" s="49"/>
      <c r="C382" s="52" t="str">
        <f t="shared" si="44"/>
        <v/>
      </c>
      <c r="D382" s="52" t="str">
        <f t="shared" si="44"/>
        <v/>
      </c>
      <c r="E382" s="52" t="str">
        <f t="shared" si="44"/>
        <v/>
      </c>
      <c r="F382" s="52" t="str">
        <f t="shared" si="44"/>
        <v/>
      </c>
      <c r="G382" s="52" t="str">
        <f t="shared" si="44"/>
        <v/>
      </c>
      <c r="H382" s="52" t="str">
        <f t="shared" si="44"/>
        <v/>
      </c>
      <c r="I382" s="52" t="str">
        <f t="shared" si="44"/>
        <v/>
      </c>
      <c r="J382" s="52" t="str">
        <f t="shared" si="44"/>
        <v/>
      </c>
      <c r="K382" s="52" t="str">
        <f t="shared" si="44"/>
        <v/>
      </c>
      <c r="L382" s="52" t="str">
        <f t="shared" si="44"/>
        <v/>
      </c>
      <c r="M382" s="52" t="str">
        <f t="shared" si="44"/>
        <v/>
      </c>
      <c r="O382" s="5"/>
      <c r="P382" s="202" t="str">
        <f t="shared" si="40"/>
        <v/>
      </c>
    </row>
    <row r="383" spans="1:16" ht="16.899999999999999" customHeight="1" x14ac:dyDescent="0.2">
      <c r="A383" s="100"/>
      <c r="B383" s="49"/>
      <c r="C383" s="52" t="str">
        <f t="shared" si="44"/>
        <v/>
      </c>
      <c r="D383" s="52" t="str">
        <f t="shared" si="44"/>
        <v/>
      </c>
      <c r="E383" s="52" t="str">
        <f t="shared" si="44"/>
        <v/>
      </c>
      <c r="F383" s="52" t="str">
        <f t="shared" si="44"/>
        <v/>
      </c>
      <c r="G383" s="52" t="str">
        <f t="shared" si="44"/>
        <v/>
      </c>
      <c r="H383" s="52" t="str">
        <f t="shared" si="44"/>
        <v/>
      </c>
      <c r="I383" s="52" t="str">
        <f t="shared" si="44"/>
        <v/>
      </c>
      <c r="J383" s="52" t="str">
        <f t="shared" si="44"/>
        <v/>
      </c>
      <c r="K383" s="52" t="str">
        <f t="shared" si="44"/>
        <v/>
      </c>
      <c r="L383" s="52" t="str">
        <f t="shared" si="44"/>
        <v/>
      </c>
      <c r="M383" s="52" t="str">
        <f t="shared" si="44"/>
        <v/>
      </c>
      <c r="O383" s="5"/>
      <c r="P383" s="202" t="str">
        <f t="shared" si="40"/>
        <v/>
      </c>
    </row>
    <row r="384" spans="1:16" ht="16.899999999999999" customHeight="1" x14ac:dyDescent="0.2">
      <c r="A384" s="100"/>
      <c r="B384" s="49"/>
      <c r="C384" s="52" t="str">
        <f t="shared" ref="C384:M387" si="45">IF($A384="","",$B384*(VLOOKUP($A384,listaDados,C$3,FALSE)))</f>
        <v/>
      </c>
      <c r="D384" s="52" t="str">
        <f t="shared" si="45"/>
        <v/>
      </c>
      <c r="E384" s="52" t="str">
        <f t="shared" si="45"/>
        <v/>
      </c>
      <c r="F384" s="52" t="str">
        <f t="shared" si="45"/>
        <v/>
      </c>
      <c r="G384" s="52" t="str">
        <f t="shared" si="45"/>
        <v/>
      </c>
      <c r="H384" s="52" t="str">
        <f t="shared" si="45"/>
        <v/>
      </c>
      <c r="I384" s="52" t="str">
        <f t="shared" si="45"/>
        <v/>
      </c>
      <c r="J384" s="52" t="str">
        <f t="shared" si="45"/>
        <v/>
      </c>
      <c r="K384" s="52" t="str">
        <f t="shared" si="45"/>
        <v/>
      </c>
      <c r="L384" s="52" t="str">
        <f t="shared" si="45"/>
        <v/>
      </c>
      <c r="M384" s="52" t="str">
        <f t="shared" si="45"/>
        <v/>
      </c>
      <c r="O384" s="5"/>
      <c r="P384" s="202" t="str">
        <f t="shared" si="40"/>
        <v/>
      </c>
    </row>
    <row r="385" spans="1:16" ht="16.899999999999999" customHeight="1" x14ac:dyDescent="0.2">
      <c r="A385" s="100"/>
      <c r="B385" s="49"/>
      <c r="C385" s="52" t="str">
        <f t="shared" si="45"/>
        <v/>
      </c>
      <c r="D385" s="52" t="str">
        <f t="shared" si="45"/>
        <v/>
      </c>
      <c r="E385" s="52" t="str">
        <f t="shared" si="45"/>
        <v/>
      </c>
      <c r="F385" s="52" t="str">
        <f t="shared" si="45"/>
        <v/>
      </c>
      <c r="G385" s="52" t="str">
        <f t="shared" si="45"/>
        <v/>
      </c>
      <c r="H385" s="52" t="str">
        <f t="shared" si="45"/>
        <v/>
      </c>
      <c r="I385" s="52" t="str">
        <f t="shared" si="45"/>
        <v/>
      </c>
      <c r="J385" s="52" t="str">
        <f t="shared" si="45"/>
        <v/>
      </c>
      <c r="K385" s="52" t="str">
        <f t="shared" si="45"/>
        <v/>
      </c>
      <c r="L385" s="52" t="str">
        <f t="shared" si="45"/>
        <v/>
      </c>
      <c r="M385" s="52" t="str">
        <f t="shared" si="45"/>
        <v/>
      </c>
      <c r="O385" s="5"/>
      <c r="P385" s="202" t="str">
        <f t="shared" si="40"/>
        <v/>
      </c>
    </row>
    <row r="386" spans="1:16" ht="16.899999999999999" customHeight="1" x14ac:dyDescent="0.2">
      <c r="A386" s="100"/>
      <c r="B386" s="49"/>
      <c r="C386" s="52" t="str">
        <f t="shared" si="45"/>
        <v/>
      </c>
      <c r="D386" s="52" t="str">
        <f t="shared" si="45"/>
        <v/>
      </c>
      <c r="E386" s="52" t="str">
        <f t="shared" si="45"/>
        <v/>
      </c>
      <c r="F386" s="52" t="str">
        <f t="shared" si="45"/>
        <v/>
      </c>
      <c r="G386" s="52" t="str">
        <f t="shared" si="45"/>
        <v/>
      </c>
      <c r="H386" s="52" t="str">
        <f t="shared" si="45"/>
        <v/>
      </c>
      <c r="I386" s="52" t="str">
        <f t="shared" si="45"/>
        <v/>
      </c>
      <c r="J386" s="52" t="str">
        <f t="shared" si="45"/>
        <v/>
      </c>
      <c r="K386" s="52" t="str">
        <f t="shared" si="45"/>
        <v/>
      </c>
      <c r="L386" s="52" t="str">
        <f t="shared" si="45"/>
        <v/>
      </c>
      <c r="M386" s="52" t="str">
        <f t="shared" si="45"/>
        <v/>
      </c>
      <c r="O386" s="5" t="s">
        <v>37</v>
      </c>
      <c r="P386" s="202" t="str">
        <f t="shared" si="40"/>
        <v/>
      </c>
    </row>
    <row r="387" spans="1:16" ht="16.899999999999999" customHeight="1" x14ac:dyDescent="0.2">
      <c r="A387" s="100"/>
      <c r="B387" s="49"/>
      <c r="C387" s="52" t="str">
        <f t="shared" si="45"/>
        <v/>
      </c>
      <c r="D387" s="52" t="str">
        <f t="shared" si="45"/>
        <v/>
      </c>
      <c r="E387" s="52" t="str">
        <f t="shared" si="45"/>
        <v/>
      </c>
      <c r="F387" s="52" t="str">
        <f t="shared" si="45"/>
        <v/>
      </c>
      <c r="G387" s="52" t="str">
        <f t="shared" si="45"/>
        <v/>
      </c>
      <c r="H387" s="52" t="str">
        <f t="shared" si="45"/>
        <v/>
      </c>
      <c r="I387" s="52" t="str">
        <f t="shared" si="45"/>
        <v/>
      </c>
      <c r="J387" s="52" t="str">
        <f t="shared" si="45"/>
        <v/>
      </c>
      <c r="K387" s="52" t="str">
        <f t="shared" si="45"/>
        <v/>
      </c>
      <c r="L387" s="52" t="str">
        <f t="shared" si="45"/>
        <v/>
      </c>
      <c r="M387" s="52" t="str">
        <f t="shared" si="45"/>
        <v/>
      </c>
      <c r="O387" s="9" t="s">
        <v>38</v>
      </c>
      <c r="P387" s="202" t="str">
        <f t="shared" si="40"/>
        <v/>
      </c>
    </row>
    <row r="388" spans="1:16" ht="16.899999999999999" customHeight="1" thickBot="1" x14ac:dyDescent="0.25">
      <c r="A388" s="181" t="s">
        <v>134</v>
      </c>
      <c r="B388" s="55"/>
      <c r="C388" s="50">
        <f t="shared" ref="C388:M388" si="46">SUM(C368:C387)</f>
        <v>546.38198679969128</v>
      </c>
      <c r="D388" s="50">
        <f t="shared" si="46"/>
        <v>82.603338266666668</v>
      </c>
      <c r="E388" s="50">
        <f t="shared" si="46"/>
        <v>21.840525066666672</v>
      </c>
      <c r="F388" s="50">
        <f t="shared" si="46"/>
        <v>14.769513333333332</v>
      </c>
      <c r="G388" s="50">
        <f t="shared" si="46"/>
        <v>4.5221333333333336</v>
      </c>
      <c r="H388" s="50">
        <f t="shared" si="46"/>
        <v>10.9252</v>
      </c>
      <c r="I388" s="50">
        <f t="shared" si="46"/>
        <v>24.957599999999999</v>
      </c>
      <c r="J388" s="50">
        <f t="shared" si="46"/>
        <v>59.510620000066666</v>
      </c>
      <c r="K388" s="50">
        <f t="shared" si="46"/>
        <v>3.7139433333333334</v>
      </c>
      <c r="L388" s="50">
        <f t="shared" si="46"/>
        <v>2.6005033333333336</v>
      </c>
      <c r="M388" s="50">
        <f t="shared" si="46"/>
        <v>57.925496666666668</v>
      </c>
      <c r="O388" s="5" t="s">
        <v>39</v>
      </c>
      <c r="P388" s="202" t="str">
        <f t="shared" si="40"/>
        <v>TOTAL</v>
      </c>
    </row>
    <row r="389" spans="1:16" x14ac:dyDescent="0.2">
      <c r="P389" s="202" t="str">
        <f t="shared" si="40"/>
        <v/>
      </c>
    </row>
    <row r="390" spans="1:16" ht="13.5" thickBot="1" x14ac:dyDescent="0.25">
      <c r="P390" s="202" t="str">
        <f t="shared" si="40"/>
        <v/>
      </c>
    </row>
    <row r="391" spans="1:16" ht="30" customHeight="1" thickBot="1" x14ac:dyDescent="0.25">
      <c r="A391" s="92" t="s">
        <v>133</v>
      </c>
      <c r="B391" s="178"/>
      <c r="C391" s="179"/>
      <c r="D391" s="272" t="s">
        <v>415</v>
      </c>
      <c r="E391" s="272"/>
      <c r="F391" s="272"/>
      <c r="G391" s="272"/>
      <c r="H391" s="272"/>
      <c r="I391" s="179"/>
      <c r="J391" s="179"/>
      <c r="K391" s="180"/>
      <c r="L391" s="251" t="s">
        <v>74</v>
      </c>
      <c r="M391" s="252"/>
      <c r="O391" s="4" t="s">
        <v>14</v>
      </c>
      <c r="P391" s="202" t="str">
        <f t="shared" si="40"/>
        <v>MEC 
F</v>
      </c>
    </row>
    <row r="392" spans="1:16" ht="15.2" customHeight="1" thickBot="1" x14ac:dyDescent="0.3">
      <c r="A392" s="93" t="s">
        <v>453</v>
      </c>
      <c r="B392" s="1">
        <v>1</v>
      </c>
      <c r="C392" s="2" t="s">
        <v>448</v>
      </c>
      <c r="D392" s="3"/>
      <c r="E392" s="253"/>
      <c r="F392" s="253"/>
      <c r="G392" s="253"/>
      <c r="H392" s="254"/>
      <c r="I392" s="255" t="s">
        <v>141</v>
      </c>
      <c r="J392" s="256"/>
      <c r="K392" s="257" t="s">
        <v>80</v>
      </c>
      <c r="L392" s="258"/>
      <c r="M392" s="259"/>
      <c r="O392" s="5" t="s">
        <v>16</v>
      </c>
      <c r="P392" s="202" t="str">
        <f t="shared" si="40"/>
        <v xml:space="preserve">Nº de </v>
      </c>
    </row>
    <row r="393" spans="1:16" ht="15.2" customHeight="1" thickBot="1" x14ac:dyDescent="0.25">
      <c r="A393" s="94"/>
      <c r="B393" s="14"/>
      <c r="C393" s="15">
        <v>14</v>
      </c>
      <c r="D393" s="15">
        <v>15</v>
      </c>
      <c r="E393" s="15">
        <v>16</v>
      </c>
      <c r="F393" s="15">
        <v>17</v>
      </c>
      <c r="G393" s="15">
        <v>18</v>
      </c>
      <c r="H393" s="15">
        <v>19</v>
      </c>
      <c r="I393" s="15">
        <v>20</v>
      </c>
      <c r="J393" s="15">
        <v>21</v>
      </c>
      <c r="K393" s="15">
        <v>22</v>
      </c>
      <c r="L393" s="15">
        <v>23</v>
      </c>
      <c r="M393" s="95">
        <v>24</v>
      </c>
      <c r="O393" s="5" t="s">
        <v>17</v>
      </c>
      <c r="P393" s="202" t="str">
        <f t="shared" ref="P393:P456" si="47">LEFT(A393,6)</f>
        <v/>
      </c>
    </row>
    <row r="394" spans="1:16" ht="15.2" customHeight="1" x14ac:dyDescent="0.2">
      <c r="A394" s="96" t="s">
        <v>0</v>
      </c>
      <c r="B394" s="260" t="s">
        <v>73</v>
      </c>
      <c r="C394" s="262" t="s">
        <v>431</v>
      </c>
      <c r="D394" s="263"/>
      <c r="E394" s="263"/>
      <c r="F394" s="263"/>
      <c r="G394" s="263"/>
      <c r="H394" s="263"/>
      <c r="I394" s="263"/>
      <c r="J394" s="263"/>
      <c r="K394" s="264"/>
      <c r="L394" s="268" t="s">
        <v>1</v>
      </c>
      <c r="M394" s="269"/>
      <c r="O394" s="6" t="s">
        <v>69</v>
      </c>
      <c r="P394" s="202" t="str">
        <f t="shared" si="47"/>
        <v>N.º do</v>
      </c>
    </row>
    <row r="395" spans="1:16" ht="15.2" customHeight="1" thickBot="1" x14ac:dyDescent="0.25">
      <c r="A395" s="97">
        <v>14</v>
      </c>
      <c r="B395" s="261"/>
      <c r="C395" s="265"/>
      <c r="D395" s="266"/>
      <c r="E395" s="266"/>
      <c r="F395" s="266"/>
      <c r="G395" s="266"/>
      <c r="H395" s="266"/>
      <c r="I395" s="266"/>
      <c r="J395" s="266"/>
      <c r="K395" s="267"/>
      <c r="L395" s="270">
        <v>1</v>
      </c>
      <c r="M395" s="271"/>
      <c r="O395" s="5" t="s">
        <v>65</v>
      </c>
      <c r="P395" s="202" t="str">
        <f t="shared" si="47"/>
        <v>14</v>
      </c>
    </row>
    <row r="396" spans="1:16" ht="31.5" customHeight="1" x14ac:dyDescent="0.2">
      <c r="A396" s="249" t="s">
        <v>2</v>
      </c>
      <c r="B396" s="46" t="s">
        <v>3</v>
      </c>
      <c r="C396" s="47" t="s">
        <v>54</v>
      </c>
      <c r="D396" s="47" t="s">
        <v>132</v>
      </c>
      <c r="E396" s="47" t="s">
        <v>136</v>
      </c>
      <c r="F396" s="47" t="s">
        <v>137</v>
      </c>
      <c r="G396" s="47" t="s">
        <v>138</v>
      </c>
      <c r="H396" s="47" t="s">
        <v>126</v>
      </c>
      <c r="I396" s="47" t="s">
        <v>127</v>
      </c>
      <c r="J396" s="47" t="s">
        <v>131</v>
      </c>
      <c r="K396" s="47" t="s">
        <v>128</v>
      </c>
      <c r="L396" s="47" t="s">
        <v>129</v>
      </c>
      <c r="M396" s="47" t="s">
        <v>130</v>
      </c>
      <c r="O396" s="5" t="s">
        <v>20</v>
      </c>
      <c r="P396" s="202" t="str">
        <f t="shared" si="47"/>
        <v>Nome d</v>
      </c>
    </row>
    <row r="397" spans="1:16" ht="15.75" thickBot="1" x14ac:dyDescent="0.25">
      <c r="A397" s="250"/>
      <c r="B397" s="53" t="s">
        <v>4</v>
      </c>
      <c r="C397" s="54" t="s">
        <v>4</v>
      </c>
      <c r="D397" s="54" t="s">
        <v>4</v>
      </c>
      <c r="E397" s="54" t="s">
        <v>4</v>
      </c>
      <c r="F397" s="54" t="s">
        <v>4</v>
      </c>
      <c r="G397" s="54" t="s">
        <v>4</v>
      </c>
      <c r="H397" s="54" t="s">
        <v>139</v>
      </c>
      <c r="I397" s="54" t="s">
        <v>72</v>
      </c>
      <c r="J397" s="54" t="s">
        <v>72</v>
      </c>
      <c r="K397" s="54" t="s">
        <v>72</v>
      </c>
      <c r="L397" s="54" t="s">
        <v>72</v>
      </c>
      <c r="M397" s="54" t="s">
        <v>72</v>
      </c>
      <c r="O397" s="5" t="s">
        <v>21</v>
      </c>
      <c r="P397" s="202" t="str">
        <f t="shared" si="47"/>
        <v/>
      </c>
    </row>
    <row r="398" spans="1:16" ht="16.899999999999999" customHeight="1" x14ac:dyDescent="0.2">
      <c r="A398" s="98" t="s">
        <v>183</v>
      </c>
      <c r="B398" s="51">
        <v>1</v>
      </c>
      <c r="C398" s="52">
        <f t="shared" ref="C398:M413" si="48">IF($A398="","",$B398*(VLOOKUP($A398,listaDados,C$3,FALSE)))</f>
        <v>1.1312987826086958</v>
      </c>
      <c r="D398" s="52">
        <f t="shared" si="48"/>
        <v>0.23905797101449278</v>
      </c>
      <c r="E398" s="52">
        <f t="shared" si="48"/>
        <v>7.0108695652173911E-2</v>
      </c>
      <c r="F398" s="52">
        <f t="shared" si="48"/>
        <v>2.2000000000000001E-3</v>
      </c>
      <c r="G398" s="52">
        <f t="shared" si="48"/>
        <v>4.3233333333333332E-2</v>
      </c>
      <c r="H398" s="52">
        <f t="shared" si="48"/>
        <v>9.5000000000000001E-2</v>
      </c>
      <c r="I398" s="52">
        <f t="shared" si="48"/>
        <v>0.312</v>
      </c>
      <c r="J398" s="52">
        <f t="shared" si="48"/>
        <v>0.21293333333333334</v>
      </c>
      <c r="K398" s="52">
        <f t="shared" si="48"/>
        <v>8.199999999999999E-3</v>
      </c>
      <c r="L398" s="52">
        <f t="shared" si="48"/>
        <v>8.0000000000000002E-3</v>
      </c>
      <c r="M398" s="52">
        <f t="shared" si="48"/>
        <v>0.1356</v>
      </c>
      <c r="O398" s="5" t="s">
        <v>22</v>
      </c>
      <c r="P398" s="202" t="str">
        <f t="shared" si="47"/>
        <v>Alho</v>
      </c>
    </row>
    <row r="399" spans="1:16" ht="16.899999999999999" customHeight="1" x14ac:dyDescent="0.2">
      <c r="A399" s="99" t="s">
        <v>189</v>
      </c>
      <c r="B399" s="48">
        <v>100</v>
      </c>
      <c r="C399" s="52">
        <f t="shared" si="48"/>
        <v>357.78927311594202</v>
      </c>
      <c r="D399" s="52">
        <f t="shared" si="48"/>
        <v>78.759543478260866</v>
      </c>
      <c r="E399" s="52">
        <f t="shared" si="48"/>
        <v>7.1585398550724637</v>
      </c>
      <c r="F399" s="52">
        <f t="shared" si="48"/>
        <v>0.33500000000000002</v>
      </c>
      <c r="G399" s="52">
        <f t="shared" si="48"/>
        <v>1.6391666666666667</v>
      </c>
      <c r="H399" s="52">
        <f t="shared" si="48"/>
        <v>0</v>
      </c>
      <c r="I399" s="52">
        <f t="shared" si="48"/>
        <v>0</v>
      </c>
      <c r="J399" s="52">
        <f t="shared" si="48"/>
        <v>30.383666666666663</v>
      </c>
      <c r="K399" s="52">
        <f t="shared" si="48"/>
        <v>1.2248333333333334</v>
      </c>
      <c r="L399" s="52">
        <f t="shared" si="48"/>
        <v>0.67774749999999995</v>
      </c>
      <c r="M399" s="52">
        <f t="shared" si="48"/>
        <v>4.4143333333333334</v>
      </c>
      <c r="O399" s="5" t="s">
        <v>23</v>
      </c>
      <c r="P399" s="202" t="str">
        <f t="shared" si="47"/>
        <v>Arroz,</v>
      </c>
    </row>
    <row r="400" spans="1:16" ht="16.899999999999999" customHeight="1" x14ac:dyDescent="0.2">
      <c r="A400" s="99" t="s">
        <v>230</v>
      </c>
      <c r="B400" s="48">
        <v>60</v>
      </c>
      <c r="C400" s="52">
        <f t="shared" si="48"/>
        <v>187.64905674219133</v>
      </c>
      <c r="D400" s="52">
        <f t="shared" si="48"/>
        <v>0</v>
      </c>
      <c r="E400" s="52">
        <f t="shared" si="48"/>
        <v>11.794999999999998</v>
      </c>
      <c r="F400" s="52">
        <f t="shared" si="48"/>
        <v>15.220000000000002</v>
      </c>
      <c r="G400" s="52">
        <f t="shared" si="48"/>
        <v>0</v>
      </c>
      <c r="H400" s="52">
        <f t="shared" si="48"/>
        <v>0</v>
      </c>
      <c r="I400" s="52">
        <f t="shared" si="48"/>
        <v>0</v>
      </c>
      <c r="J400" s="52">
        <f t="shared" si="48"/>
        <v>7.3318000000000012</v>
      </c>
      <c r="K400" s="52">
        <f t="shared" si="48"/>
        <v>2.1902000000000004</v>
      </c>
      <c r="L400" s="52">
        <f t="shared" si="48"/>
        <v>0.79780000000000006</v>
      </c>
      <c r="M400" s="52">
        <f t="shared" si="48"/>
        <v>8.4660000000000011</v>
      </c>
      <c r="O400" s="5" t="s">
        <v>24</v>
      </c>
      <c r="P400" s="202" t="str">
        <f t="shared" si="47"/>
        <v>Carne,</v>
      </c>
    </row>
    <row r="401" spans="1:16" ht="16.899999999999999" customHeight="1" x14ac:dyDescent="0.2">
      <c r="A401" s="99" t="s">
        <v>293</v>
      </c>
      <c r="B401" s="48">
        <v>100</v>
      </c>
      <c r="C401" s="52">
        <f t="shared" si="48"/>
        <v>36.773765217391322</v>
      </c>
      <c r="D401" s="52">
        <f t="shared" si="48"/>
        <v>8.9465217391304375</v>
      </c>
      <c r="E401" s="52">
        <f t="shared" si="48"/>
        <v>1.0434782608695652</v>
      </c>
      <c r="F401" s="52">
        <f t="shared" si="48"/>
        <v>0.12666666666666668</v>
      </c>
      <c r="G401" s="52">
        <f t="shared" si="48"/>
        <v>0.76666666666666661</v>
      </c>
      <c r="H401" s="52">
        <f t="shared" si="48"/>
        <v>11.21</v>
      </c>
      <c r="I401" s="52">
        <f t="shared" si="48"/>
        <v>53.73333333333332</v>
      </c>
      <c r="J401" s="52">
        <f t="shared" si="48"/>
        <v>8.6133333333333333</v>
      </c>
      <c r="K401" s="52">
        <f t="shared" si="48"/>
        <v>0.06</v>
      </c>
      <c r="L401" s="52">
        <f t="shared" si="48"/>
        <v>0.09</v>
      </c>
      <c r="M401" s="52">
        <f t="shared" si="48"/>
        <v>21.885999999999999</v>
      </c>
      <c r="O401" s="7" t="s">
        <v>25</v>
      </c>
      <c r="P401" s="202" t="str">
        <f t="shared" si="47"/>
        <v>Laranj</v>
      </c>
    </row>
    <row r="402" spans="1:16" ht="16.899999999999999" customHeight="1" x14ac:dyDescent="0.2">
      <c r="A402" s="99" t="s">
        <v>205</v>
      </c>
      <c r="B402" s="48">
        <v>15</v>
      </c>
      <c r="C402" s="52">
        <f t="shared" si="48"/>
        <v>9.6555339130434756</v>
      </c>
      <c r="D402" s="52">
        <f t="shared" si="48"/>
        <v>2.2032391304347816</v>
      </c>
      <c r="E402" s="52">
        <f t="shared" si="48"/>
        <v>0.26576086956521738</v>
      </c>
      <c r="F402" s="52">
        <f t="shared" si="48"/>
        <v>0</v>
      </c>
      <c r="G402" s="52">
        <f t="shared" si="48"/>
        <v>0.17450000000000002</v>
      </c>
      <c r="H402" s="52">
        <f t="shared" si="48"/>
        <v>2.5500000000000002E-2</v>
      </c>
      <c r="I402" s="52">
        <f t="shared" si="48"/>
        <v>4.6624999999999996</v>
      </c>
      <c r="J402" s="52">
        <f t="shared" si="48"/>
        <v>2.1870000000000003</v>
      </c>
      <c r="K402" s="52">
        <f t="shared" si="48"/>
        <v>3.5999999999999997E-2</v>
      </c>
      <c r="L402" s="52">
        <f t="shared" si="48"/>
        <v>5.3999999999999999E-2</v>
      </c>
      <c r="M402" s="52">
        <f t="shared" si="48"/>
        <v>0.53249999999999997</v>
      </c>
      <c r="O402" s="5" t="s">
        <v>26</v>
      </c>
      <c r="P402" s="202" t="str">
        <f t="shared" si="47"/>
        <v>Batata</v>
      </c>
    </row>
    <row r="403" spans="1:16" ht="16.899999999999999" customHeight="1" x14ac:dyDescent="0.2">
      <c r="A403" s="99" t="s">
        <v>235</v>
      </c>
      <c r="B403" s="48">
        <v>15</v>
      </c>
      <c r="C403" s="52">
        <f t="shared" si="48"/>
        <v>5.12030826086957</v>
      </c>
      <c r="D403" s="52">
        <f t="shared" si="48"/>
        <v>1.149</v>
      </c>
      <c r="E403" s="52">
        <f t="shared" si="48"/>
        <v>0.1983695652173913</v>
      </c>
      <c r="F403" s="52">
        <f t="shared" si="48"/>
        <v>2.6000000000000002E-2</v>
      </c>
      <c r="G403" s="52">
        <f t="shared" si="48"/>
        <v>0.47750000000000009</v>
      </c>
      <c r="H403" s="52">
        <f t="shared" si="48"/>
        <v>126.07499999999999</v>
      </c>
      <c r="I403" s="52">
        <f t="shared" si="48"/>
        <v>0.76750000000000007</v>
      </c>
      <c r="J403" s="52">
        <f t="shared" si="48"/>
        <v>1.6839999999999999</v>
      </c>
      <c r="K403" s="52">
        <f t="shared" si="48"/>
        <v>3.3500000000000002E-2</v>
      </c>
      <c r="L403" s="52">
        <f t="shared" si="48"/>
        <v>2.7500000000000004E-2</v>
      </c>
      <c r="M403" s="52">
        <f t="shared" si="48"/>
        <v>3.3809999999999998</v>
      </c>
      <c r="O403" s="5" t="s">
        <v>27</v>
      </c>
      <c r="P403" s="202" t="str">
        <f t="shared" si="47"/>
        <v>Cenour</v>
      </c>
    </row>
    <row r="404" spans="1:16" ht="16.899999999999999" customHeight="1" x14ac:dyDescent="0.2">
      <c r="A404" s="99" t="s">
        <v>259</v>
      </c>
      <c r="B404" s="48">
        <v>30</v>
      </c>
      <c r="C404" s="52">
        <f t="shared" si="48"/>
        <v>98.708020869565232</v>
      </c>
      <c r="D404" s="52">
        <f t="shared" si="48"/>
        <v>18.366434782608696</v>
      </c>
      <c r="E404" s="52">
        <f t="shared" si="48"/>
        <v>5.9945652173913047</v>
      </c>
      <c r="F404" s="52">
        <f t="shared" si="48"/>
        <v>0.37699999999999995</v>
      </c>
      <c r="G404" s="52">
        <f t="shared" si="48"/>
        <v>5.5260000000000007</v>
      </c>
      <c r="H404" s="52">
        <f t="shared" si="48"/>
        <v>0</v>
      </c>
      <c r="I404" s="52">
        <f t="shared" si="48"/>
        <v>0</v>
      </c>
      <c r="J404" s="52">
        <f t="shared" si="48"/>
        <v>62.984000000000002</v>
      </c>
      <c r="K404" s="52">
        <f t="shared" si="48"/>
        <v>0.87099999999999977</v>
      </c>
      <c r="L404" s="52">
        <f t="shared" si="48"/>
        <v>2.3959999999999999</v>
      </c>
      <c r="M404" s="52">
        <f t="shared" si="48"/>
        <v>36.771000000000001</v>
      </c>
      <c r="O404" s="5" t="s">
        <v>28</v>
      </c>
      <c r="P404" s="202" t="str">
        <f t="shared" si="47"/>
        <v>Feijão</v>
      </c>
    </row>
    <row r="405" spans="1:16" ht="16.899999999999999" customHeight="1" x14ac:dyDescent="0.2">
      <c r="A405" s="99" t="s">
        <v>233</v>
      </c>
      <c r="B405" s="48">
        <v>2</v>
      </c>
      <c r="C405" s="52">
        <f t="shared" si="48"/>
        <v>0.7884009275362317</v>
      </c>
      <c r="D405" s="52">
        <f t="shared" si="48"/>
        <v>0.17706376811594196</v>
      </c>
      <c r="E405" s="52">
        <f t="shared" si="48"/>
        <v>3.4202898550724642E-2</v>
      </c>
      <c r="F405" s="52">
        <f t="shared" si="48"/>
        <v>1.6000000000000001E-3</v>
      </c>
      <c r="G405" s="52">
        <f t="shared" si="48"/>
        <v>4.3733333333333339E-2</v>
      </c>
      <c r="H405" s="52">
        <f t="shared" si="48"/>
        <v>1.6000000000000001E-3</v>
      </c>
      <c r="I405" s="52">
        <f t="shared" si="48"/>
        <v>9.3333333333333338E-2</v>
      </c>
      <c r="J405" s="52">
        <f t="shared" si="48"/>
        <v>0.23833333339999999</v>
      </c>
      <c r="K405" s="52">
        <f t="shared" si="48"/>
        <v>3.4666666666666669E-3</v>
      </c>
      <c r="L405" s="52">
        <f t="shared" si="48"/>
        <v>4.0666666666666672E-3</v>
      </c>
      <c r="M405" s="52">
        <f t="shared" si="48"/>
        <v>0.28000000000000003</v>
      </c>
      <c r="O405" s="5" t="s">
        <v>29</v>
      </c>
      <c r="P405" s="202" t="str">
        <f t="shared" si="47"/>
        <v>Cebola</v>
      </c>
    </row>
    <row r="406" spans="1:16" ht="16.899999999999999" customHeight="1" x14ac:dyDescent="0.2">
      <c r="A406" s="99" t="s">
        <v>162</v>
      </c>
      <c r="B406" s="48">
        <v>2</v>
      </c>
      <c r="C406" s="52">
        <f t="shared" si="48"/>
        <v>0.84200000000000008</v>
      </c>
      <c r="D406" s="52">
        <f t="shared" si="48"/>
        <v>0.13800000000000001</v>
      </c>
      <c r="E406" s="52">
        <f t="shared" si="48"/>
        <v>0.05</v>
      </c>
      <c r="F406" s="52">
        <f t="shared" si="48"/>
        <v>0.01</v>
      </c>
      <c r="G406" s="52">
        <f t="shared" si="48"/>
        <v>2.4E-2</v>
      </c>
      <c r="H406" s="52">
        <f t="shared" si="48"/>
        <v>0</v>
      </c>
      <c r="I406" s="52">
        <f t="shared" si="48"/>
        <v>0.63560000000000005</v>
      </c>
      <c r="J406" s="52">
        <f t="shared" si="48"/>
        <v>0.49186666666666667</v>
      </c>
      <c r="K406" s="52">
        <f t="shared" si="48"/>
        <v>6.0666666666666655E-3</v>
      </c>
      <c r="L406" s="52">
        <f t="shared" si="48"/>
        <v>1.2933333333333331E-2</v>
      </c>
      <c r="M406" s="52">
        <f t="shared" si="48"/>
        <v>1.5970666666666669</v>
      </c>
      <c r="O406" s="5" t="s">
        <v>30</v>
      </c>
      <c r="P406" s="202" t="str">
        <f t="shared" si="47"/>
        <v>Cheiro</v>
      </c>
    </row>
    <row r="407" spans="1:16" ht="16.899999999999999" customHeight="1" x14ac:dyDescent="0.2">
      <c r="A407" s="100" t="s">
        <v>337</v>
      </c>
      <c r="B407" s="49">
        <v>5</v>
      </c>
      <c r="C407" s="52">
        <f t="shared" si="48"/>
        <v>44.2</v>
      </c>
      <c r="D407" s="52">
        <f t="shared" si="48"/>
        <v>0</v>
      </c>
      <c r="E407" s="52">
        <f t="shared" si="48"/>
        <v>0</v>
      </c>
      <c r="F407" s="52">
        <f t="shared" si="48"/>
        <v>5</v>
      </c>
      <c r="G407" s="52">
        <f t="shared" si="48"/>
        <v>0</v>
      </c>
      <c r="H407" s="52">
        <f t="shared" si="48"/>
        <v>0</v>
      </c>
      <c r="I407" s="52">
        <f t="shared" si="48"/>
        <v>0</v>
      </c>
      <c r="J407" s="52">
        <f t="shared" si="48"/>
        <v>0</v>
      </c>
      <c r="K407" s="52">
        <f t="shared" si="48"/>
        <v>0</v>
      </c>
      <c r="L407" s="52">
        <f t="shared" si="48"/>
        <v>0</v>
      </c>
      <c r="M407" s="52">
        <f t="shared" si="48"/>
        <v>0</v>
      </c>
      <c r="O407" s="5" t="s">
        <v>31</v>
      </c>
      <c r="P407" s="202" t="str">
        <f t="shared" si="47"/>
        <v>Óleo d</v>
      </c>
    </row>
    <row r="408" spans="1:16" ht="16.899999999999999" customHeight="1" x14ac:dyDescent="0.2">
      <c r="A408" s="100" t="s">
        <v>158</v>
      </c>
      <c r="B408" s="49">
        <v>1</v>
      </c>
      <c r="C408" s="52">
        <f t="shared" si="48"/>
        <v>0</v>
      </c>
      <c r="D408" s="52">
        <f t="shared" si="48"/>
        <v>0</v>
      </c>
      <c r="E408" s="52">
        <f t="shared" si="48"/>
        <v>0</v>
      </c>
      <c r="F408" s="52">
        <f t="shared" si="48"/>
        <v>0</v>
      </c>
      <c r="G408" s="52">
        <f t="shared" si="48"/>
        <v>0</v>
      </c>
      <c r="H408" s="52">
        <f t="shared" si="48"/>
        <v>0</v>
      </c>
      <c r="I408" s="52">
        <f t="shared" si="48"/>
        <v>0</v>
      </c>
      <c r="J408" s="52">
        <f t="shared" si="48"/>
        <v>0</v>
      </c>
      <c r="K408" s="52">
        <f t="shared" si="48"/>
        <v>0</v>
      </c>
      <c r="L408" s="52">
        <f t="shared" si="48"/>
        <v>0</v>
      </c>
      <c r="M408" s="52">
        <f t="shared" si="48"/>
        <v>0</v>
      </c>
      <c r="O408" s="8" t="s">
        <v>33</v>
      </c>
      <c r="P408" s="202" t="str">
        <f t="shared" si="47"/>
        <v>Sal</v>
      </c>
    </row>
    <row r="409" spans="1:16" ht="16.899999999999999" customHeight="1" x14ac:dyDescent="0.2">
      <c r="A409" s="100"/>
      <c r="B409" s="49"/>
      <c r="C409" s="52" t="str">
        <f t="shared" si="48"/>
        <v/>
      </c>
      <c r="D409" s="52" t="str">
        <f t="shared" si="48"/>
        <v/>
      </c>
      <c r="E409" s="52" t="str">
        <f t="shared" si="48"/>
        <v/>
      </c>
      <c r="F409" s="52" t="str">
        <f t="shared" si="48"/>
        <v/>
      </c>
      <c r="G409" s="52" t="str">
        <f t="shared" si="48"/>
        <v/>
      </c>
      <c r="H409" s="52" t="str">
        <f t="shared" si="48"/>
        <v/>
      </c>
      <c r="I409" s="52" t="str">
        <f t="shared" si="48"/>
        <v/>
      </c>
      <c r="J409" s="52" t="str">
        <f t="shared" si="48"/>
        <v/>
      </c>
      <c r="K409" s="52" t="str">
        <f t="shared" si="48"/>
        <v/>
      </c>
      <c r="L409" s="52" t="str">
        <f t="shared" si="48"/>
        <v/>
      </c>
      <c r="M409" s="52" t="str">
        <f t="shared" si="48"/>
        <v/>
      </c>
      <c r="O409" s="5" t="s">
        <v>34</v>
      </c>
      <c r="P409" s="202" t="str">
        <f t="shared" si="47"/>
        <v/>
      </c>
    </row>
    <row r="410" spans="1:16" ht="16.899999999999999" customHeight="1" x14ac:dyDescent="0.2">
      <c r="A410" s="100"/>
      <c r="B410" s="49"/>
      <c r="C410" s="52" t="str">
        <f t="shared" si="48"/>
        <v/>
      </c>
      <c r="D410" s="52" t="str">
        <f t="shared" si="48"/>
        <v/>
      </c>
      <c r="E410" s="52" t="str">
        <f t="shared" si="48"/>
        <v/>
      </c>
      <c r="F410" s="52" t="str">
        <f t="shared" si="48"/>
        <v/>
      </c>
      <c r="G410" s="52" t="str">
        <f t="shared" si="48"/>
        <v/>
      </c>
      <c r="H410" s="52" t="str">
        <f t="shared" si="48"/>
        <v/>
      </c>
      <c r="I410" s="52" t="str">
        <f t="shared" si="48"/>
        <v/>
      </c>
      <c r="J410" s="52" t="str">
        <f t="shared" si="48"/>
        <v/>
      </c>
      <c r="K410" s="52" t="str">
        <f t="shared" si="48"/>
        <v/>
      </c>
      <c r="L410" s="52" t="str">
        <f t="shared" si="48"/>
        <v/>
      </c>
      <c r="M410" s="52" t="str">
        <f t="shared" si="48"/>
        <v/>
      </c>
      <c r="O410" s="5" t="s">
        <v>35</v>
      </c>
      <c r="P410" s="202" t="str">
        <f t="shared" si="47"/>
        <v/>
      </c>
    </row>
    <row r="411" spans="1:16" ht="16.899999999999999" customHeight="1" x14ac:dyDescent="0.2">
      <c r="A411" s="100"/>
      <c r="B411" s="49"/>
      <c r="C411" s="52" t="str">
        <f t="shared" si="48"/>
        <v/>
      </c>
      <c r="D411" s="52" t="str">
        <f t="shared" si="48"/>
        <v/>
      </c>
      <c r="E411" s="52" t="str">
        <f t="shared" si="48"/>
        <v/>
      </c>
      <c r="F411" s="52" t="str">
        <f t="shared" si="48"/>
        <v/>
      </c>
      <c r="G411" s="52" t="str">
        <f t="shared" si="48"/>
        <v/>
      </c>
      <c r="H411" s="52" t="str">
        <f t="shared" si="48"/>
        <v/>
      </c>
      <c r="I411" s="52" t="str">
        <f t="shared" si="48"/>
        <v/>
      </c>
      <c r="J411" s="52" t="str">
        <f t="shared" si="48"/>
        <v/>
      </c>
      <c r="K411" s="52" t="str">
        <f t="shared" si="48"/>
        <v/>
      </c>
      <c r="L411" s="52" t="str">
        <f t="shared" si="48"/>
        <v/>
      </c>
      <c r="M411" s="52" t="str">
        <f t="shared" si="48"/>
        <v/>
      </c>
      <c r="O411" s="5" t="s">
        <v>36</v>
      </c>
      <c r="P411" s="202" t="str">
        <f t="shared" si="47"/>
        <v/>
      </c>
    </row>
    <row r="412" spans="1:16" ht="16.899999999999999" customHeight="1" x14ac:dyDescent="0.2">
      <c r="A412" s="100"/>
      <c r="B412" s="49"/>
      <c r="C412" s="52" t="str">
        <f t="shared" si="48"/>
        <v/>
      </c>
      <c r="D412" s="52" t="str">
        <f t="shared" si="48"/>
        <v/>
      </c>
      <c r="E412" s="52" t="str">
        <f t="shared" si="48"/>
        <v/>
      </c>
      <c r="F412" s="52" t="str">
        <f t="shared" si="48"/>
        <v/>
      </c>
      <c r="G412" s="52" t="str">
        <f t="shared" si="48"/>
        <v/>
      </c>
      <c r="H412" s="52" t="str">
        <f t="shared" si="48"/>
        <v/>
      </c>
      <c r="I412" s="52" t="str">
        <f t="shared" si="48"/>
        <v/>
      </c>
      <c r="J412" s="52" t="str">
        <f t="shared" si="48"/>
        <v/>
      </c>
      <c r="K412" s="52" t="str">
        <f t="shared" si="48"/>
        <v/>
      </c>
      <c r="L412" s="52" t="str">
        <f t="shared" si="48"/>
        <v/>
      </c>
      <c r="M412" s="52" t="str">
        <f t="shared" si="48"/>
        <v/>
      </c>
      <c r="O412" s="5"/>
      <c r="P412" s="202" t="str">
        <f t="shared" si="47"/>
        <v/>
      </c>
    </row>
    <row r="413" spans="1:16" ht="16.899999999999999" customHeight="1" x14ac:dyDescent="0.2">
      <c r="A413" s="100"/>
      <c r="B413" s="49"/>
      <c r="C413" s="52" t="str">
        <f t="shared" si="48"/>
        <v/>
      </c>
      <c r="D413" s="52" t="str">
        <f t="shared" si="48"/>
        <v/>
      </c>
      <c r="E413" s="52" t="str">
        <f t="shared" si="48"/>
        <v/>
      </c>
      <c r="F413" s="52" t="str">
        <f t="shared" si="48"/>
        <v/>
      </c>
      <c r="G413" s="52" t="str">
        <f t="shared" si="48"/>
        <v/>
      </c>
      <c r="H413" s="52" t="str">
        <f t="shared" si="48"/>
        <v/>
      </c>
      <c r="I413" s="52" t="str">
        <f t="shared" si="48"/>
        <v/>
      </c>
      <c r="J413" s="52" t="str">
        <f t="shared" si="48"/>
        <v/>
      </c>
      <c r="K413" s="52" t="str">
        <f t="shared" si="48"/>
        <v/>
      </c>
      <c r="L413" s="52" t="str">
        <f t="shared" si="48"/>
        <v/>
      </c>
      <c r="M413" s="52" t="str">
        <f t="shared" si="48"/>
        <v/>
      </c>
      <c r="O413" s="5"/>
      <c r="P413" s="202" t="str">
        <f t="shared" si="47"/>
        <v/>
      </c>
    </row>
    <row r="414" spans="1:16" ht="16.899999999999999" customHeight="1" x14ac:dyDescent="0.2">
      <c r="A414" s="100"/>
      <c r="B414" s="49"/>
      <c r="C414" s="52" t="str">
        <f t="shared" ref="C414:M417" si="49">IF($A414="","",$B414*(VLOOKUP($A414,listaDados,C$3,FALSE)))</f>
        <v/>
      </c>
      <c r="D414" s="52" t="str">
        <f t="shared" si="49"/>
        <v/>
      </c>
      <c r="E414" s="52" t="str">
        <f t="shared" si="49"/>
        <v/>
      </c>
      <c r="F414" s="52" t="str">
        <f t="shared" si="49"/>
        <v/>
      </c>
      <c r="G414" s="52" t="str">
        <f t="shared" si="49"/>
        <v/>
      </c>
      <c r="H414" s="52" t="str">
        <f t="shared" si="49"/>
        <v/>
      </c>
      <c r="I414" s="52" t="str">
        <f t="shared" si="49"/>
        <v/>
      </c>
      <c r="J414" s="52" t="str">
        <f t="shared" si="49"/>
        <v/>
      </c>
      <c r="K414" s="52" t="str">
        <f t="shared" si="49"/>
        <v/>
      </c>
      <c r="L414" s="52" t="str">
        <f t="shared" si="49"/>
        <v/>
      </c>
      <c r="M414" s="52" t="str">
        <f t="shared" si="49"/>
        <v/>
      </c>
      <c r="O414" s="5"/>
      <c r="P414" s="202" t="str">
        <f t="shared" si="47"/>
        <v/>
      </c>
    </row>
    <row r="415" spans="1:16" ht="16.899999999999999" customHeight="1" x14ac:dyDescent="0.2">
      <c r="A415" s="100"/>
      <c r="B415" s="49"/>
      <c r="C415" s="52" t="str">
        <f t="shared" si="49"/>
        <v/>
      </c>
      <c r="D415" s="52" t="str">
        <f t="shared" si="49"/>
        <v/>
      </c>
      <c r="E415" s="52" t="str">
        <f t="shared" si="49"/>
        <v/>
      </c>
      <c r="F415" s="52" t="str">
        <f t="shared" si="49"/>
        <v/>
      </c>
      <c r="G415" s="52" t="str">
        <f t="shared" si="49"/>
        <v/>
      </c>
      <c r="H415" s="52" t="str">
        <f t="shared" si="49"/>
        <v/>
      </c>
      <c r="I415" s="52" t="str">
        <f t="shared" si="49"/>
        <v/>
      </c>
      <c r="J415" s="52" t="str">
        <f t="shared" si="49"/>
        <v/>
      </c>
      <c r="K415" s="52" t="str">
        <f t="shared" si="49"/>
        <v/>
      </c>
      <c r="L415" s="52" t="str">
        <f t="shared" si="49"/>
        <v/>
      </c>
      <c r="M415" s="52" t="str">
        <f t="shared" si="49"/>
        <v/>
      </c>
      <c r="O415" s="5"/>
      <c r="P415" s="202" t="str">
        <f t="shared" si="47"/>
        <v/>
      </c>
    </row>
    <row r="416" spans="1:16" ht="16.899999999999999" customHeight="1" x14ac:dyDescent="0.2">
      <c r="A416" s="100"/>
      <c r="B416" s="49"/>
      <c r="C416" s="52" t="str">
        <f t="shared" si="49"/>
        <v/>
      </c>
      <c r="D416" s="52" t="str">
        <f t="shared" si="49"/>
        <v/>
      </c>
      <c r="E416" s="52" t="str">
        <f t="shared" si="49"/>
        <v/>
      </c>
      <c r="F416" s="52" t="str">
        <f t="shared" si="49"/>
        <v/>
      </c>
      <c r="G416" s="52" t="str">
        <f t="shared" si="49"/>
        <v/>
      </c>
      <c r="H416" s="52" t="str">
        <f t="shared" si="49"/>
        <v/>
      </c>
      <c r="I416" s="52" t="str">
        <f t="shared" si="49"/>
        <v/>
      </c>
      <c r="J416" s="52" t="str">
        <f t="shared" si="49"/>
        <v/>
      </c>
      <c r="K416" s="52" t="str">
        <f t="shared" si="49"/>
        <v/>
      </c>
      <c r="L416" s="52" t="str">
        <f t="shared" si="49"/>
        <v/>
      </c>
      <c r="M416" s="52" t="str">
        <f t="shared" si="49"/>
        <v/>
      </c>
      <c r="O416" s="5" t="s">
        <v>37</v>
      </c>
      <c r="P416" s="202" t="str">
        <f t="shared" si="47"/>
        <v/>
      </c>
    </row>
    <row r="417" spans="1:16" ht="16.899999999999999" customHeight="1" x14ac:dyDescent="0.2">
      <c r="A417" s="100"/>
      <c r="B417" s="49"/>
      <c r="C417" s="52" t="str">
        <f t="shared" si="49"/>
        <v/>
      </c>
      <c r="D417" s="52" t="str">
        <f t="shared" si="49"/>
        <v/>
      </c>
      <c r="E417" s="52" t="str">
        <f t="shared" si="49"/>
        <v/>
      </c>
      <c r="F417" s="52" t="str">
        <f t="shared" si="49"/>
        <v/>
      </c>
      <c r="G417" s="52" t="str">
        <f t="shared" si="49"/>
        <v/>
      </c>
      <c r="H417" s="52" t="str">
        <f t="shared" si="49"/>
        <v/>
      </c>
      <c r="I417" s="52" t="str">
        <f t="shared" si="49"/>
        <v/>
      </c>
      <c r="J417" s="52" t="str">
        <f t="shared" si="49"/>
        <v/>
      </c>
      <c r="K417" s="52" t="str">
        <f t="shared" si="49"/>
        <v/>
      </c>
      <c r="L417" s="52" t="str">
        <f t="shared" si="49"/>
        <v/>
      </c>
      <c r="M417" s="52" t="str">
        <f t="shared" si="49"/>
        <v/>
      </c>
      <c r="O417" s="9" t="s">
        <v>38</v>
      </c>
      <c r="P417" s="202" t="str">
        <f t="shared" si="47"/>
        <v/>
      </c>
    </row>
    <row r="418" spans="1:16" ht="16.899999999999999" customHeight="1" thickBot="1" x14ac:dyDescent="0.25">
      <c r="A418" s="181" t="s">
        <v>134</v>
      </c>
      <c r="B418" s="55"/>
      <c r="C418" s="50">
        <f t="shared" ref="C418:M418" si="50">SUM(C398:C417)</f>
        <v>742.65765782914787</v>
      </c>
      <c r="D418" s="50">
        <f t="shared" si="50"/>
        <v>109.97886086956521</v>
      </c>
      <c r="E418" s="50">
        <f t="shared" si="50"/>
        <v>26.61002536231884</v>
      </c>
      <c r="F418" s="50">
        <f t="shared" si="50"/>
        <v>21.09846666666667</v>
      </c>
      <c r="G418" s="50">
        <f t="shared" si="50"/>
        <v>8.6948000000000008</v>
      </c>
      <c r="H418" s="50">
        <f t="shared" si="50"/>
        <v>137.40709999999999</v>
      </c>
      <c r="I418" s="50">
        <f t="shared" si="50"/>
        <v>60.204266666666648</v>
      </c>
      <c r="J418" s="50">
        <f t="shared" si="50"/>
        <v>114.12693333339999</v>
      </c>
      <c r="K418" s="50">
        <f t="shared" si="50"/>
        <v>4.4332666666666665</v>
      </c>
      <c r="L418" s="50">
        <f t="shared" si="50"/>
        <v>4.0680475000000005</v>
      </c>
      <c r="M418" s="50">
        <f t="shared" si="50"/>
        <v>77.463499999999996</v>
      </c>
      <c r="O418" s="5" t="s">
        <v>39</v>
      </c>
      <c r="P418" s="202" t="str">
        <f t="shared" si="47"/>
        <v>TOTAL</v>
      </c>
    </row>
    <row r="419" spans="1:16" x14ac:dyDescent="0.2">
      <c r="P419" s="202" t="str">
        <f t="shared" si="47"/>
        <v/>
      </c>
    </row>
    <row r="420" spans="1:16" ht="13.5" thickBot="1" x14ac:dyDescent="0.25">
      <c r="P420" s="202" t="str">
        <f t="shared" si="47"/>
        <v/>
      </c>
    </row>
    <row r="421" spans="1:16" ht="30" customHeight="1" thickBot="1" x14ac:dyDescent="0.25">
      <c r="A421" s="92" t="s">
        <v>133</v>
      </c>
      <c r="B421" s="178"/>
      <c r="C421" s="179"/>
      <c r="D421" s="272" t="s">
        <v>422</v>
      </c>
      <c r="E421" s="272"/>
      <c r="F421" s="272"/>
      <c r="G421" s="272"/>
      <c r="H421" s="272"/>
      <c r="I421" s="179"/>
      <c r="J421" s="179"/>
      <c r="K421" s="180"/>
      <c r="L421" s="251" t="s">
        <v>74</v>
      </c>
      <c r="M421" s="252"/>
      <c r="O421" s="4" t="s">
        <v>14</v>
      </c>
      <c r="P421" s="202" t="str">
        <f t="shared" si="47"/>
        <v>MEC 
F</v>
      </c>
    </row>
    <row r="422" spans="1:16" ht="15.2" customHeight="1" thickBot="1" x14ac:dyDescent="0.3">
      <c r="A422" s="93" t="s">
        <v>453</v>
      </c>
      <c r="B422" s="1">
        <v>1</v>
      </c>
      <c r="C422" s="2" t="s">
        <v>448</v>
      </c>
      <c r="D422" s="3"/>
      <c r="E422" s="253"/>
      <c r="F422" s="253"/>
      <c r="G422" s="253"/>
      <c r="H422" s="254"/>
      <c r="I422" s="255" t="s">
        <v>141</v>
      </c>
      <c r="J422" s="256"/>
      <c r="K422" s="257" t="s">
        <v>80</v>
      </c>
      <c r="L422" s="258"/>
      <c r="M422" s="259"/>
      <c r="O422" s="5" t="s">
        <v>16</v>
      </c>
      <c r="P422" s="202" t="str">
        <f t="shared" si="47"/>
        <v xml:space="preserve">Nº de </v>
      </c>
    </row>
    <row r="423" spans="1:16" ht="15.2" customHeight="1" thickBot="1" x14ac:dyDescent="0.25">
      <c r="A423" s="94"/>
      <c r="B423" s="14"/>
      <c r="C423" s="15">
        <v>14</v>
      </c>
      <c r="D423" s="15">
        <v>15</v>
      </c>
      <c r="E423" s="15">
        <v>16</v>
      </c>
      <c r="F423" s="15">
        <v>17</v>
      </c>
      <c r="G423" s="15">
        <v>18</v>
      </c>
      <c r="H423" s="15">
        <v>19</v>
      </c>
      <c r="I423" s="15">
        <v>20</v>
      </c>
      <c r="J423" s="15">
        <v>21</v>
      </c>
      <c r="K423" s="15">
        <v>22</v>
      </c>
      <c r="L423" s="15">
        <v>23</v>
      </c>
      <c r="M423" s="95">
        <v>24</v>
      </c>
      <c r="O423" s="5" t="s">
        <v>17</v>
      </c>
      <c r="P423" s="202" t="str">
        <f t="shared" si="47"/>
        <v/>
      </c>
    </row>
    <row r="424" spans="1:16" ht="15.2" customHeight="1" x14ac:dyDescent="0.2">
      <c r="A424" s="96" t="s">
        <v>0</v>
      </c>
      <c r="B424" s="260" t="s">
        <v>73</v>
      </c>
      <c r="C424" s="262" t="s">
        <v>432</v>
      </c>
      <c r="D424" s="263"/>
      <c r="E424" s="263"/>
      <c r="F424" s="263"/>
      <c r="G424" s="263"/>
      <c r="H424" s="263"/>
      <c r="I424" s="263"/>
      <c r="J424" s="263"/>
      <c r="K424" s="264"/>
      <c r="L424" s="268" t="s">
        <v>1</v>
      </c>
      <c r="M424" s="269"/>
      <c r="O424" s="6" t="s">
        <v>69</v>
      </c>
      <c r="P424" s="202" t="str">
        <f t="shared" si="47"/>
        <v>N.º do</v>
      </c>
    </row>
    <row r="425" spans="1:16" ht="15.2" customHeight="1" thickBot="1" x14ac:dyDescent="0.25">
      <c r="A425" s="97">
        <v>15</v>
      </c>
      <c r="B425" s="261"/>
      <c r="C425" s="265"/>
      <c r="D425" s="266"/>
      <c r="E425" s="266"/>
      <c r="F425" s="266"/>
      <c r="G425" s="266"/>
      <c r="H425" s="266"/>
      <c r="I425" s="266"/>
      <c r="J425" s="266"/>
      <c r="K425" s="267"/>
      <c r="L425" s="270">
        <v>1</v>
      </c>
      <c r="M425" s="271"/>
      <c r="O425" s="5" t="s">
        <v>65</v>
      </c>
      <c r="P425" s="202" t="str">
        <f t="shared" si="47"/>
        <v>15</v>
      </c>
    </row>
    <row r="426" spans="1:16" ht="31.5" customHeight="1" x14ac:dyDescent="0.2">
      <c r="A426" s="249" t="s">
        <v>2</v>
      </c>
      <c r="B426" s="46" t="s">
        <v>3</v>
      </c>
      <c r="C426" s="47" t="s">
        <v>54</v>
      </c>
      <c r="D426" s="47" t="s">
        <v>132</v>
      </c>
      <c r="E426" s="47" t="s">
        <v>136</v>
      </c>
      <c r="F426" s="47" t="s">
        <v>137</v>
      </c>
      <c r="G426" s="47" t="s">
        <v>138</v>
      </c>
      <c r="H426" s="47" t="s">
        <v>126</v>
      </c>
      <c r="I426" s="47" t="s">
        <v>127</v>
      </c>
      <c r="J426" s="47" t="s">
        <v>131</v>
      </c>
      <c r="K426" s="47" t="s">
        <v>128</v>
      </c>
      <c r="L426" s="47" t="s">
        <v>129</v>
      </c>
      <c r="M426" s="47" t="s">
        <v>130</v>
      </c>
      <c r="O426" s="5" t="s">
        <v>20</v>
      </c>
      <c r="P426" s="202" t="str">
        <f t="shared" si="47"/>
        <v>Nome d</v>
      </c>
    </row>
    <row r="427" spans="1:16" ht="15.75" thickBot="1" x14ac:dyDescent="0.25">
      <c r="A427" s="250"/>
      <c r="B427" s="53" t="s">
        <v>4</v>
      </c>
      <c r="C427" s="54" t="s">
        <v>4</v>
      </c>
      <c r="D427" s="54" t="s">
        <v>4</v>
      </c>
      <c r="E427" s="54" t="s">
        <v>4</v>
      </c>
      <c r="F427" s="54" t="s">
        <v>4</v>
      </c>
      <c r="G427" s="54" t="s">
        <v>4</v>
      </c>
      <c r="H427" s="54" t="s">
        <v>139</v>
      </c>
      <c r="I427" s="54" t="s">
        <v>72</v>
      </c>
      <c r="J427" s="54" t="s">
        <v>72</v>
      </c>
      <c r="K427" s="54" t="s">
        <v>72</v>
      </c>
      <c r="L427" s="54" t="s">
        <v>72</v>
      </c>
      <c r="M427" s="54" t="s">
        <v>72</v>
      </c>
      <c r="O427" s="5" t="s">
        <v>21</v>
      </c>
      <c r="P427" s="202" t="str">
        <f t="shared" si="47"/>
        <v/>
      </c>
    </row>
    <row r="428" spans="1:16" ht="16.899999999999999" customHeight="1" x14ac:dyDescent="0.2">
      <c r="A428" s="98" t="s">
        <v>183</v>
      </c>
      <c r="B428" s="51">
        <v>1</v>
      </c>
      <c r="C428" s="52">
        <f t="shared" ref="C428:M443" si="51">IF($A428="","",$B428*(VLOOKUP($A428,listaDados,C$3,FALSE)))</f>
        <v>1.1312987826086958</v>
      </c>
      <c r="D428" s="52">
        <f t="shared" si="51"/>
        <v>0.23905797101449278</v>
      </c>
      <c r="E428" s="52">
        <f t="shared" si="51"/>
        <v>7.0108695652173911E-2</v>
      </c>
      <c r="F428" s="52">
        <f t="shared" si="51"/>
        <v>2.2000000000000001E-3</v>
      </c>
      <c r="G428" s="52">
        <f t="shared" si="51"/>
        <v>4.3233333333333332E-2</v>
      </c>
      <c r="H428" s="52">
        <f t="shared" si="51"/>
        <v>9.5000000000000001E-2</v>
      </c>
      <c r="I428" s="52">
        <f t="shared" si="51"/>
        <v>0.312</v>
      </c>
      <c r="J428" s="52">
        <f t="shared" si="51"/>
        <v>0.21293333333333334</v>
      </c>
      <c r="K428" s="52">
        <f t="shared" si="51"/>
        <v>8.199999999999999E-3</v>
      </c>
      <c r="L428" s="52">
        <f t="shared" si="51"/>
        <v>8.0000000000000002E-3</v>
      </c>
      <c r="M428" s="52">
        <f t="shared" si="51"/>
        <v>0.1356</v>
      </c>
      <c r="O428" s="5" t="s">
        <v>22</v>
      </c>
      <c r="P428" s="202" t="str">
        <f t="shared" si="47"/>
        <v>Alho</v>
      </c>
    </row>
    <row r="429" spans="1:16" ht="16.899999999999999" customHeight="1" x14ac:dyDescent="0.2">
      <c r="A429" s="99" t="s">
        <v>189</v>
      </c>
      <c r="B429" s="48">
        <v>100</v>
      </c>
      <c r="C429" s="52">
        <f t="shared" si="51"/>
        <v>357.78927311594202</v>
      </c>
      <c r="D429" s="52">
        <f t="shared" si="51"/>
        <v>78.759543478260866</v>
      </c>
      <c r="E429" s="52">
        <f t="shared" si="51"/>
        <v>7.1585398550724637</v>
      </c>
      <c r="F429" s="52">
        <f t="shared" si="51"/>
        <v>0.33500000000000002</v>
      </c>
      <c r="G429" s="52">
        <f t="shared" si="51"/>
        <v>1.6391666666666667</v>
      </c>
      <c r="H429" s="52">
        <f t="shared" si="51"/>
        <v>0</v>
      </c>
      <c r="I429" s="52">
        <f t="shared" si="51"/>
        <v>0</v>
      </c>
      <c r="J429" s="52">
        <f t="shared" si="51"/>
        <v>30.383666666666663</v>
      </c>
      <c r="K429" s="52">
        <f t="shared" si="51"/>
        <v>1.2248333333333334</v>
      </c>
      <c r="L429" s="52">
        <f t="shared" si="51"/>
        <v>0.67774749999999995</v>
      </c>
      <c r="M429" s="52">
        <f t="shared" si="51"/>
        <v>4.4143333333333334</v>
      </c>
      <c r="O429" s="5" t="s">
        <v>23</v>
      </c>
      <c r="P429" s="202" t="str">
        <f t="shared" si="47"/>
        <v>Arroz,</v>
      </c>
    </row>
    <row r="430" spans="1:16" ht="16.899999999999999" customHeight="1" x14ac:dyDescent="0.2">
      <c r="A430" s="99" t="s">
        <v>233</v>
      </c>
      <c r="B430" s="48">
        <v>2</v>
      </c>
      <c r="C430" s="52">
        <f t="shared" si="51"/>
        <v>0.7884009275362317</v>
      </c>
      <c r="D430" s="52">
        <f t="shared" si="51"/>
        <v>0.17706376811594196</v>
      </c>
      <c r="E430" s="52">
        <f t="shared" si="51"/>
        <v>3.4202898550724642E-2</v>
      </c>
      <c r="F430" s="52">
        <f t="shared" si="51"/>
        <v>1.6000000000000001E-3</v>
      </c>
      <c r="G430" s="52">
        <f t="shared" si="51"/>
        <v>4.3733333333333339E-2</v>
      </c>
      <c r="H430" s="52">
        <f t="shared" si="51"/>
        <v>1.6000000000000001E-3</v>
      </c>
      <c r="I430" s="52">
        <f t="shared" si="51"/>
        <v>9.3333333333333338E-2</v>
      </c>
      <c r="J430" s="52">
        <f t="shared" si="51"/>
        <v>0.23833333339999999</v>
      </c>
      <c r="K430" s="52">
        <f t="shared" si="51"/>
        <v>3.4666666666666669E-3</v>
      </c>
      <c r="L430" s="52">
        <f t="shared" si="51"/>
        <v>4.0666666666666672E-3</v>
      </c>
      <c r="M430" s="52">
        <f t="shared" si="51"/>
        <v>0.28000000000000003</v>
      </c>
      <c r="O430" s="5" t="s">
        <v>24</v>
      </c>
      <c r="P430" s="202" t="str">
        <f t="shared" si="47"/>
        <v>Cebola</v>
      </c>
    </row>
    <row r="431" spans="1:16" ht="16.899999999999999" customHeight="1" x14ac:dyDescent="0.2">
      <c r="A431" s="99" t="s">
        <v>259</v>
      </c>
      <c r="B431" s="48">
        <v>30</v>
      </c>
      <c r="C431" s="52">
        <f t="shared" si="51"/>
        <v>98.708020869565232</v>
      </c>
      <c r="D431" s="52">
        <f t="shared" si="51"/>
        <v>18.366434782608696</v>
      </c>
      <c r="E431" s="52">
        <f t="shared" si="51"/>
        <v>5.9945652173913047</v>
      </c>
      <c r="F431" s="52">
        <f t="shared" si="51"/>
        <v>0.37699999999999995</v>
      </c>
      <c r="G431" s="52">
        <f t="shared" si="51"/>
        <v>5.5260000000000007</v>
      </c>
      <c r="H431" s="52">
        <f t="shared" si="51"/>
        <v>0</v>
      </c>
      <c r="I431" s="52">
        <f t="shared" si="51"/>
        <v>0</v>
      </c>
      <c r="J431" s="52">
        <f t="shared" si="51"/>
        <v>62.984000000000002</v>
      </c>
      <c r="K431" s="52">
        <f t="shared" si="51"/>
        <v>0.87099999999999977</v>
      </c>
      <c r="L431" s="52">
        <f t="shared" si="51"/>
        <v>2.3959999999999999</v>
      </c>
      <c r="M431" s="52">
        <f t="shared" si="51"/>
        <v>36.771000000000001</v>
      </c>
      <c r="O431" s="7" t="s">
        <v>25</v>
      </c>
      <c r="P431" s="202" t="str">
        <f t="shared" si="47"/>
        <v>Feijão</v>
      </c>
    </row>
    <row r="432" spans="1:16" ht="16.899999999999999" customHeight="1" x14ac:dyDescent="0.2">
      <c r="A432" s="99" t="s">
        <v>273</v>
      </c>
      <c r="B432" s="48">
        <v>80</v>
      </c>
      <c r="C432" s="52">
        <f t="shared" si="51"/>
        <v>95.327413333333325</v>
      </c>
      <c r="D432" s="52">
        <f t="shared" si="51"/>
        <v>0</v>
      </c>
      <c r="E432" s="52">
        <f t="shared" si="51"/>
        <v>17.221333333333334</v>
      </c>
      <c r="F432" s="52">
        <f t="shared" si="51"/>
        <v>2.4159999999999999</v>
      </c>
      <c r="G432" s="52">
        <f t="shared" si="51"/>
        <v>0</v>
      </c>
      <c r="H432" s="52">
        <f t="shared" si="51"/>
        <v>1.6</v>
      </c>
      <c r="I432" s="52">
        <f t="shared" si="51"/>
        <v>0</v>
      </c>
      <c r="J432" s="52">
        <f t="shared" si="51"/>
        <v>25.010666666666665</v>
      </c>
      <c r="K432" s="52">
        <f t="shared" si="51"/>
        <v>0.53066666666666662</v>
      </c>
      <c r="L432" s="52">
        <f t="shared" si="51"/>
        <v>0.34666666666666668</v>
      </c>
      <c r="M432" s="52">
        <f t="shared" si="51"/>
        <v>5.8906666666666663</v>
      </c>
      <c r="O432" s="5" t="s">
        <v>26</v>
      </c>
      <c r="P432" s="202" t="str">
        <f t="shared" si="47"/>
        <v>Frango</v>
      </c>
    </row>
    <row r="433" spans="1:16" ht="16.899999999999999" customHeight="1" x14ac:dyDescent="0.2">
      <c r="A433" s="99" t="s">
        <v>162</v>
      </c>
      <c r="B433" s="48">
        <v>2</v>
      </c>
      <c r="C433" s="52">
        <f t="shared" si="51"/>
        <v>0.84200000000000008</v>
      </c>
      <c r="D433" s="52">
        <f t="shared" si="51"/>
        <v>0.13800000000000001</v>
      </c>
      <c r="E433" s="52">
        <f t="shared" si="51"/>
        <v>0.05</v>
      </c>
      <c r="F433" s="52">
        <f t="shared" si="51"/>
        <v>0.01</v>
      </c>
      <c r="G433" s="52">
        <f t="shared" si="51"/>
        <v>2.4E-2</v>
      </c>
      <c r="H433" s="52">
        <f t="shared" si="51"/>
        <v>0</v>
      </c>
      <c r="I433" s="52">
        <f t="shared" si="51"/>
        <v>0.63560000000000005</v>
      </c>
      <c r="J433" s="52">
        <f t="shared" si="51"/>
        <v>0.49186666666666667</v>
      </c>
      <c r="K433" s="52">
        <f t="shared" si="51"/>
        <v>6.0666666666666655E-3</v>
      </c>
      <c r="L433" s="52">
        <f t="shared" si="51"/>
        <v>1.2933333333333331E-2</v>
      </c>
      <c r="M433" s="52">
        <f t="shared" si="51"/>
        <v>1.5970666666666669</v>
      </c>
      <c r="O433" s="5" t="s">
        <v>27</v>
      </c>
      <c r="P433" s="202" t="str">
        <f t="shared" si="47"/>
        <v>Cheiro</v>
      </c>
    </row>
    <row r="434" spans="1:16" ht="16.899999999999999" customHeight="1" x14ac:dyDescent="0.2">
      <c r="A434" s="99" t="s">
        <v>233</v>
      </c>
      <c r="B434" s="48">
        <v>2</v>
      </c>
      <c r="C434" s="52">
        <f t="shared" si="51"/>
        <v>0.7884009275362317</v>
      </c>
      <c r="D434" s="52">
        <f t="shared" si="51"/>
        <v>0.17706376811594196</v>
      </c>
      <c r="E434" s="52">
        <f t="shared" si="51"/>
        <v>3.4202898550724642E-2</v>
      </c>
      <c r="F434" s="52">
        <f t="shared" si="51"/>
        <v>1.6000000000000001E-3</v>
      </c>
      <c r="G434" s="52">
        <f t="shared" si="51"/>
        <v>4.3733333333333339E-2</v>
      </c>
      <c r="H434" s="52">
        <f t="shared" si="51"/>
        <v>1.6000000000000001E-3</v>
      </c>
      <c r="I434" s="52">
        <f t="shared" si="51"/>
        <v>9.3333333333333338E-2</v>
      </c>
      <c r="J434" s="52">
        <f t="shared" si="51"/>
        <v>0.23833333339999999</v>
      </c>
      <c r="K434" s="52">
        <f t="shared" si="51"/>
        <v>3.4666666666666669E-3</v>
      </c>
      <c r="L434" s="52">
        <f t="shared" si="51"/>
        <v>4.0666666666666672E-3</v>
      </c>
      <c r="M434" s="52">
        <f t="shared" si="51"/>
        <v>0.28000000000000003</v>
      </c>
      <c r="O434" s="5" t="s">
        <v>28</v>
      </c>
      <c r="P434" s="202" t="str">
        <f t="shared" si="47"/>
        <v>Cebola</v>
      </c>
    </row>
    <row r="435" spans="1:16" ht="16.899999999999999" customHeight="1" x14ac:dyDescent="0.2">
      <c r="A435" s="99" t="s">
        <v>153</v>
      </c>
      <c r="B435" s="48">
        <v>1</v>
      </c>
      <c r="C435" s="52">
        <f t="shared" si="51"/>
        <v>3.34</v>
      </c>
      <c r="D435" s="52">
        <f t="shared" si="51"/>
        <v>0.78200000000000003</v>
      </c>
      <c r="E435" s="52">
        <f t="shared" si="51"/>
        <v>6.6000000000000003E-2</v>
      </c>
      <c r="F435" s="52">
        <f t="shared" si="51"/>
        <v>0</v>
      </c>
      <c r="G435" s="52">
        <f t="shared" si="51"/>
        <v>4.5999999999999999E-2</v>
      </c>
      <c r="H435" s="52">
        <f t="shared" si="51"/>
        <v>0.6</v>
      </c>
      <c r="I435" s="52">
        <f t="shared" si="51"/>
        <v>7.0000000000000007E-2</v>
      </c>
      <c r="J435" s="52">
        <f t="shared" si="51"/>
        <v>0</v>
      </c>
      <c r="K435" s="52">
        <f t="shared" si="51"/>
        <v>0</v>
      </c>
      <c r="L435" s="52">
        <f t="shared" si="51"/>
        <v>5.5999999999999994E-2</v>
      </c>
      <c r="M435" s="52">
        <f t="shared" si="51"/>
        <v>1.2</v>
      </c>
      <c r="O435" s="5" t="s">
        <v>29</v>
      </c>
      <c r="P435" s="202" t="str">
        <f t="shared" si="47"/>
        <v>Colora</v>
      </c>
    </row>
    <row r="436" spans="1:16" ht="16.899999999999999" customHeight="1" x14ac:dyDescent="0.2">
      <c r="A436" s="99" t="s">
        <v>337</v>
      </c>
      <c r="B436" s="48">
        <v>5</v>
      </c>
      <c r="C436" s="52">
        <f t="shared" si="51"/>
        <v>44.2</v>
      </c>
      <c r="D436" s="52">
        <f t="shared" si="51"/>
        <v>0</v>
      </c>
      <c r="E436" s="52">
        <f t="shared" si="51"/>
        <v>0</v>
      </c>
      <c r="F436" s="52">
        <f t="shared" si="51"/>
        <v>5</v>
      </c>
      <c r="G436" s="52">
        <f t="shared" si="51"/>
        <v>0</v>
      </c>
      <c r="H436" s="52">
        <f t="shared" si="51"/>
        <v>0</v>
      </c>
      <c r="I436" s="52">
        <f t="shared" si="51"/>
        <v>0</v>
      </c>
      <c r="J436" s="52">
        <f t="shared" si="51"/>
        <v>0</v>
      </c>
      <c r="K436" s="52">
        <f t="shared" si="51"/>
        <v>0</v>
      </c>
      <c r="L436" s="52">
        <f t="shared" si="51"/>
        <v>0</v>
      </c>
      <c r="M436" s="52">
        <f t="shared" si="51"/>
        <v>0</v>
      </c>
      <c r="O436" s="5" t="s">
        <v>30</v>
      </c>
      <c r="P436" s="202" t="str">
        <f t="shared" si="47"/>
        <v>Óleo d</v>
      </c>
    </row>
    <row r="437" spans="1:16" ht="16.899999999999999" customHeight="1" x14ac:dyDescent="0.2">
      <c r="A437" s="100" t="s">
        <v>327</v>
      </c>
      <c r="B437" s="49">
        <v>5</v>
      </c>
      <c r="C437" s="52">
        <f t="shared" si="51"/>
        <v>4.8782447101449256</v>
      </c>
      <c r="D437" s="52">
        <f t="shared" si="51"/>
        <v>0.85675362318840542</v>
      </c>
      <c r="E437" s="52">
        <f t="shared" si="51"/>
        <v>0.16141304347826091</v>
      </c>
      <c r="F437" s="52">
        <f t="shared" si="51"/>
        <v>0.11766666666666664</v>
      </c>
      <c r="G437" s="52">
        <f t="shared" si="51"/>
        <v>0.23216666666666666</v>
      </c>
      <c r="H437" s="52">
        <f t="shared" si="51"/>
        <v>0.1145</v>
      </c>
      <c r="I437" s="52">
        <f t="shared" si="51"/>
        <v>8.716666666666667E-2</v>
      </c>
      <c r="J437" s="52">
        <f t="shared" si="51"/>
        <v>1.0188166666666667</v>
      </c>
      <c r="K437" s="52">
        <f t="shared" si="51"/>
        <v>2.4916666666666667E-2</v>
      </c>
      <c r="L437" s="52">
        <f t="shared" si="51"/>
        <v>2.9283333333333331E-2</v>
      </c>
      <c r="M437" s="52">
        <f t="shared" si="51"/>
        <v>0.10836666666666668</v>
      </c>
      <c r="O437" s="5" t="s">
        <v>31</v>
      </c>
      <c r="P437" s="202" t="str">
        <f t="shared" si="47"/>
        <v xml:space="preserve">Milho </v>
      </c>
    </row>
    <row r="438" spans="1:16" ht="16.899999999999999" customHeight="1" x14ac:dyDescent="0.2">
      <c r="A438" s="100" t="s">
        <v>51</v>
      </c>
      <c r="B438" s="49">
        <v>3</v>
      </c>
      <c r="C438" s="52">
        <f t="shared" si="51"/>
        <v>13.588912659999998</v>
      </c>
      <c r="D438" s="52">
        <f t="shared" si="51"/>
        <v>4.9821599999999987E-2</v>
      </c>
      <c r="E438" s="52">
        <f t="shared" si="51"/>
        <v>1.0666084</v>
      </c>
      <c r="F438" s="52">
        <f t="shared" si="51"/>
        <v>1.0058799999999999</v>
      </c>
      <c r="G438" s="52">
        <f t="shared" si="51"/>
        <v>0</v>
      </c>
      <c r="H438" s="52">
        <f t="shared" si="51"/>
        <v>1.9845999999999995</v>
      </c>
      <c r="I438" s="52">
        <f t="shared" si="51"/>
        <v>0</v>
      </c>
      <c r="J438" s="52">
        <f t="shared" si="51"/>
        <v>1.00102</v>
      </c>
      <c r="K438" s="52">
        <f t="shared" si="51"/>
        <v>0.13076000000000002</v>
      </c>
      <c r="L438" s="52">
        <f t="shared" si="51"/>
        <v>1.5970000000000002E-2</v>
      </c>
      <c r="M438" s="52">
        <f t="shared" si="51"/>
        <v>29.759030000000003</v>
      </c>
      <c r="O438" s="8" t="s">
        <v>33</v>
      </c>
      <c r="P438" s="202" t="str">
        <f t="shared" si="47"/>
        <v>Queijo</v>
      </c>
    </row>
    <row r="439" spans="1:16" ht="16.899999999999999" customHeight="1" x14ac:dyDescent="0.2">
      <c r="A439" s="100" t="s">
        <v>348</v>
      </c>
      <c r="B439" s="49">
        <v>15</v>
      </c>
      <c r="C439" s="52">
        <f t="shared" si="51"/>
        <v>1.4300536956521728</v>
      </c>
      <c r="D439" s="52">
        <f t="shared" si="51"/>
        <v>0.30556521739130299</v>
      </c>
      <c r="E439" s="52">
        <f t="shared" si="51"/>
        <v>0.13043478260869565</v>
      </c>
      <c r="F439" s="52">
        <f t="shared" si="51"/>
        <v>0</v>
      </c>
      <c r="G439" s="52">
        <f t="shared" si="51"/>
        <v>0.16800000000000004</v>
      </c>
      <c r="H439" s="52">
        <f t="shared" si="51"/>
        <v>3.2250000000000001</v>
      </c>
      <c r="I439" s="52">
        <f t="shared" si="51"/>
        <v>0.748</v>
      </c>
      <c r="J439" s="52">
        <f t="shared" si="51"/>
        <v>1.401</v>
      </c>
      <c r="K439" s="52">
        <f t="shared" si="51"/>
        <v>1.9000000000000003E-2</v>
      </c>
      <c r="L439" s="52">
        <f t="shared" si="51"/>
        <v>2.2000000000000002E-2</v>
      </c>
      <c r="M439" s="52">
        <f t="shared" si="51"/>
        <v>1.4425000000000001</v>
      </c>
      <c r="O439" s="5" t="s">
        <v>34</v>
      </c>
      <c r="P439" s="202" t="str">
        <f t="shared" si="47"/>
        <v>Pepino</v>
      </c>
    </row>
    <row r="440" spans="1:16" ht="16.899999999999999" customHeight="1" x14ac:dyDescent="0.2">
      <c r="A440" s="100" t="s">
        <v>167</v>
      </c>
      <c r="B440" s="49">
        <v>15</v>
      </c>
      <c r="C440" s="52">
        <f t="shared" si="51"/>
        <v>2.3002734782608734</v>
      </c>
      <c r="D440" s="52">
        <f t="shared" si="51"/>
        <v>0.47082608695652195</v>
      </c>
      <c r="E440" s="52">
        <f t="shared" si="51"/>
        <v>0.16467391304347825</v>
      </c>
      <c r="F440" s="52">
        <f t="shared" si="51"/>
        <v>2.6000000000000002E-2</v>
      </c>
      <c r="G440" s="52">
        <f t="shared" si="51"/>
        <v>0.17599999999999999</v>
      </c>
      <c r="H440" s="52">
        <f t="shared" si="51"/>
        <v>6.2445000000000004</v>
      </c>
      <c r="I440" s="52">
        <f t="shared" si="51"/>
        <v>3.1819999999999999</v>
      </c>
      <c r="J440" s="52">
        <f t="shared" si="51"/>
        <v>1.581</v>
      </c>
      <c r="K440" s="52">
        <f t="shared" si="51"/>
        <v>2.0500000000000004E-2</v>
      </c>
      <c r="L440" s="52">
        <f t="shared" si="51"/>
        <v>3.5499999999999997E-2</v>
      </c>
      <c r="M440" s="52">
        <f t="shared" si="51"/>
        <v>1.0410000000000001</v>
      </c>
      <c r="O440" s="5" t="s">
        <v>35</v>
      </c>
      <c r="P440" s="202" t="str">
        <f t="shared" si="47"/>
        <v>Tomate</v>
      </c>
    </row>
    <row r="441" spans="1:16" ht="16.899999999999999" customHeight="1" x14ac:dyDescent="0.2">
      <c r="A441" s="100" t="s">
        <v>158</v>
      </c>
      <c r="B441" s="49">
        <v>1</v>
      </c>
      <c r="C441" s="52">
        <f t="shared" si="51"/>
        <v>0</v>
      </c>
      <c r="D441" s="52">
        <f t="shared" si="51"/>
        <v>0</v>
      </c>
      <c r="E441" s="52">
        <f t="shared" si="51"/>
        <v>0</v>
      </c>
      <c r="F441" s="52">
        <f t="shared" si="51"/>
        <v>0</v>
      </c>
      <c r="G441" s="52">
        <f t="shared" si="51"/>
        <v>0</v>
      </c>
      <c r="H441" s="52">
        <f t="shared" si="51"/>
        <v>0</v>
      </c>
      <c r="I441" s="52">
        <f t="shared" si="51"/>
        <v>0</v>
      </c>
      <c r="J441" s="52">
        <f t="shared" si="51"/>
        <v>0</v>
      </c>
      <c r="K441" s="52">
        <f t="shared" si="51"/>
        <v>0</v>
      </c>
      <c r="L441" s="52">
        <f t="shared" si="51"/>
        <v>0</v>
      </c>
      <c r="M441" s="52">
        <f t="shared" si="51"/>
        <v>0</v>
      </c>
      <c r="O441" s="5" t="s">
        <v>36</v>
      </c>
      <c r="P441" s="202" t="str">
        <f t="shared" si="47"/>
        <v>Sal</v>
      </c>
    </row>
    <row r="442" spans="1:16" ht="16.899999999999999" customHeight="1" x14ac:dyDescent="0.2">
      <c r="A442" s="100"/>
      <c r="B442" s="49"/>
      <c r="C442" s="52" t="str">
        <f t="shared" si="51"/>
        <v/>
      </c>
      <c r="D442" s="52" t="str">
        <f t="shared" si="51"/>
        <v/>
      </c>
      <c r="E442" s="52" t="str">
        <f t="shared" si="51"/>
        <v/>
      </c>
      <c r="F442" s="52" t="str">
        <f t="shared" si="51"/>
        <v/>
      </c>
      <c r="G442" s="52" t="str">
        <f t="shared" si="51"/>
        <v/>
      </c>
      <c r="H442" s="52" t="str">
        <f t="shared" si="51"/>
        <v/>
      </c>
      <c r="I442" s="52" t="str">
        <f t="shared" si="51"/>
        <v/>
      </c>
      <c r="J442" s="52" t="str">
        <f t="shared" si="51"/>
        <v/>
      </c>
      <c r="K442" s="52" t="str">
        <f t="shared" si="51"/>
        <v/>
      </c>
      <c r="L442" s="52" t="str">
        <f t="shared" si="51"/>
        <v/>
      </c>
      <c r="M442" s="52" t="str">
        <f t="shared" si="51"/>
        <v/>
      </c>
      <c r="O442" s="5"/>
      <c r="P442" s="202" t="str">
        <f t="shared" si="47"/>
        <v/>
      </c>
    </row>
    <row r="443" spans="1:16" ht="16.899999999999999" customHeight="1" x14ac:dyDescent="0.2">
      <c r="A443" s="100"/>
      <c r="B443" s="49"/>
      <c r="C443" s="52" t="str">
        <f t="shared" si="51"/>
        <v/>
      </c>
      <c r="D443" s="52" t="str">
        <f t="shared" si="51"/>
        <v/>
      </c>
      <c r="E443" s="52" t="str">
        <f t="shared" si="51"/>
        <v/>
      </c>
      <c r="F443" s="52" t="str">
        <f t="shared" si="51"/>
        <v/>
      </c>
      <c r="G443" s="52" t="str">
        <f t="shared" si="51"/>
        <v/>
      </c>
      <c r="H443" s="52" t="str">
        <f t="shared" si="51"/>
        <v/>
      </c>
      <c r="I443" s="52" t="str">
        <f t="shared" si="51"/>
        <v/>
      </c>
      <c r="J443" s="52" t="str">
        <f t="shared" si="51"/>
        <v/>
      </c>
      <c r="K443" s="52" t="str">
        <f t="shared" si="51"/>
        <v/>
      </c>
      <c r="L443" s="52" t="str">
        <f t="shared" si="51"/>
        <v/>
      </c>
      <c r="M443" s="52" t="str">
        <f t="shared" si="51"/>
        <v/>
      </c>
      <c r="O443" s="5"/>
      <c r="P443" s="202" t="str">
        <f t="shared" si="47"/>
        <v/>
      </c>
    </row>
    <row r="444" spans="1:16" ht="16.899999999999999" customHeight="1" x14ac:dyDescent="0.2">
      <c r="A444" s="100"/>
      <c r="B444" s="49"/>
      <c r="C444" s="52" t="str">
        <f t="shared" ref="C444:M447" si="52">IF($A444="","",$B444*(VLOOKUP($A444,listaDados,C$3,FALSE)))</f>
        <v/>
      </c>
      <c r="D444" s="52" t="str">
        <f t="shared" si="52"/>
        <v/>
      </c>
      <c r="E444" s="52" t="str">
        <f t="shared" si="52"/>
        <v/>
      </c>
      <c r="F444" s="52" t="str">
        <f t="shared" si="52"/>
        <v/>
      </c>
      <c r="G444" s="52" t="str">
        <f t="shared" si="52"/>
        <v/>
      </c>
      <c r="H444" s="52" t="str">
        <f t="shared" si="52"/>
        <v/>
      </c>
      <c r="I444" s="52" t="str">
        <f t="shared" si="52"/>
        <v/>
      </c>
      <c r="J444" s="52" t="str">
        <f t="shared" si="52"/>
        <v/>
      </c>
      <c r="K444" s="52" t="str">
        <f t="shared" si="52"/>
        <v/>
      </c>
      <c r="L444" s="52" t="str">
        <f t="shared" si="52"/>
        <v/>
      </c>
      <c r="M444" s="52" t="str">
        <f t="shared" si="52"/>
        <v/>
      </c>
      <c r="O444" s="5"/>
      <c r="P444" s="202" t="str">
        <f t="shared" si="47"/>
        <v/>
      </c>
    </row>
    <row r="445" spans="1:16" ht="16.899999999999999" customHeight="1" x14ac:dyDescent="0.2">
      <c r="A445" s="100"/>
      <c r="B445" s="49"/>
      <c r="C445" s="52" t="str">
        <f t="shared" si="52"/>
        <v/>
      </c>
      <c r="D445" s="52" t="str">
        <f t="shared" si="52"/>
        <v/>
      </c>
      <c r="E445" s="52" t="str">
        <f t="shared" si="52"/>
        <v/>
      </c>
      <c r="F445" s="52" t="str">
        <f t="shared" si="52"/>
        <v/>
      </c>
      <c r="G445" s="52" t="str">
        <f t="shared" si="52"/>
        <v/>
      </c>
      <c r="H445" s="52" t="str">
        <f t="shared" si="52"/>
        <v/>
      </c>
      <c r="I445" s="52" t="str">
        <f t="shared" si="52"/>
        <v/>
      </c>
      <c r="J445" s="52" t="str">
        <f t="shared" si="52"/>
        <v/>
      </c>
      <c r="K445" s="52" t="str">
        <f t="shared" si="52"/>
        <v/>
      </c>
      <c r="L445" s="52" t="str">
        <f t="shared" si="52"/>
        <v/>
      </c>
      <c r="M445" s="52" t="str">
        <f t="shared" si="52"/>
        <v/>
      </c>
      <c r="O445" s="5"/>
      <c r="P445" s="202" t="str">
        <f t="shared" si="47"/>
        <v/>
      </c>
    </row>
    <row r="446" spans="1:16" ht="16.899999999999999" customHeight="1" x14ac:dyDescent="0.2">
      <c r="A446" s="100"/>
      <c r="B446" s="49"/>
      <c r="C446" s="52" t="str">
        <f t="shared" si="52"/>
        <v/>
      </c>
      <c r="D446" s="52" t="str">
        <f t="shared" si="52"/>
        <v/>
      </c>
      <c r="E446" s="52" t="str">
        <f t="shared" si="52"/>
        <v/>
      </c>
      <c r="F446" s="52" t="str">
        <f t="shared" si="52"/>
        <v/>
      </c>
      <c r="G446" s="52" t="str">
        <f t="shared" si="52"/>
        <v/>
      </c>
      <c r="H446" s="52" t="str">
        <f t="shared" si="52"/>
        <v/>
      </c>
      <c r="I446" s="52" t="str">
        <f t="shared" si="52"/>
        <v/>
      </c>
      <c r="J446" s="52" t="str">
        <f t="shared" si="52"/>
        <v/>
      </c>
      <c r="K446" s="52" t="str">
        <f t="shared" si="52"/>
        <v/>
      </c>
      <c r="L446" s="52" t="str">
        <f t="shared" si="52"/>
        <v/>
      </c>
      <c r="M446" s="52" t="str">
        <f t="shared" si="52"/>
        <v/>
      </c>
      <c r="O446" s="5" t="s">
        <v>37</v>
      </c>
      <c r="P446" s="202" t="str">
        <f t="shared" si="47"/>
        <v/>
      </c>
    </row>
    <row r="447" spans="1:16" ht="16.899999999999999" customHeight="1" x14ac:dyDescent="0.2">
      <c r="A447" s="100"/>
      <c r="B447" s="49"/>
      <c r="C447" s="52" t="str">
        <f t="shared" si="52"/>
        <v/>
      </c>
      <c r="D447" s="52" t="str">
        <f t="shared" si="52"/>
        <v/>
      </c>
      <c r="E447" s="52" t="str">
        <f t="shared" si="52"/>
        <v/>
      </c>
      <c r="F447" s="52" t="str">
        <f t="shared" si="52"/>
        <v/>
      </c>
      <c r="G447" s="52" t="str">
        <f t="shared" si="52"/>
        <v/>
      </c>
      <c r="H447" s="52" t="str">
        <f t="shared" si="52"/>
        <v/>
      </c>
      <c r="I447" s="52" t="str">
        <f t="shared" si="52"/>
        <v/>
      </c>
      <c r="J447" s="52" t="str">
        <f t="shared" si="52"/>
        <v/>
      </c>
      <c r="K447" s="52" t="str">
        <f t="shared" si="52"/>
        <v/>
      </c>
      <c r="L447" s="52" t="str">
        <f t="shared" si="52"/>
        <v/>
      </c>
      <c r="M447" s="52" t="str">
        <f t="shared" si="52"/>
        <v/>
      </c>
      <c r="O447" s="9" t="s">
        <v>38</v>
      </c>
      <c r="P447" s="202" t="str">
        <f t="shared" si="47"/>
        <v/>
      </c>
    </row>
    <row r="448" spans="1:16" ht="16.899999999999999" customHeight="1" thickBot="1" x14ac:dyDescent="0.25">
      <c r="A448" s="181" t="s">
        <v>134</v>
      </c>
      <c r="B448" s="55"/>
      <c r="C448" s="50">
        <f t="shared" ref="C448:M448" si="53">SUM(C428:C447)</f>
        <v>625.11229250058</v>
      </c>
      <c r="D448" s="50">
        <f t="shared" si="53"/>
        <v>100.32213029565217</v>
      </c>
      <c r="E448" s="50">
        <f t="shared" si="53"/>
        <v>32.152083037681159</v>
      </c>
      <c r="F448" s="50">
        <f t="shared" si="53"/>
        <v>9.2929466666666656</v>
      </c>
      <c r="G448" s="50">
        <f t="shared" si="53"/>
        <v>7.9420333333333346</v>
      </c>
      <c r="H448" s="50">
        <f t="shared" si="53"/>
        <v>13.8668</v>
      </c>
      <c r="I448" s="50">
        <f t="shared" si="53"/>
        <v>5.2214333333333336</v>
      </c>
      <c r="J448" s="50">
        <f t="shared" si="53"/>
        <v>124.5616366668</v>
      </c>
      <c r="K448" s="50">
        <f t="shared" si="53"/>
        <v>2.8428766666666672</v>
      </c>
      <c r="L448" s="50">
        <f t="shared" si="53"/>
        <v>3.6082341666666657</v>
      </c>
      <c r="M448" s="50">
        <f t="shared" si="53"/>
        <v>82.919563333333343</v>
      </c>
      <c r="O448" s="5" t="s">
        <v>39</v>
      </c>
      <c r="P448" s="202" t="str">
        <f t="shared" si="47"/>
        <v>TOTAL</v>
      </c>
    </row>
    <row r="449" spans="1:16" x14ac:dyDescent="0.2">
      <c r="P449" s="202" t="str">
        <f t="shared" si="47"/>
        <v/>
      </c>
    </row>
    <row r="450" spans="1:16" ht="13.5" thickBot="1" x14ac:dyDescent="0.25">
      <c r="P450" s="202" t="str">
        <f t="shared" si="47"/>
        <v/>
      </c>
    </row>
    <row r="451" spans="1:16" ht="30" customHeight="1" thickBot="1" x14ac:dyDescent="0.25">
      <c r="A451" s="92" t="s">
        <v>133</v>
      </c>
      <c r="B451" s="178"/>
      <c r="C451" s="179"/>
      <c r="D451" s="179"/>
      <c r="E451" s="272" t="s">
        <v>422</v>
      </c>
      <c r="F451" s="272"/>
      <c r="G451" s="272"/>
      <c r="H451" s="272"/>
      <c r="I451" s="179"/>
      <c r="J451" s="179"/>
      <c r="K451" s="180"/>
      <c r="L451" s="251" t="s">
        <v>74</v>
      </c>
      <c r="M451" s="252"/>
      <c r="O451" s="4" t="s">
        <v>14</v>
      </c>
      <c r="P451" s="202" t="str">
        <f t="shared" si="47"/>
        <v>MEC 
F</v>
      </c>
    </row>
    <row r="452" spans="1:16" ht="15.2" customHeight="1" thickBot="1" x14ac:dyDescent="0.3">
      <c r="A452" s="93" t="s">
        <v>453</v>
      </c>
      <c r="B452" s="1">
        <v>1</v>
      </c>
      <c r="C452" s="2" t="s">
        <v>448</v>
      </c>
      <c r="D452" s="3"/>
      <c r="E452" s="253"/>
      <c r="F452" s="253"/>
      <c r="G452" s="253"/>
      <c r="H452" s="254"/>
      <c r="I452" s="255" t="s">
        <v>141</v>
      </c>
      <c r="J452" s="256"/>
      <c r="K452" s="257" t="s">
        <v>80</v>
      </c>
      <c r="L452" s="258"/>
      <c r="M452" s="259"/>
      <c r="O452" s="5" t="s">
        <v>16</v>
      </c>
      <c r="P452" s="202" t="str">
        <f t="shared" si="47"/>
        <v xml:space="preserve">Nº de </v>
      </c>
    </row>
    <row r="453" spans="1:16" ht="15.2" customHeight="1" thickBot="1" x14ac:dyDescent="0.25">
      <c r="A453" s="94"/>
      <c r="B453" s="14"/>
      <c r="C453" s="15" t="str">
        <f>+C454</f>
        <v>RISOTO DE CARNE MOÍDA COM LEGUMES + FRUTA</v>
      </c>
      <c r="D453" s="15">
        <v>15</v>
      </c>
      <c r="E453" s="15">
        <v>16</v>
      </c>
      <c r="F453" s="15">
        <v>17</v>
      </c>
      <c r="G453" s="15">
        <v>18</v>
      </c>
      <c r="H453" s="15">
        <v>19</v>
      </c>
      <c r="I453" s="15">
        <v>20</v>
      </c>
      <c r="J453" s="15">
        <v>21</v>
      </c>
      <c r="K453" s="15">
        <v>22</v>
      </c>
      <c r="L453" s="15">
        <v>23</v>
      </c>
      <c r="M453" s="95">
        <v>24</v>
      </c>
      <c r="O453" s="5" t="s">
        <v>17</v>
      </c>
      <c r="P453" s="202" t="str">
        <f t="shared" si="47"/>
        <v/>
      </c>
    </row>
    <row r="454" spans="1:16" ht="15.2" customHeight="1" x14ac:dyDescent="0.2">
      <c r="A454" s="96" t="s">
        <v>0</v>
      </c>
      <c r="B454" s="260" t="s">
        <v>73</v>
      </c>
      <c r="C454" s="262" t="s">
        <v>433</v>
      </c>
      <c r="D454" s="263"/>
      <c r="E454" s="263"/>
      <c r="F454" s="263"/>
      <c r="G454" s="263"/>
      <c r="H454" s="263"/>
      <c r="I454" s="263"/>
      <c r="J454" s="263"/>
      <c r="K454" s="264"/>
      <c r="L454" s="268" t="s">
        <v>1</v>
      </c>
      <c r="M454" s="269"/>
      <c r="O454" s="6" t="s">
        <v>69</v>
      </c>
      <c r="P454" s="202" t="str">
        <f t="shared" si="47"/>
        <v>N.º do</v>
      </c>
    </row>
    <row r="455" spans="1:16" ht="15.2" customHeight="1" thickBot="1" x14ac:dyDescent="0.25">
      <c r="A455" s="97">
        <v>16</v>
      </c>
      <c r="B455" s="261"/>
      <c r="C455" s="265"/>
      <c r="D455" s="266"/>
      <c r="E455" s="266"/>
      <c r="F455" s="266"/>
      <c r="G455" s="266"/>
      <c r="H455" s="266"/>
      <c r="I455" s="266"/>
      <c r="J455" s="266"/>
      <c r="K455" s="267"/>
      <c r="L455" s="270">
        <v>1</v>
      </c>
      <c r="M455" s="271"/>
      <c r="O455" s="5" t="s">
        <v>65</v>
      </c>
      <c r="P455" s="202" t="str">
        <f t="shared" si="47"/>
        <v>16</v>
      </c>
    </row>
    <row r="456" spans="1:16" ht="31.5" customHeight="1" x14ac:dyDescent="0.2">
      <c r="A456" s="249" t="s">
        <v>2</v>
      </c>
      <c r="B456" s="46" t="s">
        <v>3</v>
      </c>
      <c r="C456" s="47" t="s">
        <v>54</v>
      </c>
      <c r="D456" s="47" t="s">
        <v>132</v>
      </c>
      <c r="E456" s="47" t="s">
        <v>136</v>
      </c>
      <c r="F456" s="47" t="s">
        <v>137</v>
      </c>
      <c r="G456" s="47" t="s">
        <v>138</v>
      </c>
      <c r="H456" s="47" t="s">
        <v>126</v>
      </c>
      <c r="I456" s="47" t="s">
        <v>127</v>
      </c>
      <c r="J456" s="47" t="s">
        <v>131</v>
      </c>
      <c r="K456" s="47" t="s">
        <v>128</v>
      </c>
      <c r="L456" s="47" t="s">
        <v>129</v>
      </c>
      <c r="M456" s="47" t="s">
        <v>130</v>
      </c>
      <c r="O456" s="5" t="s">
        <v>20</v>
      </c>
      <c r="P456" s="202" t="str">
        <f t="shared" si="47"/>
        <v>Nome d</v>
      </c>
    </row>
    <row r="457" spans="1:16" ht="15.75" thickBot="1" x14ac:dyDescent="0.25">
      <c r="A457" s="250"/>
      <c r="B457" s="53" t="s">
        <v>4</v>
      </c>
      <c r="C457" s="54" t="s">
        <v>4</v>
      </c>
      <c r="D457" s="54" t="s">
        <v>4</v>
      </c>
      <c r="E457" s="54" t="s">
        <v>4</v>
      </c>
      <c r="F457" s="54" t="s">
        <v>4</v>
      </c>
      <c r="G457" s="54" t="s">
        <v>4</v>
      </c>
      <c r="H457" s="54" t="s">
        <v>139</v>
      </c>
      <c r="I457" s="54" t="s">
        <v>72</v>
      </c>
      <c r="J457" s="54" t="s">
        <v>72</v>
      </c>
      <c r="K457" s="54" t="s">
        <v>72</v>
      </c>
      <c r="L457" s="54" t="s">
        <v>72</v>
      </c>
      <c r="M457" s="54" t="s">
        <v>72</v>
      </c>
      <c r="O457" s="5" t="s">
        <v>21</v>
      </c>
      <c r="P457" s="202" t="str">
        <f t="shared" ref="P457:P520" si="54">LEFT(A457,6)</f>
        <v/>
      </c>
    </row>
    <row r="458" spans="1:16" ht="16.899999999999999" customHeight="1" x14ac:dyDescent="0.2">
      <c r="A458" s="98" t="s">
        <v>189</v>
      </c>
      <c r="B458" s="51">
        <v>70</v>
      </c>
      <c r="C458" s="52">
        <f t="shared" ref="C458:M473" si="55">IF($A458="","",$B458*(VLOOKUP($A458,listaDados,C$3,FALSE)))</f>
        <v>250.45249118115942</v>
      </c>
      <c r="D458" s="52">
        <f t="shared" si="55"/>
        <v>55.131680434782602</v>
      </c>
      <c r="E458" s="52">
        <f t="shared" si="55"/>
        <v>5.010977898550725</v>
      </c>
      <c r="F458" s="52">
        <f t="shared" si="55"/>
        <v>0.23450000000000001</v>
      </c>
      <c r="G458" s="52">
        <f t="shared" si="55"/>
        <v>1.1474166666666665</v>
      </c>
      <c r="H458" s="52">
        <f t="shared" si="55"/>
        <v>0</v>
      </c>
      <c r="I458" s="52">
        <f t="shared" si="55"/>
        <v>0</v>
      </c>
      <c r="J458" s="52">
        <f t="shared" si="55"/>
        <v>21.268566666666665</v>
      </c>
      <c r="K458" s="52">
        <f t="shared" si="55"/>
        <v>0.8573833333333335</v>
      </c>
      <c r="L458" s="52">
        <f t="shared" si="55"/>
        <v>0.47442324999999996</v>
      </c>
      <c r="M458" s="52">
        <f t="shared" si="55"/>
        <v>3.0900333333333334</v>
      </c>
      <c r="O458" s="5" t="s">
        <v>22</v>
      </c>
      <c r="P458" s="202" t="str">
        <f t="shared" si="54"/>
        <v>Arroz,</v>
      </c>
    </row>
    <row r="459" spans="1:16" ht="16.899999999999999" customHeight="1" x14ac:dyDescent="0.2">
      <c r="A459" s="99" t="s">
        <v>148</v>
      </c>
      <c r="B459" s="48">
        <v>100</v>
      </c>
      <c r="C459" s="52">
        <f t="shared" si="55"/>
        <v>204</v>
      </c>
      <c r="D459" s="52">
        <f t="shared" si="55"/>
        <v>0</v>
      </c>
      <c r="E459" s="52">
        <f t="shared" si="55"/>
        <v>30.67</v>
      </c>
      <c r="F459" s="52">
        <f t="shared" si="55"/>
        <v>9</v>
      </c>
      <c r="G459" s="52">
        <f t="shared" si="55"/>
        <v>0</v>
      </c>
      <c r="H459" s="52">
        <f t="shared" si="55"/>
        <v>0</v>
      </c>
      <c r="I459" s="52">
        <f t="shared" si="55"/>
        <v>0</v>
      </c>
      <c r="J459" s="52">
        <f t="shared" si="55"/>
        <v>20</v>
      </c>
      <c r="K459" s="52">
        <f t="shared" si="55"/>
        <v>5.2</v>
      </c>
      <c r="L459" s="52">
        <f t="shared" si="55"/>
        <v>2.5299999999999998</v>
      </c>
      <c r="M459" s="52">
        <f t="shared" si="55"/>
        <v>7.0000000000000009</v>
      </c>
      <c r="O459" s="5" t="s">
        <v>23</v>
      </c>
      <c r="P459" s="202" t="str">
        <f t="shared" si="54"/>
        <v xml:space="preserve">Carne </v>
      </c>
    </row>
    <row r="460" spans="1:16" ht="16.899999999999999" customHeight="1" x14ac:dyDescent="0.2">
      <c r="A460" s="99" t="s">
        <v>235</v>
      </c>
      <c r="B460" s="48">
        <v>20</v>
      </c>
      <c r="C460" s="52">
        <f t="shared" si="55"/>
        <v>6.8270776811594267</v>
      </c>
      <c r="D460" s="52">
        <f t="shared" si="55"/>
        <v>1.532</v>
      </c>
      <c r="E460" s="52">
        <f t="shared" si="55"/>
        <v>0.26449275362318841</v>
      </c>
      <c r="F460" s="52">
        <f t="shared" si="55"/>
        <v>3.4666666666666672E-2</v>
      </c>
      <c r="G460" s="52">
        <f t="shared" si="55"/>
        <v>0.63666666666666671</v>
      </c>
      <c r="H460" s="52">
        <f t="shared" si="55"/>
        <v>168.1</v>
      </c>
      <c r="I460" s="52">
        <f t="shared" si="55"/>
        <v>1.0233333333333334</v>
      </c>
      <c r="J460" s="52">
        <f t="shared" si="55"/>
        <v>2.2453333333333334</v>
      </c>
      <c r="K460" s="52">
        <f t="shared" si="55"/>
        <v>4.4666666666666674E-2</v>
      </c>
      <c r="L460" s="52">
        <f t="shared" si="55"/>
        <v>3.6666666666666667E-2</v>
      </c>
      <c r="M460" s="52">
        <f t="shared" si="55"/>
        <v>4.508</v>
      </c>
      <c r="O460" s="5" t="s">
        <v>24</v>
      </c>
      <c r="P460" s="202" t="str">
        <f t="shared" si="54"/>
        <v>Cenour</v>
      </c>
    </row>
    <row r="461" spans="1:16" ht="16.899999999999999" customHeight="1" x14ac:dyDescent="0.2">
      <c r="A461" s="99" t="s">
        <v>248</v>
      </c>
      <c r="B461" s="48">
        <v>10</v>
      </c>
      <c r="C461" s="52">
        <f t="shared" si="55"/>
        <v>7.3844704347826093</v>
      </c>
      <c r="D461" s="52">
        <f t="shared" si="55"/>
        <v>1.3442173913043478</v>
      </c>
      <c r="E461" s="52">
        <f t="shared" si="55"/>
        <v>0.45978260869565224</v>
      </c>
      <c r="F461" s="52">
        <f t="shared" si="55"/>
        <v>3.7999999999999999E-2</v>
      </c>
      <c r="G461" s="52">
        <f t="shared" si="55"/>
        <v>0.50800000000000001</v>
      </c>
      <c r="H461" s="52">
        <f t="shared" si="55"/>
        <v>2.6669999999999998</v>
      </c>
      <c r="I461" s="52">
        <f t="shared" si="55"/>
        <v>0</v>
      </c>
      <c r="J461" s="52">
        <f t="shared" si="55"/>
        <v>2.3190333333333331</v>
      </c>
      <c r="K461" s="52">
        <f t="shared" si="55"/>
        <v>8.7833333333333319E-2</v>
      </c>
      <c r="L461" s="52">
        <f t="shared" si="55"/>
        <v>0.13853333333333334</v>
      </c>
      <c r="M461" s="52">
        <f t="shared" si="55"/>
        <v>2.2214999999999998</v>
      </c>
      <c r="O461" s="7" t="s">
        <v>25</v>
      </c>
      <c r="P461" s="202" t="str">
        <f t="shared" si="54"/>
        <v>Ervilh</v>
      </c>
    </row>
    <row r="462" spans="1:16" ht="16.899999999999999" customHeight="1" x14ac:dyDescent="0.2">
      <c r="A462" s="99" t="s">
        <v>116</v>
      </c>
      <c r="B462" s="48">
        <v>20</v>
      </c>
      <c r="C462" s="52">
        <f t="shared" si="55"/>
        <v>7.6893098920981124</v>
      </c>
      <c r="D462" s="52">
        <f t="shared" si="55"/>
        <v>1.5423333333333356</v>
      </c>
      <c r="E462" s="52">
        <f t="shared" si="55"/>
        <v>0.27500000000000002</v>
      </c>
      <c r="F462" s="52">
        <f t="shared" si="55"/>
        <v>0.18066666666666664</v>
      </c>
      <c r="G462" s="52">
        <f t="shared" si="55"/>
        <v>0.62333333333333329</v>
      </c>
      <c r="H462" s="52">
        <f t="shared" si="55"/>
        <v>3.4840000000000004</v>
      </c>
      <c r="I462" s="52">
        <f t="shared" si="55"/>
        <v>0.54133333333333344</v>
      </c>
      <c r="J462" s="52">
        <f t="shared" si="55"/>
        <v>3.3578666666666668</v>
      </c>
      <c r="K462" s="52">
        <f t="shared" si="55"/>
        <v>2.5800000000000003E-2</v>
      </c>
      <c r="L462" s="52">
        <f t="shared" si="55"/>
        <v>0.31546666666666662</v>
      </c>
      <c r="M462" s="52">
        <f t="shared" si="55"/>
        <v>2.3458666666666668</v>
      </c>
      <c r="O462" s="5" t="s">
        <v>26</v>
      </c>
      <c r="P462" s="202" t="str">
        <f t="shared" si="54"/>
        <v>Tomate</v>
      </c>
    </row>
    <row r="463" spans="1:16" ht="16.899999999999999" customHeight="1" x14ac:dyDescent="0.2">
      <c r="A463" s="99" t="s">
        <v>183</v>
      </c>
      <c r="B463" s="48">
        <v>1</v>
      </c>
      <c r="C463" s="52">
        <f t="shared" si="55"/>
        <v>1.1312987826086958</v>
      </c>
      <c r="D463" s="52">
        <f t="shared" si="55"/>
        <v>0.23905797101449278</v>
      </c>
      <c r="E463" s="52">
        <f t="shared" si="55"/>
        <v>7.0108695652173911E-2</v>
      </c>
      <c r="F463" s="52">
        <f t="shared" si="55"/>
        <v>2.2000000000000001E-3</v>
      </c>
      <c r="G463" s="52">
        <f t="shared" si="55"/>
        <v>4.3233333333333332E-2</v>
      </c>
      <c r="H463" s="52">
        <f t="shared" si="55"/>
        <v>9.5000000000000001E-2</v>
      </c>
      <c r="I463" s="52">
        <f t="shared" si="55"/>
        <v>0.312</v>
      </c>
      <c r="J463" s="52">
        <f t="shared" si="55"/>
        <v>0.21293333333333334</v>
      </c>
      <c r="K463" s="52">
        <f t="shared" si="55"/>
        <v>8.199999999999999E-3</v>
      </c>
      <c r="L463" s="52">
        <f t="shared" si="55"/>
        <v>8.0000000000000002E-3</v>
      </c>
      <c r="M463" s="52">
        <f t="shared" si="55"/>
        <v>0.1356</v>
      </c>
      <c r="O463" s="5" t="s">
        <v>27</v>
      </c>
      <c r="P463" s="202" t="str">
        <f t="shared" si="54"/>
        <v>Alho</v>
      </c>
    </row>
    <row r="464" spans="1:16" ht="16.899999999999999" customHeight="1" x14ac:dyDescent="0.2">
      <c r="A464" s="99" t="s">
        <v>162</v>
      </c>
      <c r="B464" s="48">
        <v>2</v>
      </c>
      <c r="C464" s="52">
        <f t="shared" si="55"/>
        <v>0.84200000000000008</v>
      </c>
      <c r="D464" s="52">
        <f t="shared" si="55"/>
        <v>0.13800000000000001</v>
      </c>
      <c r="E464" s="52">
        <f t="shared" si="55"/>
        <v>0.05</v>
      </c>
      <c r="F464" s="52">
        <f t="shared" si="55"/>
        <v>0.01</v>
      </c>
      <c r="G464" s="52">
        <f t="shared" si="55"/>
        <v>2.4E-2</v>
      </c>
      <c r="H464" s="52">
        <f t="shared" si="55"/>
        <v>0</v>
      </c>
      <c r="I464" s="52">
        <f t="shared" si="55"/>
        <v>0.63560000000000005</v>
      </c>
      <c r="J464" s="52">
        <f t="shared" si="55"/>
        <v>0.49186666666666667</v>
      </c>
      <c r="K464" s="52">
        <f t="shared" si="55"/>
        <v>6.0666666666666655E-3</v>
      </c>
      <c r="L464" s="52">
        <f t="shared" si="55"/>
        <v>1.2933333333333331E-2</v>
      </c>
      <c r="M464" s="52">
        <f t="shared" si="55"/>
        <v>1.5970666666666669</v>
      </c>
      <c r="O464" s="5" t="s">
        <v>28</v>
      </c>
      <c r="P464" s="202" t="str">
        <f t="shared" si="54"/>
        <v>Cheiro</v>
      </c>
    </row>
    <row r="465" spans="1:16" ht="16.899999999999999" customHeight="1" x14ac:dyDescent="0.2">
      <c r="A465" s="99" t="s">
        <v>233</v>
      </c>
      <c r="B465" s="48">
        <v>2</v>
      </c>
      <c r="C465" s="52">
        <f t="shared" si="55"/>
        <v>0.7884009275362317</v>
      </c>
      <c r="D465" s="52">
        <f t="shared" si="55"/>
        <v>0.17706376811594196</v>
      </c>
      <c r="E465" s="52">
        <f t="shared" si="55"/>
        <v>3.4202898550724642E-2</v>
      </c>
      <c r="F465" s="52">
        <f t="shared" si="55"/>
        <v>1.6000000000000001E-3</v>
      </c>
      <c r="G465" s="52">
        <f t="shared" si="55"/>
        <v>4.3733333333333339E-2</v>
      </c>
      <c r="H465" s="52">
        <f t="shared" si="55"/>
        <v>1.6000000000000001E-3</v>
      </c>
      <c r="I465" s="52">
        <f t="shared" si="55"/>
        <v>9.3333333333333338E-2</v>
      </c>
      <c r="J465" s="52">
        <f t="shared" si="55"/>
        <v>0.23833333339999999</v>
      </c>
      <c r="K465" s="52">
        <f t="shared" si="55"/>
        <v>3.4666666666666669E-3</v>
      </c>
      <c r="L465" s="52">
        <f t="shared" si="55"/>
        <v>4.0666666666666672E-3</v>
      </c>
      <c r="M465" s="52">
        <f t="shared" si="55"/>
        <v>0.28000000000000003</v>
      </c>
      <c r="O465" s="5" t="s">
        <v>29</v>
      </c>
      <c r="P465" s="202" t="str">
        <f t="shared" si="54"/>
        <v>Cebola</v>
      </c>
    </row>
    <row r="466" spans="1:16" ht="16.899999999999999" customHeight="1" x14ac:dyDescent="0.2">
      <c r="A466" s="99" t="s">
        <v>337</v>
      </c>
      <c r="B466" s="48">
        <v>5</v>
      </c>
      <c r="C466" s="52">
        <f t="shared" si="55"/>
        <v>44.2</v>
      </c>
      <c r="D466" s="52">
        <f t="shared" si="55"/>
        <v>0</v>
      </c>
      <c r="E466" s="52">
        <f t="shared" si="55"/>
        <v>0</v>
      </c>
      <c r="F466" s="52">
        <f t="shared" si="55"/>
        <v>5</v>
      </c>
      <c r="G466" s="52">
        <f t="shared" si="55"/>
        <v>0</v>
      </c>
      <c r="H466" s="52">
        <f t="shared" si="55"/>
        <v>0</v>
      </c>
      <c r="I466" s="52">
        <f t="shared" si="55"/>
        <v>0</v>
      </c>
      <c r="J466" s="52">
        <f t="shared" si="55"/>
        <v>0</v>
      </c>
      <c r="K466" s="52">
        <f t="shared" si="55"/>
        <v>0</v>
      </c>
      <c r="L466" s="52">
        <f t="shared" si="55"/>
        <v>0</v>
      </c>
      <c r="M466" s="52">
        <f t="shared" si="55"/>
        <v>0</v>
      </c>
      <c r="O466" s="5" t="s">
        <v>30</v>
      </c>
      <c r="P466" s="202" t="str">
        <f t="shared" si="54"/>
        <v>Óleo d</v>
      </c>
    </row>
    <row r="467" spans="1:16" ht="16.899999999999999" customHeight="1" x14ac:dyDescent="0.2">
      <c r="A467" s="100" t="s">
        <v>293</v>
      </c>
      <c r="B467" s="49">
        <v>100</v>
      </c>
      <c r="C467" s="52">
        <f t="shared" si="55"/>
        <v>36.773765217391322</v>
      </c>
      <c r="D467" s="52">
        <f t="shared" si="55"/>
        <v>8.9465217391304375</v>
      </c>
      <c r="E467" s="52">
        <f t="shared" si="55"/>
        <v>1.0434782608695652</v>
      </c>
      <c r="F467" s="52">
        <f t="shared" si="55"/>
        <v>0.12666666666666668</v>
      </c>
      <c r="G467" s="52">
        <f t="shared" si="55"/>
        <v>0.76666666666666661</v>
      </c>
      <c r="H467" s="52">
        <f t="shared" si="55"/>
        <v>11.21</v>
      </c>
      <c r="I467" s="52">
        <f t="shared" si="55"/>
        <v>53.73333333333332</v>
      </c>
      <c r="J467" s="52">
        <f t="shared" si="55"/>
        <v>8.6133333333333333</v>
      </c>
      <c r="K467" s="52">
        <f t="shared" si="55"/>
        <v>0.06</v>
      </c>
      <c r="L467" s="52">
        <f t="shared" si="55"/>
        <v>0.09</v>
      </c>
      <c r="M467" s="52">
        <f t="shared" si="55"/>
        <v>21.885999999999999</v>
      </c>
      <c r="O467" s="5" t="s">
        <v>31</v>
      </c>
      <c r="P467" s="202" t="str">
        <f t="shared" si="54"/>
        <v>Laranj</v>
      </c>
    </row>
    <row r="468" spans="1:16" ht="16.899999999999999" customHeight="1" x14ac:dyDescent="0.2">
      <c r="A468" s="100" t="s">
        <v>158</v>
      </c>
      <c r="B468" s="49">
        <v>1</v>
      </c>
      <c r="C468" s="52">
        <f t="shared" si="55"/>
        <v>0</v>
      </c>
      <c r="D468" s="52">
        <f t="shared" si="55"/>
        <v>0</v>
      </c>
      <c r="E468" s="52">
        <f t="shared" si="55"/>
        <v>0</v>
      </c>
      <c r="F468" s="52">
        <f t="shared" si="55"/>
        <v>0</v>
      </c>
      <c r="G468" s="52">
        <f t="shared" si="55"/>
        <v>0</v>
      </c>
      <c r="H468" s="52">
        <f t="shared" si="55"/>
        <v>0</v>
      </c>
      <c r="I468" s="52">
        <f t="shared" si="55"/>
        <v>0</v>
      </c>
      <c r="J468" s="52">
        <f t="shared" si="55"/>
        <v>0</v>
      </c>
      <c r="K468" s="52">
        <f t="shared" si="55"/>
        <v>0</v>
      </c>
      <c r="L468" s="52">
        <f t="shared" si="55"/>
        <v>0</v>
      </c>
      <c r="M468" s="52">
        <f t="shared" si="55"/>
        <v>0</v>
      </c>
      <c r="O468" s="8" t="s">
        <v>33</v>
      </c>
      <c r="P468" s="202" t="str">
        <f t="shared" si="54"/>
        <v>Sal</v>
      </c>
    </row>
    <row r="469" spans="1:16" ht="16.899999999999999" customHeight="1" x14ac:dyDescent="0.2">
      <c r="A469" s="100" t="s">
        <v>153</v>
      </c>
      <c r="B469" s="49">
        <v>1</v>
      </c>
      <c r="C469" s="52">
        <f t="shared" si="55"/>
        <v>3.34</v>
      </c>
      <c r="D469" s="52">
        <f t="shared" si="55"/>
        <v>0.78200000000000003</v>
      </c>
      <c r="E469" s="52">
        <f t="shared" si="55"/>
        <v>6.6000000000000003E-2</v>
      </c>
      <c r="F469" s="52">
        <f t="shared" si="55"/>
        <v>0</v>
      </c>
      <c r="G469" s="52">
        <f t="shared" si="55"/>
        <v>4.5999999999999999E-2</v>
      </c>
      <c r="H469" s="52">
        <f t="shared" si="55"/>
        <v>0.6</v>
      </c>
      <c r="I469" s="52">
        <f t="shared" si="55"/>
        <v>7.0000000000000007E-2</v>
      </c>
      <c r="J469" s="52">
        <f t="shared" si="55"/>
        <v>0</v>
      </c>
      <c r="K469" s="52">
        <f t="shared" si="55"/>
        <v>0</v>
      </c>
      <c r="L469" s="52">
        <f t="shared" si="55"/>
        <v>5.5999999999999994E-2</v>
      </c>
      <c r="M469" s="52">
        <f t="shared" si="55"/>
        <v>1.2</v>
      </c>
      <c r="O469" s="5" t="s">
        <v>34</v>
      </c>
      <c r="P469" s="202" t="str">
        <f t="shared" si="54"/>
        <v>Colora</v>
      </c>
    </row>
    <row r="470" spans="1:16" ht="16.899999999999999" customHeight="1" x14ac:dyDescent="0.2">
      <c r="A470" s="100"/>
      <c r="B470" s="49"/>
      <c r="C470" s="52" t="str">
        <f t="shared" si="55"/>
        <v/>
      </c>
      <c r="D470" s="52" t="str">
        <f t="shared" si="55"/>
        <v/>
      </c>
      <c r="E470" s="52" t="str">
        <f t="shared" si="55"/>
        <v/>
      </c>
      <c r="F470" s="52" t="str">
        <f t="shared" si="55"/>
        <v/>
      </c>
      <c r="G470" s="52" t="str">
        <f t="shared" si="55"/>
        <v/>
      </c>
      <c r="H470" s="52" t="str">
        <f t="shared" si="55"/>
        <v/>
      </c>
      <c r="I470" s="52" t="str">
        <f t="shared" si="55"/>
        <v/>
      </c>
      <c r="J470" s="52" t="str">
        <f t="shared" si="55"/>
        <v/>
      </c>
      <c r="K470" s="52" t="str">
        <f t="shared" si="55"/>
        <v/>
      </c>
      <c r="L470" s="52" t="str">
        <f t="shared" si="55"/>
        <v/>
      </c>
      <c r="M470" s="52" t="str">
        <f t="shared" si="55"/>
        <v/>
      </c>
      <c r="O470" s="5" t="s">
        <v>35</v>
      </c>
      <c r="P470" s="202" t="str">
        <f t="shared" si="54"/>
        <v/>
      </c>
    </row>
    <row r="471" spans="1:16" ht="16.899999999999999" customHeight="1" x14ac:dyDescent="0.2">
      <c r="A471" s="100"/>
      <c r="B471" s="49"/>
      <c r="C471" s="52" t="str">
        <f t="shared" si="55"/>
        <v/>
      </c>
      <c r="D471" s="52" t="str">
        <f t="shared" si="55"/>
        <v/>
      </c>
      <c r="E471" s="52" t="str">
        <f t="shared" si="55"/>
        <v/>
      </c>
      <c r="F471" s="52" t="str">
        <f t="shared" si="55"/>
        <v/>
      </c>
      <c r="G471" s="52" t="str">
        <f t="shared" si="55"/>
        <v/>
      </c>
      <c r="H471" s="52" t="str">
        <f t="shared" si="55"/>
        <v/>
      </c>
      <c r="I471" s="52" t="str">
        <f t="shared" si="55"/>
        <v/>
      </c>
      <c r="J471" s="52" t="str">
        <f t="shared" si="55"/>
        <v/>
      </c>
      <c r="K471" s="52" t="str">
        <f t="shared" si="55"/>
        <v/>
      </c>
      <c r="L471" s="52" t="str">
        <f t="shared" si="55"/>
        <v/>
      </c>
      <c r="M471" s="52" t="str">
        <f t="shared" si="55"/>
        <v/>
      </c>
      <c r="O471" s="5" t="s">
        <v>36</v>
      </c>
      <c r="P471" s="202" t="str">
        <f t="shared" si="54"/>
        <v/>
      </c>
    </row>
    <row r="472" spans="1:16" ht="16.899999999999999" customHeight="1" x14ac:dyDescent="0.2">
      <c r="A472" s="100"/>
      <c r="B472" s="49"/>
      <c r="C472" s="52" t="str">
        <f t="shared" si="55"/>
        <v/>
      </c>
      <c r="D472" s="52" t="str">
        <f t="shared" si="55"/>
        <v/>
      </c>
      <c r="E472" s="52" t="str">
        <f t="shared" si="55"/>
        <v/>
      </c>
      <c r="F472" s="52" t="str">
        <f t="shared" si="55"/>
        <v/>
      </c>
      <c r="G472" s="52" t="str">
        <f t="shared" si="55"/>
        <v/>
      </c>
      <c r="H472" s="52" t="str">
        <f t="shared" si="55"/>
        <v/>
      </c>
      <c r="I472" s="52" t="str">
        <f t="shared" si="55"/>
        <v/>
      </c>
      <c r="J472" s="52" t="str">
        <f t="shared" si="55"/>
        <v/>
      </c>
      <c r="K472" s="52" t="str">
        <f t="shared" si="55"/>
        <v/>
      </c>
      <c r="L472" s="52" t="str">
        <f t="shared" si="55"/>
        <v/>
      </c>
      <c r="M472" s="52" t="str">
        <f t="shared" si="55"/>
        <v/>
      </c>
      <c r="O472" s="5"/>
      <c r="P472" s="202" t="str">
        <f t="shared" si="54"/>
        <v/>
      </c>
    </row>
    <row r="473" spans="1:16" ht="16.899999999999999" customHeight="1" x14ac:dyDescent="0.2">
      <c r="A473" s="100"/>
      <c r="B473" s="49"/>
      <c r="C473" s="52" t="str">
        <f t="shared" si="55"/>
        <v/>
      </c>
      <c r="D473" s="52" t="str">
        <f t="shared" si="55"/>
        <v/>
      </c>
      <c r="E473" s="52" t="str">
        <f t="shared" si="55"/>
        <v/>
      </c>
      <c r="F473" s="52" t="str">
        <f t="shared" si="55"/>
        <v/>
      </c>
      <c r="G473" s="52" t="str">
        <f t="shared" si="55"/>
        <v/>
      </c>
      <c r="H473" s="52" t="str">
        <f t="shared" si="55"/>
        <v/>
      </c>
      <c r="I473" s="52" t="str">
        <f t="shared" si="55"/>
        <v/>
      </c>
      <c r="J473" s="52" t="str">
        <f t="shared" si="55"/>
        <v/>
      </c>
      <c r="K473" s="52" t="str">
        <f t="shared" si="55"/>
        <v/>
      </c>
      <c r="L473" s="52" t="str">
        <f t="shared" si="55"/>
        <v/>
      </c>
      <c r="M473" s="52" t="str">
        <f t="shared" si="55"/>
        <v/>
      </c>
      <c r="O473" s="5"/>
      <c r="P473" s="202" t="str">
        <f t="shared" si="54"/>
        <v/>
      </c>
    </row>
    <row r="474" spans="1:16" ht="16.899999999999999" customHeight="1" x14ac:dyDescent="0.2">
      <c r="A474" s="100"/>
      <c r="B474" s="49"/>
      <c r="C474" s="52" t="str">
        <f t="shared" ref="C474:M477" si="56">IF($A474="","",$B474*(VLOOKUP($A474,listaDados,C$3,FALSE)))</f>
        <v/>
      </c>
      <c r="D474" s="52" t="str">
        <f t="shared" si="56"/>
        <v/>
      </c>
      <c r="E474" s="52" t="str">
        <f t="shared" si="56"/>
        <v/>
      </c>
      <c r="F474" s="52" t="str">
        <f t="shared" si="56"/>
        <v/>
      </c>
      <c r="G474" s="52" t="str">
        <f t="shared" si="56"/>
        <v/>
      </c>
      <c r="H474" s="52" t="str">
        <f t="shared" si="56"/>
        <v/>
      </c>
      <c r="I474" s="52" t="str">
        <f t="shared" si="56"/>
        <v/>
      </c>
      <c r="J474" s="52" t="str">
        <f t="shared" si="56"/>
        <v/>
      </c>
      <c r="K474" s="52" t="str">
        <f t="shared" si="56"/>
        <v/>
      </c>
      <c r="L474" s="52" t="str">
        <f t="shared" si="56"/>
        <v/>
      </c>
      <c r="M474" s="52" t="str">
        <f t="shared" si="56"/>
        <v/>
      </c>
      <c r="O474" s="5"/>
      <c r="P474" s="202" t="str">
        <f t="shared" si="54"/>
        <v/>
      </c>
    </row>
    <row r="475" spans="1:16" ht="16.899999999999999" customHeight="1" x14ac:dyDescent="0.2">
      <c r="A475" s="100"/>
      <c r="B475" s="49"/>
      <c r="C475" s="52" t="str">
        <f t="shared" si="56"/>
        <v/>
      </c>
      <c r="D475" s="52" t="str">
        <f t="shared" si="56"/>
        <v/>
      </c>
      <c r="E475" s="52" t="str">
        <f t="shared" si="56"/>
        <v/>
      </c>
      <c r="F475" s="52" t="str">
        <f t="shared" si="56"/>
        <v/>
      </c>
      <c r="G475" s="52" t="str">
        <f t="shared" si="56"/>
        <v/>
      </c>
      <c r="H475" s="52" t="str">
        <f t="shared" si="56"/>
        <v/>
      </c>
      <c r="I475" s="52" t="str">
        <f t="shared" si="56"/>
        <v/>
      </c>
      <c r="J475" s="52" t="str">
        <f t="shared" si="56"/>
        <v/>
      </c>
      <c r="K475" s="52" t="str">
        <f t="shared" si="56"/>
        <v/>
      </c>
      <c r="L475" s="52" t="str">
        <f t="shared" si="56"/>
        <v/>
      </c>
      <c r="M475" s="52" t="str">
        <f t="shared" si="56"/>
        <v/>
      </c>
      <c r="O475" s="5"/>
      <c r="P475" s="202" t="str">
        <f t="shared" si="54"/>
        <v/>
      </c>
    </row>
    <row r="476" spans="1:16" ht="16.899999999999999" customHeight="1" x14ac:dyDescent="0.2">
      <c r="A476" s="100"/>
      <c r="B476" s="49"/>
      <c r="C476" s="52" t="str">
        <f t="shared" si="56"/>
        <v/>
      </c>
      <c r="D476" s="52" t="str">
        <f t="shared" si="56"/>
        <v/>
      </c>
      <c r="E476" s="52" t="str">
        <f t="shared" si="56"/>
        <v/>
      </c>
      <c r="F476" s="52" t="str">
        <f t="shared" si="56"/>
        <v/>
      </c>
      <c r="G476" s="52" t="str">
        <f t="shared" si="56"/>
        <v/>
      </c>
      <c r="H476" s="52" t="str">
        <f t="shared" si="56"/>
        <v/>
      </c>
      <c r="I476" s="52" t="str">
        <f t="shared" si="56"/>
        <v/>
      </c>
      <c r="J476" s="52" t="str">
        <f t="shared" si="56"/>
        <v/>
      </c>
      <c r="K476" s="52" t="str">
        <f t="shared" si="56"/>
        <v/>
      </c>
      <c r="L476" s="52" t="str">
        <f t="shared" si="56"/>
        <v/>
      </c>
      <c r="M476" s="52" t="str">
        <f t="shared" si="56"/>
        <v/>
      </c>
      <c r="O476" s="5" t="s">
        <v>37</v>
      </c>
      <c r="P476" s="202" t="str">
        <f t="shared" si="54"/>
        <v/>
      </c>
    </row>
    <row r="477" spans="1:16" ht="16.899999999999999" customHeight="1" x14ac:dyDescent="0.2">
      <c r="A477" s="100"/>
      <c r="B477" s="49"/>
      <c r="C477" s="52" t="str">
        <f t="shared" si="56"/>
        <v/>
      </c>
      <c r="D477" s="52" t="str">
        <f t="shared" si="56"/>
        <v/>
      </c>
      <c r="E477" s="52" t="str">
        <f t="shared" si="56"/>
        <v/>
      </c>
      <c r="F477" s="52" t="str">
        <f t="shared" si="56"/>
        <v/>
      </c>
      <c r="G477" s="52" t="str">
        <f t="shared" si="56"/>
        <v/>
      </c>
      <c r="H477" s="52" t="str">
        <f t="shared" si="56"/>
        <v/>
      </c>
      <c r="I477" s="52" t="str">
        <f t="shared" si="56"/>
        <v/>
      </c>
      <c r="J477" s="52" t="str">
        <f t="shared" si="56"/>
        <v/>
      </c>
      <c r="K477" s="52" t="str">
        <f t="shared" si="56"/>
        <v/>
      </c>
      <c r="L477" s="52" t="str">
        <f t="shared" si="56"/>
        <v/>
      </c>
      <c r="M477" s="52" t="str">
        <f t="shared" si="56"/>
        <v/>
      </c>
      <c r="O477" s="9" t="s">
        <v>38</v>
      </c>
      <c r="P477" s="202" t="str">
        <f t="shared" si="54"/>
        <v/>
      </c>
    </row>
    <row r="478" spans="1:16" ht="16.899999999999999" customHeight="1" thickBot="1" x14ac:dyDescent="0.25">
      <c r="A478" s="181" t="s">
        <v>134</v>
      </c>
      <c r="B478" s="55"/>
      <c r="C478" s="50">
        <f t="shared" ref="C478:M478" si="57">SUM(C458:C477)</f>
        <v>563.42881411673591</v>
      </c>
      <c r="D478" s="50">
        <f t="shared" si="57"/>
        <v>69.832874637681158</v>
      </c>
      <c r="E478" s="50">
        <f t="shared" si="57"/>
        <v>37.94404311594203</v>
      </c>
      <c r="F478" s="50">
        <f t="shared" si="57"/>
        <v>14.628300000000001</v>
      </c>
      <c r="G478" s="50">
        <f t="shared" si="57"/>
        <v>3.8390499999999994</v>
      </c>
      <c r="H478" s="50">
        <f t="shared" si="57"/>
        <v>186.1576</v>
      </c>
      <c r="I478" s="50">
        <f t="shared" si="57"/>
        <v>56.408933333333323</v>
      </c>
      <c r="J478" s="50">
        <f t="shared" si="57"/>
        <v>58.747266666733324</v>
      </c>
      <c r="K478" s="50">
        <f t="shared" si="57"/>
        <v>6.2934166666666673</v>
      </c>
      <c r="L478" s="50">
        <f t="shared" si="57"/>
        <v>3.6660899166666661</v>
      </c>
      <c r="M478" s="50">
        <f t="shared" si="57"/>
        <v>44.264066666666665</v>
      </c>
      <c r="O478" s="5" t="s">
        <v>39</v>
      </c>
      <c r="P478" s="202" t="str">
        <f t="shared" si="54"/>
        <v>TOTAL</v>
      </c>
    </row>
    <row r="479" spans="1:16" x14ac:dyDescent="0.2">
      <c r="P479" s="202" t="str">
        <f t="shared" si="54"/>
        <v/>
      </c>
    </row>
    <row r="480" spans="1:16" ht="13.5" thickBot="1" x14ac:dyDescent="0.25">
      <c r="P480" s="202" t="str">
        <f t="shared" si="54"/>
        <v/>
      </c>
    </row>
    <row r="481" spans="1:16" ht="30" customHeight="1" thickBot="1" x14ac:dyDescent="0.25">
      <c r="A481" s="92" t="s">
        <v>133</v>
      </c>
      <c r="B481" s="178"/>
      <c r="C481" s="179"/>
      <c r="D481" s="179"/>
      <c r="E481" s="272" t="s">
        <v>414</v>
      </c>
      <c r="F481" s="272"/>
      <c r="G481" s="272"/>
      <c r="H481" s="179" t="s">
        <v>418</v>
      </c>
      <c r="I481" s="179"/>
      <c r="J481" s="179"/>
      <c r="K481" s="180"/>
      <c r="L481" s="251" t="s">
        <v>74</v>
      </c>
      <c r="M481" s="252"/>
      <c r="O481" s="4" t="s">
        <v>14</v>
      </c>
      <c r="P481" s="202" t="str">
        <f t="shared" si="54"/>
        <v>MEC 
F</v>
      </c>
    </row>
    <row r="482" spans="1:16" ht="15.2" customHeight="1" thickBot="1" x14ac:dyDescent="0.3">
      <c r="A482" s="93" t="s">
        <v>453</v>
      </c>
      <c r="B482" s="1">
        <v>1</v>
      </c>
      <c r="C482" s="2" t="s">
        <v>448</v>
      </c>
      <c r="D482" s="3"/>
      <c r="E482" s="253"/>
      <c r="F482" s="253"/>
      <c r="G482" s="253"/>
      <c r="H482" s="254"/>
      <c r="I482" s="255" t="s">
        <v>141</v>
      </c>
      <c r="J482" s="256"/>
      <c r="K482" s="257" t="s">
        <v>80</v>
      </c>
      <c r="L482" s="258"/>
      <c r="M482" s="259"/>
      <c r="O482" s="5" t="s">
        <v>16</v>
      </c>
      <c r="P482" s="202" t="str">
        <f t="shared" si="54"/>
        <v xml:space="preserve">Nº de </v>
      </c>
    </row>
    <row r="483" spans="1:16" ht="15.2" customHeight="1" thickBot="1" x14ac:dyDescent="0.25">
      <c r="A483" s="94"/>
      <c r="B483" s="14"/>
      <c r="C483" s="15">
        <v>14</v>
      </c>
      <c r="D483" s="15">
        <v>15</v>
      </c>
      <c r="E483" s="15">
        <v>16</v>
      </c>
      <c r="F483" s="15">
        <v>17</v>
      </c>
      <c r="G483" s="15">
        <v>18</v>
      </c>
      <c r="H483" s="15">
        <v>19</v>
      </c>
      <c r="I483" s="15">
        <v>20</v>
      </c>
      <c r="J483" s="15">
        <v>21</v>
      </c>
      <c r="K483" s="15">
        <v>22</v>
      </c>
      <c r="L483" s="15">
        <v>23</v>
      </c>
      <c r="M483" s="95">
        <v>24</v>
      </c>
      <c r="O483" s="5" t="s">
        <v>17</v>
      </c>
      <c r="P483" s="202" t="str">
        <f t="shared" si="54"/>
        <v/>
      </c>
    </row>
    <row r="484" spans="1:16" ht="15.2" customHeight="1" x14ac:dyDescent="0.2">
      <c r="A484" s="96" t="s">
        <v>0</v>
      </c>
      <c r="B484" s="260" t="s">
        <v>73</v>
      </c>
      <c r="C484" s="262" t="s">
        <v>434</v>
      </c>
      <c r="D484" s="263"/>
      <c r="E484" s="263"/>
      <c r="F484" s="263"/>
      <c r="G484" s="263"/>
      <c r="H484" s="263"/>
      <c r="I484" s="263"/>
      <c r="J484" s="263"/>
      <c r="K484" s="264"/>
      <c r="L484" s="268" t="s">
        <v>1</v>
      </c>
      <c r="M484" s="269"/>
      <c r="O484" s="6" t="s">
        <v>69</v>
      </c>
      <c r="P484" s="202" t="str">
        <f t="shared" si="54"/>
        <v>N.º do</v>
      </c>
    </row>
    <row r="485" spans="1:16" ht="15.2" customHeight="1" thickBot="1" x14ac:dyDescent="0.25">
      <c r="A485" s="97">
        <v>17</v>
      </c>
      <c r="B485" s="261"/>
      <c r="C485" s="265"/>
      <c r="D485" s="266"/>
      <c r="E485" s="266"/>
      <c r="F485" s="266"/>
      <c r="G485" s="266"/>
      <c r="H485" s="266"/>
      <c r="I485" s="266"/>
      <c r="J485" s="266"/>
      <c r="K485" s="267"/>
      <c r="L485" s="270">
        <v>1</v>
      </c>
      <c r="M485" s="271"/>
      <c r="O485" s="5" t="s">
        <v>65</v>
      </c>
      <c r="P485" s="202" t="str">
        <f t="shared" si="54"/>
        <v>17</v>
      </c>
    </row>
    <row r="486" spans="1:16" ht="31.5" customHeight="1" x14ac:dyDescent="0.2">
      <c r="A486" s="249" t="s">
        <v>2</v>
      </c>
      <c r="B486" s="46" t="s">
        <v>3</v>
      </c>
      <c r="C486" s="47" t="s">
        <v>54</v>
      </c>
      <c r="D486" s="47" t="s">
        <v>132</v>
      </c>
      <c r="E486" s="47" t="s">
        <v>136</v>
      </c>
      <c r="F486" s="47" t="s">
        <v>137</v>
      </c>
      <c r="G486" s="47" t="s">
        <v>138</v>
      </c>
      <c r="H486" s="47" t="s">
        <v>126</v>
      </c>
      <c r="I486" s="47" t="s">
        <v>127</v>
      </c>
      <c r="J486" s="47" t="s">
        <v>131</v>
      </c>
      <c r="K486" s="47" t="s">
        <v>128</v>
      </c>
      <c r="L486" s="47" t="s">
        <v>129</v>
      </c>
      <c r="M486" s="47" t="s">
        <v>130</v>
      </c>
      <c r="O486" s="5" t="s">
        <v>20</v>
      </c>
      <c r="P486" s="202" t="str">
        <f t="shared" si="54"/>
        <v>Nome d</v>
      </c>
    </row>
    <row r="487" spans="1:16" ht="15.75" thickBot="1" x14ac:dyDescent="0.25">
      <c r="A487" s="250"/>
      <c r="B487" s="53" t="s">
        <v>4</v>
      </c>
      <c r="C487" s="54" t="s">
        <v>4</v>
      </c>
      <c r="D487" s="54" t="s">
        <v>4</v>
      </c>
      <c r="E487" s="54" t="s">
        <v>4</v>
      </c>
      <c r="F487" s="54" t="s">
        <v>4</v>
      </c>
      <c r="G487" s="54" t="s">
        <v>4</v>
      </c>
      <c r="H487" s="54" t="s">
        <v>139</v>
      </c>
      <c r="I487" s="54" t="s">
        <v>72</v>
      </c>
      <c r="J487" s="54" t="s">
        <v>72</v>
      </c>
      <c r="K487" s="54" t="s">
        <v>72</v>
      </c>
      <c r="L487" s="54" t="s">
        <v>72</v>
      </c>
      <c r="M487" s="54" t="s">
        <v>72</v>
      </c>
      <c r="O487" s="5" t="s">
        <v>21</v>
      </c>
      <c r="P487" s="202" t="str">
        <f t="shared" si="54"/>
        <v/>
      </c>
    </row>
    <row r="488" spans="1:16" ht="16.899999999999999" customHeight="1" x14ac:dyDescent="0.2">
      <c r="A488" s="234" t="s">
        <v>309</v>
      </c>
      <c r="B488" s="235">
        <v>50</v>
      </c>
      <c r="C488" s="52">
        <f t="shared" ref="C488:M503" si="58">IF($A488="","",$B488*(VLOOKUP($A488,listaDados,C$3,FALSE)))</f>
        <v>185.56130652173914</v>
      </c>
      <c r="D488" s="52">
        <f t="shared" si="58"/>
        <v>38.972173913043477</v>
      </c>
      <c r="E488" s="52">
        <f t="shared" si="58"/>
        <v>4.9978260869565219</v>
      </c>
      <c r="F488" s="52">
        <f t="shared" si="58"/>
        <v>0.65166666666666673</v>
      </c>
      <c r="G488" s="52">
        <f t="shared" si="58"/>
        <v>1.4633333333333332</v>
      </c>
      <c r="H488" s="52">
        <f t="shared" si="58"/>
        <v>0</v>
      </c>
      <c r="I488" s="52">
        <f t="shared" si="58"/>
        <v>0</v>
      </c>
      <c r="J488" s="52">
        <f t="shared" si="58"/>
        <v>13.845000000000002</v>
      </c>
      <c r="K488" s="52">
        <f t="shared" si="58"/>
        <v>0.38833333333333336</v>
      </c>
      <c r="L488" s="52">
        <f t="shared" si="58"/>
        <v>0.44</v>
      </c>
      <c r="M488" s="52">
        <f t="shared" si="58"/>
        <v>8.65</v>
      </c>
      <c r="O488" s="5" t="s">
        <v>22</v>
      </c>
      <c r="P488" s="202" t="str">
        <f t="shared" si="54"/>
        <v>Macarr</v>
      </c>
    </row>
    <row r="489" spans="1:16" ht="16.899999999999999" customHeight="1" x14ac:dyDescent="0.2">
      <c r="A489" s="234" t="s">
        <v>272</v>
      </c>
      <c r="B489" s="235">
        <v>60</v>
      </c>
      <c r="C489" s="52">
        <f t="shared" si="58"/>
        <v>89.679159999999982</v>
      </c>
      <c r="D489" s="52">
        <f t="shared" si="58"/>
        <v>0</v>
      </c>
      <c r="E489" s="52">
        <f t="shared" si="58"/>
        <v>12.468</v>
      </c>
      <c r="F489" s="52">
        <f t="shared" si="58"/>
        <v>4.04</v>
      </c>
      <c r="G489" s="52">
        <f t="shared" si="58"/>
        <v>0</v>
      </c>
      <c r="H489" s="52">
        <f t="shared" si="58"/>
        <v>2.4</v>
      </c>
      <c r="I489" s="52">
        <f t="shared" si="58"/>
        <v>0</v>
      </c>
      <c r="J489" s="52">
        <f t="shared" si="58"/>
        <v>16.974</v>
      </c>
      <c r="K489" s="52">
        <f t="shared" si="58"/>
        <v>0.35800000000000004</v>
      </c>
      <c r="L489" s="52">
        <f t="shared" si="58"/>
        <v>0.26600000000000001</v>
      </c>
      <c r="M489" s="52">
        <f t="shared" si="58"/>
        <v>5.0519999999999996</v>
      </c>
      <c r="O489" s="5" t="s">
        <v>23</v>
      </c>
      <c r="P489" s="202" t="str">
        <f t="shared" si="54"/>
        <v>Frango</v>
      </c>
    </row>
    <row r="490" spans="1:16" ht="16.899999999999999" customHeight="1" x14ac:dyDescent="0.2">
      <c r="A490" s="234" t="s">
        <v>233</v>
      </c>
      <c r="B490" s="235">
        <v>2</v>
      </c>
      <c r="C490" s="52">
        <f t="shared" si="58"/>
        <v>0.7884009275362317</v>
      </c>
      <c r="D490" s="52">
        <f t="shared" si="58"/>
        <v>0.17706376811594196</v>
      </c>
      <c r="E490" s="52">
        <f t="shared" si="58"/>
        <v>3.4202898550724642E-2</v>
      </c>
      <c r="F490" s="52">
        <f t="shared" si="58"/>
        <v>1.6000000000000001E-3</v>
      </c>
      <c r="G490" s="52">
        <f t="shared" si="58"/>
        <v>4.3733333333333339E-2</v>
      </c>
      <c r="H490" s="52">
        <f t="shared" si="58"/>
        <v>1.6000000000000001E-3</v>
      </c>
      <c r="I490" s="52">
        <f t="shared" si="58"/>
        <v>9.3333333333333338E-2</v>
      </c>
      <c r="J490" s="52">
        <f t="shared" si="58"/>
        <v>0.23833333339999999</v>
      </c>
      <c r="K490" s="52">
        <f t="shared" si="58"/>
        <v>3.4666666666666669E-3</v>
      </c>
      <c r="L490" s="52">
        <f t="shared" si="58"/>
        <v>4.0666666666666672E-3</v>
      </c>
      <c r="M490" s="52">
        <f t="shared" si="58"/>
        <v>0.28000000000000003</v>
      </c>
      <c r="O490" s="5" t="s">
        <v>24</v>
      </c>
      <c r="P490" s="202" t="str">
        <f t="shared" si="54"/>
        <v>Cebola</v>
      </c>
    </row>
    <row r="491" spans="1:16" ht="16.899999999999999" customHeight="1" x14ac:dyDescent="0.2">
      <c r="A491" s="234" t="s">
        <v>183</v>
      </c>
      <c r="B491" s="235">
        <v>1</v>
      </c>
      <c r="C491" s="52">
        <f t="shared" si="58"/>
        <v>1.1312987826086958</v>
      </c>
      <c r="D491" s="52">
        <f t="shared" si="58"/>
        <v>0.23905797101449278</v>
      </c>
      <c r="E491" s="52">
        <f t="shared" si="58"/>
        <v>7.0108695652173911E-2</v>
      </c>
      <c r="F491" s="52">
        <f t="shared" si="58"/>
        <v>2.2000000000000001E-3</v>
      </c>
      <c r="G491" s="52">
        <f t="shared" si="58"/>
        <v>4.3233333333333332E-2</v>
      </c>
      <c r="H491" s="52">
        <f t="shared" si="58"/>
        <v>9.5000000000000001E-2</v>
      </c>
      <c r="I491" s="52">
        <f t="shared" si="58"/>
        <v>0.312</v>
      </c>
      <c r="J491" s="52">
        <f t="shared" si="58"/>
        <v>0.21293333333333334</v>
      </c>
      <c r="K491" s="52">
        <f t="shared" si="58"/>
        <v>8.199999999999999E-3</v>
      </c>
      <c r="L491" s="52">
        <f t="shared" si="58"/>
        <v>8.0000000000000002E-3</v>
      </c>
      <c r="M491" s="52">
        <f t="shared" si="58"/>
        <v>0.1356</v>
      </c>
      <c r="O491" s="7" t="s">
        <v>25</v>
      </c>
      <c r="P491" s="202" t="str">
        <f t="shared" si="54"/>
        <v>Alho</v>
      </c>
    </row>
    <row r="492" spans="1:16" ht="16.899999999999999" customHeight="1" x14ac:dyDescent="0.2">
      <c r="A492" s="234" t="s">
        <v>167</v>
      </c>
      <c r="B492" s="235">
        <v>5</v>
      </c>
      <c r="C492" s="52">
        <f t="shared" si="58"/>
        <v>0.76675782608695786</v>
      </c>
      <c r="D492" s="52">
        <f t="shared" si="58"/>
        <v>0.1569420289855073</v>
      </c>
      <c r="E492" s="52">
        <f t="shared" si="58"/>
        <v>5.4891304347826082E-2</v>
      </c>
      <c r="F492" s="52">
        <f t="shared" si="58"/>
        <v>8.666666666666668E-3</v>
      </c>
      <c r="G492" s="52">
        <f t="shared" si="58"/>
        <v>5.8666666666666659E-2</v>
      </c>
      <c r="H492" s="52">
        <f t="shared" si="58"/>
        <v>2.0815000000000001</v>
      </c>
      <c r="I492" s="52">
        <f t="shared" si="58"/>
        <v>1.0606666666666666</v>
      </c>
      <c r="J492" s="52">
        <f t="shared" si="58"/>
        <v>0.52699999999999991</v>
      </c>
      <c r="K492" s="52">
        <f t="shared" si="58"/>
        <v>6.8333333333333345E-3</v>
      </c>
      <c r="L492" s="52">
        <f t="shared" si="58"/>
        <v>1.1833333333333333E-2</v>
      </c>
      <c r="M492" s="52">
        <f t="shared" si="58"/>
        <v>0.34700000000000003</v>
      </c>
      <c r="O492" s="5" t="s">
        <v>26</v>
      </c>
      <c r="P492" s="202" t="str">
        <f t="shared" si="54"/>
        <v>Tomate</v>
      </c>
    </row>
    <row r="493" spans="1:16" ht="16.899999999999999" customHeight="1" x14ac:dyDescent="0.2">
      <c r="A493" s="236" t="s">
        <v>154</v>
      </c>
      <c r="B493" s="235">
        <v>0.5</v>
      </c>
      <c r="C493" s="52">
        <f t="shared" si="58"/>
        <v>1.53</v>
      </c>
      <c r="D493" s="52">
        <f t="shared" si="58"/>
        <v>0.32215000000000005</v>
      </c>
      <c r="E493" s="52">
        <f t="shared" si="58"/>
        <v>5.5E-2</v>
      </c>
      <c r="F493" s="52">
        <f t="shared" si="58"/>
        <v>5.1249999999999997E-2</v>
      </c>
      <c r="G493" s="52">
        <f t="shared" si="58"/>
        <v>0.214</v>
      </c>
      <c r="H493" s="52">
        <f t="shared" si="58"/>
        <v>1.7258500000000001</v>
      </c>
      <c r="I493" s="52">
        <f t="shared" si="58"/>
        <v>0.25</v>
      </c>
      <c r="J493" s="52">
        <f t="shared" si="58"/>
        <v>1.35</v>
      </c>
      <c r="K493" s="52">
        <f t="shared" si="58"/>
        <v>2.215E-2</v>
      </c>
      <c r="L493" s="52">
        <f t="shared" si="58"/>
        <v>0.22</v>
      </c>
      <c r="M493" s="52">
        <f t="shared" si="58"/>
        <v>7.88</v>
      </c>
      <c r="O493" s="5" t="s">
        <v>27</v>
      </c>
      <c r="P493" s="202" t="str">
        <f t="shared" si="54"/>
        <v>Orégan</v>
      </c>
    </row>
    <row r="494" spans="1:16" ht="16.899999999999999" customHeight="1" x14ac:dyDescent="0.2">
      <c r="A494" s="234" t="s">
        <v>435</v>
      </c>
      <c r="B494" s="235">
        <v>2</v>
      </c>
      <c r="C494" s="52">
        <f t="shared" si="58"/>
        <v>17.68</v>
      </c>
      <c r="D494" s="52">
        <f t="shared" si="58"/>
        <v>0</v>
      </c>
      <c r="E494" s="52">
        <f t="shared" si="58"/>
        <v>0</v>
      </c>
      <c r="F494" s="52">
        <f t="shared" si="58"/>
        <v>2</v>
      </c>
      <c r="G494" s="52">
        <f t="shared" si="58"/>
        <v>0</v>
      </c>
      <c r="H494" s="52">
        <f t="shared" si="58"/>
        <v>0</v>
      </c>
      <c r="I494" s="52">
        <f t="shared" si="58"/>
        <v>0</v>
      </c>
      <c r="J494" s="52">
        <f t="shared" si="58"/>
        <v>0</v>
      </c>
      <c r="K494" s="52">
        <f t="shared" si="58"/>
        <v>0</v>
      </c>
      <c r="L494" s="52">
        <f t="shared" si="58"/>
        <v>0</v>
      </c>
      <c r="M494" s="52">
        <f t="shared" si="58"/>
        <v>0</v>
      </c>
      <c r="O494" s="5" t="s">
        <v>28</v>
      </c>
      <c r="P494" s="202" t="str">
        <f t="shared" si="54"/>
        <v>Azeite</v>
      </c>
    </row>
    <row r="495" spans="1:16" ht="16.899999999999999" customHeight="1" x14ac:dyDescent="0.2">
      <c r="A495" s="234" t="s">
        <v>164</v>
      </c>
      <c r="B495" s="235">
        <v>5</v>
      </c>
      <c r="C495" s="52">
        <f t="shared" si="58"/>
        <v>29.722584666666659</v>
      </c>
      <c r="D495" s="52">
        <f t="shared" si="58"/>
        <v>0</v>
      </c>
      <c r="E495" s="52">
        <f t="shared" si="58"/>
        <v>0</v>
      </c>
      <c r="F495" s="52">
        <f t="shared" si="58"/>
        <v>3.3622833333333322</v>
      </c>
      <c r="G495" s="52">
        <f t="shared" si="58"/>
        <v>0</v>
      </c>
      <c r="H495" s="52">
        <f t="shared" si="58"/>
        <v>19.269333333333336</v>
      </c>
      <c r="I495" s="52">
        <f t="shared" si="58"/>
        <v>0</v>
      </c>
      <c r="J495" s="52">
        <f t="shared" si="58"/>
        <v>6.168333333333334E-2</v>
      </c>
      <c r="K495" s="52">
        <f t="shared" si="58"/>
        <v>0</v>
      </c>
      <c r="L495" s="52">
        <f t="shared" si="58"/>
        <v>0</v>
      </c>
      <c r="M495" s="52">
        <f t="shared" si="58"/>
        <v>0.22716666666666666</v>
      </c>
      <c r="O495" s="5" t="s">
        <v>29</v>
      </c>
      <c r="P495" s="202" t="str">
        <f t="shared" si="54"/>
        <v>Margar</v>
      </c>
    </row>
    <row r="496" spans="1:16" ht="16.899999999999999" customHeight="1" x14ac:dyDescent="0.2">
      <c r="A496" s="234" t="s">
        <v>365</v>
      </c>
      <c r="B496" s="235">
        <v>10</v>
      </c>
      <c r="C496" s="52">
        <f t="shared" si="58"/>
        <v>32.98707184208871</v>
      </c>
      <c r="D496" s="52">
        <f t="shared" si="58"/>
        <v>0.30493329270680736</v>
      </c>
      <c r="E496" s="52">
        <f t="shared" si="58"/>
        <v>2.2649000406265261</v>
      </c>
      <c r="F496" s="52">
        <f t="shared" si="58"/>
        <v>2.5183000000000004</v>
      </c>
      <c r="G496" s="52">
        <f t="shared" si="58"/>
        <v>0</v>
      </c>
      <c r="H496" s="52">
        <f t="shared" si="58"/>
        <v>10.9</v>
      </c>
      <c r="I496" s="52">
        <f t="shared" si="58"/>
        <v>0</v>
      </c>
      <c r="J496" s="52">
        <f t="shared" si="58"/>
        <v>2.3573666666666666</v>
      </c>
      <c r="K496" s="52">
        <f t="shared" si="58"/>
        <v>0.35220000000000001</v>
      </c>
      <c r="L496" s="52">
        <f t="shared" si="58"/>
        <v>3.0599999999999999E-2</v>
      </c>
      <c r="M496" s="52">
        <f t="shared" si="58"/>
        <v>87.503933333333336</v>
      </c>
      <c r="O496" s="5" t="s">
        <v>30</v>
      </c>
      <c r="P496" s="202" t="str">
        <f t="shared" si="54"/>
        <v>Queijo</v>
      </c>
    </row>
    <row r="497" spans="1:16" ht="16.899999999999999" customHeight="1" x14ac:dyDescent="0.2">
      <c r="A497" s="234" t="s">
        <v>158</v>
      </c>
      <c r="B497" s="235">
        <v>2</v>
      </c>
      <c r="C497" s="52">
        <f t="shared" si="58"/>
        <v>0</v>
      </c>
      <c r="D497" s="52">
        <f t="shared" si="58"/>
        <v>0</v>
      </c>
      <c r="E497" s="52">
        <f t="shared" si="58"/>
        <v>0</v>
      </c>
      <c r="F497" s="52">
        <f t="shared" si="58"/>
        <v>0</v>
      </c>
      <c r="G497" s="52">
        <f t="shared" si="58"/>
        <v>0</v>
      </c>
      <c r="H497" s="52">
        <f t="shared" si="58"/>
        <v>0</v>
      </c>
      <c r="I497" s="52">
        <f t="shared" si="58"/>
        <v>0</v>
      </c>
      <c r="J497" s="52">
        <f t="shared" si="58"/>
        <v>0</v>
      </c>
      <c r="K497" s="52">
        <f t="shared" si="58"/>
        <v>0</v>
      </c>
      <c r="L497" s="52">
        <f t="shared" si="58"/>
        <v>0</v>
      </c>
      <c r="M497" s="52">
        <f t="shared" si="58"/>
        <v>0</v>
      </c>
      <c r="O497" s="5" t="s">
        <v>31</v>
      </c>
      <c r="P497" s="202" t="str">
        <f t="shared" si="54"/>
        <v>Sal</v>
      </c>
    </row>
    <row r="498" spans="1:16" ht="16.899999999999999" customHeight="1" x14ac:dyDescent="0.2">
      <c r="A498" s="234" t="s">
        <v>189</v>
      </c>
      <c r="B498" s="235">
        <v>70</v>
      </c>
      <c r="C498" s="52">
        <f t="shared" si="58"/>
        <v>250.45249118115942</v>
      </c>
      <c r="D498" s="52">
        <f t="shared" si="58"/>
        <v>55.131680434782602</v>
      </c>
      <c r="E498" s="52">
        <f t="shared" si="58"/>
        <v>5.010977898550725</v>
      </c>
      <c r="F498" s="52">
        <f t="shared" si="58"/>
        <v>0.23450000000000001</v>
      </c>
      <c r="G498" s="52">
        <f t="shared" si="58"/>
        <v>1.1474166666666665</v>
      </c>
      <c r="H498" s="52">
        <f t="shared" si="58"/>
        <v>0</v>
      </c>
      <c r="I498" s="52">
        <f t="shared" si="58"/>
        <v>0</v>
      </c>
      <c r="J498" s="52">
        <f t="shared" si="58"/>
        <v>21.268566666666665</v>
      </c>
      <c r="K498" s="52">
        <f t="shared" si="58"/>
        <v>0.8573833333333335</v>
      </c>
      <c r="L498" s="52">
        <f t="shared" si="58"/>
        <v>0.47442324999999996</v>
      </c>
      <c r="M498" s="52">
        <f t="shared" si="58"/>
        <v>3.0900333333333334</v>
      </c>
      <c r="O498" s="8" t="s">
        <v>33</v>
      </c>
      <c r="P498" s="202" t="str">
        <f t="shared" si="54"/>
        <v>Arroz,</v>
      </c>
    </row>
    <row r="499" spans="1:16" ht="16.899999999999999" customHeight="1" x14ac:dyDescent="0.2">
      <c r="A499" s="234" t="s">
        <v>116</v>
      </c>
      <c r="B499" s="235">
        <v>10</v>
      </c>
      <c r="C499" s="52">
        <f t="shared" si="58"/>
        <v>3.8446549460490562</v>
      </c>
      <c r="D499" s="52">
        <f t="shared" si="58"/>
        <v>0.77116666666666778</v>
      </c>
      <c r="E499" s="52">
        <f t="shared" si="58"/>
        <v>0.13750000000000001</v>
      </c>
      <c r="F499" s="52">
        <f t="shared" si="58"/>
        <v>9.0333333333333321E-2</v>
      </c>
      <c r="G499" s="52">
        <f t="shared" si="58"/>
        <v>0.31166666666666665</v>
      </c>
      <c r="H499" s="52">
        <f t="shared" si="58"/>
        <v>1.7420000000000002</v>
      </c>
      <c r="I499" s="52">
        <f t="shared" si="58"/>
        <v>0.27066666666666672</v>
      </c>
      <c r="J499" s="52">
        <f t="shared" si="58"/>
        <v>1.6789333333333334</v>
      </c>
      <c r="K499" s="52">
        <f t="shared" si="58"/>
        <v>1.2900000000000002E-2</v>
      </c>
      <c r="L499" s="52">
        <f t="shared" si="58"/>
        <v>0.15773333333333331</v>
      </c>
      <c r="M499" s="52">
        <f t="shared" si="58"/>
        <v>1.1729333333333334</v>
      </c>
      <c r="O499" s="5" t="s">
        <v>34</v>
      </c>
      <c r="P499" s="202" t="str">
        <f t="shared" si="54"/>
        <v>Tomate</v>
      </c>
    </row>
    <row r="500" spans="1:16" ht="16.899999999999999" customHeight="1" x14ac:dyDescent="0.2">
      <c r="A500" s="100" t="s">
        <v>153</v>
      </c>
      <c r="B500" s="49">
        <v>1</v>
      </c>
      <c r="C500" s="52">
        <f t="shared" si="58"/>
        <v>3.34</v>
      </c>
      <c r="D500" s="52">
        <f t="shared" si="58"/>
        <v>0.78200000000000003</v>
      </c>
      <c r="E500" s="52">
        <f t="shared" si="58"/>
        <v>6.6000000000000003E-2</v>
      </c>
      <c r="F500" s="52">
        <f t="shared" si="58"/>
        <v>0</v>
      </c>
      <c r="G500" s="52">
        <f t="shared" si="58"/>
        <v>4.5999999999999999E-2</v>
      </c>
      <c r="H500" s="52">
        <f t="shared" si="58"/>
        <v>0.6</v>
      </c>
      <c r="I500" s="52">
        <f t="shared" si="58"/>
        <v>7.0000000000000007E-2</v>
      </c>
      <c r="J500" s="52">
        <f t="shared" si="58"/>
        <v>0</v>
      </c>
      <c r="K500" s="52">
        <f t="shared" si="58"/>
        <v>0</v>
      </c>
      <c r="L500" s="52">
        <f t="shared" si="58"/>
        <v>5.5999999999999994E-2</v>
      </c>
      <c r="M500" s="52">
        <f t="shared" si="58"/>
        <v>1.2</v>
      </c>
      <c r="O500" s="5" t="s">
        <v>35</v>
      </c>
      <c r="P500" s="202" t="str">
        <f t="shared" si="54"/>
        <v>Colora</v>
      </c>
    </row>
    <row r="501" spans="1:16" ht="16.899999999999999" customHeight="1" x14ac:dyDescent="0.2">
      <c r="A501" s="100" t="s">
        <v>168</v>
      </c>
      <c r="B501" s="49">
        <v>100</v>
      </c>
      <c r="C501" s="52">
        <f t="shared" si="58"/>
        <v>48.322213043478243</v>
      </c>
      <c r="D501" s="52">
        <f t="shared" si="58"/>
        <v>12.334637681159411</v>
      </c>
      <c r="E501" s="52">
        <f t="shared" si="58"/>
        <v>0.85869565217391308</v>
      </c>
      <c r="F501" s="52">
        <f t="shared" si="58"/>
        <v>0.12333333333333335</v>
      </c>
      <c r="G501" s="52">
        <f t="shared" si="58"/>
        <v>0.9866666666666668</v>
      </c>
      <c r="H501" s="52">
        <f t="shared" si="58"/>
        <v>2.83</v>
      </c>
      <c r="I501" s="52">
        <f t="shared" si="58"/>
        <v>34.623333333333335</v>
      </c>
      <c r="J501" s="52">
        <f t="shared" si="58"/>
        <v>18.440000000000001</v>
      </c>
      <c r="K501" s="52">
        <f t="shared" si="58"/>
        <v>0.14333333333333334</v>
      </c>
      <c r="L501" s="52">
        <f t="shared" si="58"/>
        <v>0.25666666666666665</v>
      </c>
      <c r="M501" s="52">
        <f t="shared" si="58"/>
        <v>22.433333333333334</v>
      </c>
      <c r="O501" s="5" t="s">
        <v>36</v>
      </c>
      <c r="P501" s="202" t="str">
        <f t="shared" si="54"/>
        <v>Abacax</v>
      </c>
    </row>
    <row r="502" spans="1:16" ht="16.899999999999999" customHeight="1" x14ac:dyDescent="0.2">
      <c r="A502" s="100"/>
      <c r="B502" s="49"/>
      <c r="C502" s="52" t="str">
        <f t="shared" si="58"/>
        <v/>
      </c>
      <c r="D502" s="52" t="str">
        <f t="shared" si="58"/>
        <v/>
      </c>
      <c r="E502" s="52" t="str">
        <f t="shared" si="58"/>
        <v/>
      </c>
      <c r="F502" s="52" t="str">
        <f t="shared" si="58"/>
        <v/>
      </c>
      <c r="G502" s="52" t="str">
        <f t="shared" si="58"/>
        <v/>
      </c>
      <c r="H502" s="52" t="str">
        <f t="shared" si="58"/>
        <v/>
      </c>
      <c r="I502" s="52" t="str">
        <f t="shared" si="58"/>
        <v/>
      </c>
      <c r="J502" s="52" t="str">
        <f t="shared" si="58"/>
        <v/>
      </c>
      <c r="K502" s="52" t="str">
        <f t="shared" si="58"/>
        <v/>
      </c>
      <c r="L502" s="52" t="str">
        <f t="shared" si="58"/>
        <v/>
      </c>
      <c r="M502" s="52" t="str">
        <f t="shared" si="58"/>
        <v/>
      </c>
      <c r="O502" s="5"/>
      <c r="P502" s="202" t="str">
        <f t="shared" si="54"/>
        <v/>
      </c>
    </row>
    <row r="503" spans="1:16" ht="16.899999999999999" customHeight="1" x14ac:dyDescent="0.2">
      <c r="A503" s="100"/>
      <c r="B503" s="49"/>
      <c r="C503" s="52" t="str">
        <f t="shared" si="58"/>
        <v/>
      </c>
      <c r="D503" s="52" t="str">
        <f t="shared" si="58"/>
        <v/>
      </c>
      <c r="E503" s="52" t="str">
        <f t="shared" si="58"/>
        <v/>
      </c>
      <c r="F503" s="52" t="str">
        <f t="shared" si="58"/>
        <v/>
      </c>
      <c r="G503" s="52" t="str">
        <f t="shared" si="58"/>
        <v/>
      </c>
      <c r="H503" s="52" t="str">
        <f t="shared" si="58"/>
        <v/>
      </c>
      <c r="I503" s="52" t="str">
        <f t="shared" si="58"/>
        <v/>
      </c>
      <c r="J503" s="52" t="str">
        <f t="shared" si="58"/>
        <v/>
      </c>
      <c r="K503" s="52" t="str">
        <f t="shared" si="58"/>
        <v/>
      </c>
      <c r="L503" s="52" t="str">
        <f t="shared" si="58"/>
        <v/>
      </c>
      <c r="M503" s="52" t="str">
        <f t="shared" si="58"/>
        <v/>
      </c>
      <c r="O503" s="5"/>
      <c r="P503" s="202" t="str">
        <f t="shared" si="54"/>
        <v/>
      </c>
    </row>
    <row r="504" spans="1:16" ht="16.899999999999999" customHeight="1" x14ac:dyDescent="0.2">
      <c r="A504" s="100"/>
      <c r="B504" s="49"/>
      <c r="C504" s="52" t="str">
        <f t="shared" ref="C504:M507" si="59">IF($A504="","",$B504*(VLOOKUP($A504,listaDados,C$3,FALSE)))</f>
        <v/>
      </c>
      <c r="D504" s="52" t="str">
        <f t="shared" si="59"/>
        <v/>
      </c>
      <c r="E504" s="52" t="str">
        <f t="shared" si="59"/>
        <v/>
      </c>
      <c r="F504" s="52" t="str">
        <f t="shared" si="59"/>
        <v/>
      </c>
      <c r="G504" s="52" t="str">
        <f t="shared" si="59"/>
        <v/>
      </c>
      <c r="H504" s="52" t="str">
        <f t="shared" si="59"/>
        <v/>
      </c>
      <c r="I504" s="52" t="str">
        <f t="shared" si="59"/>
        <v/>
      </c>
      <c r="J504" s="52" t="str">
        <f t="shared" si="59"/>
        <v/>
      </c>
      <c r="K504" s="52" t="str">
        <f t="shared" si="59"/>
        <v/>
      </c>
      <c r="L504" s="52" t="str">
        <f t="shared" si="59"/>
        <v/>
      </c>
      <c r="M504" s="52" t="str">
        <f t="shared" si="59"/>
        <v/>
      </c>
      <c r="O504" s="5"/>
      <c r="P504" s="202" t="str">
        <f t="shared" si="54"/>
        <v/>
      </c>
    </row>
    <row r="505" spans="1:16" ht="16.899999999999999" customHeight="1" x14ac:dyDescent="0.2">
      <c r="A505" s="100"/>
      <c r="B505" s="49"/>
      <c r="C505" s="52" t="str">
        <f t="shared" si="59"/>
        <v/>
      </c>
      <c r="D505" s="52" t="str">
        <f t="shared" si="59"/>
        <v/>
      </c>
      <c r="E505" s="52" t="str">
        <f t="shared" si="59"/>
        <v/>
      </c>
      <c r="F505" s="52" t="str">
        <f t="shared" si="59"/>
        <v/>
      </c>
      <c r="G505" s="52" t="str">
        <f t="shared" si="59"/>
        <v/>
      </c>
      <c r="H505" s="52" t="str">
        <f t="shared" si="59"/>
        <v/>
      </c>
      <c r="I505" s="52" t="str">
        <f t="shared" si="59"/>
        <v/>
      </c>
      <c r="J505" s="52" t="str">
        <f t="shared" si="59"/>
        <v/>
      </c>
      <c r="K505" s="52" t="str">
        <f t="shared" si="59"/>
        <v/>
      </c>
      <c r="L505" s="52" t="str">
        <f t="shared" si="59"/>
        <v/>
      </c>
      <c r="M505" s="52" t="str">
        <f t="shared" si="59"/>
        <v/>
      </c>
      <c r="O505" s="5"/>
      <c r="P505" s="202" t="str">
        <f t="shared" si="54"/>
        <v/>
      </c>
    </row>
    <row r="506" spans="1:16" ht="16.899999999999999" customHeight="1" x14ac:dyDescent="0.2">
      <c r="A506" s="100"/>
      <c r="B506" s="49"/>
      <c r="C506" s="52" t="str">
        <f t="shared" si="59"/>
        <v/>
      </c>
      <c r="D506" s="52" t="str">
        <f t="shared" si="59"/>
        <v/>
      </c>
      <c r="E506" s="52" t="str">
        <f t="shared" si="59"/>
        <v/>
      </c>
      <c r="F506" s="52" t="str">
        <f t="shared" si="59"/>
        <v/>
      </c>
      <c r="G506" s="52" t="str">
        <f t="shared" si="59"/>
        <v/>
      </c>
      <c r="H506" s="52" t="str">
        <f t="shared" si="59"/>
        <v/>
      </c>
      <c r="I506" s="52" t="str">
        <f t="shared" si="59"/>
        <v/>
      </c>
      <c r="J506" s="52" t="str">
        <f t="shared" si="59"/>
        <v/>
      </c>
      <c r="K506" s="52" t="str">
        <f t="shared" si="59"/>
        <v/>
      </c>
      <c r="L506" s="52" t="str">
        <f t="shared" si="59"/>
        <v/>
      </c>
      <c r="M506" s="52" t="str">
        <f t="shared" si="59"/>
        <v/>
      </c>
      <c r="O506" s="5" t="s">
        <v>37</v>
      </c>
      <c r="P506" s="202" t="str">
        <f t="shared" si="54"/>
        <v/>
      </c>
    </row>
    <row r="507" spans="1:16" ht="16.899999999999999" customHeight="1" x14ac:dyDescent="0.2">
      <c r="A507" s="100"/>
      <c r="B507" s="49"/>
      <c r="C507" s="52" t="str">
        <f t="shared" si="59"/>
        <v/>
      </c>
      <c r="D507" s="52" t="str">
        <f t="shared" si="59"/>
        <v/>
      </c>
      <c r="E507" s="52" t="str">
        <f t="shared" si="59"/>
        <v/>
      </c>
      <c r="F507" s="52" t="str">
        <f t="shared" si="59"/>
        <v/>
      </c>
      <c r="G507" s="52" t="str">
        <f t="shared" si="59"/>
        <v/>
      </c>
      <c r="H507" s="52" t="str">
        <f t="shared" si="59"/>
        <v/>
      </c>
      <c r="I507" s="52" t="str">
        <f t="shared" si="59"/>
        <v/>
      </c>
      <c r="J507" s="52" t="str">
        <f t="shared" si="59"/>
        <v/>
      </c>
      <c r="K507" s="52" t="str">
        <f t="shared" si="59"/>
        <v/>
      </c>
      <c r="L507" s="52" t="str">
        <f t="shared" si="59"/>
        <v/>
      </c>
      <c r="M507" s="52" t="str">
        <f t="shared" si="59"/>
        <v/>
      </c>
      <c r="O507" s="9" t="s">
        <v>38</v>
      </c>
      <c r="P507" s="202" t="str">
        <f t="shared" si="54"/>
        <v/>
      </c>
    </row>
    <row r="508" spans="1:16" ht="16.899999999999999" customHeight="1" thickBot="1" x14ac:dyDescent="0.25">
      <c r="A508" s="181" t="s">
        <v>134</v>
      </c>
      <c r="B508" s="55"/>
      <c r="C508" s="50">
        <f t="shared" ref="C508:M508" si="60">SUM(C488:C507)</f>
        <v>665.80593973741315</v>
      </c>
      <c r="D508" s="50">
        <f t="shared" si="60"/>
        <v>109.19180575647491</v>
      </c>
      <c r="E508" s="50">
        <f t="shared" si="60"/>
        <v>26.018102576858407</v>
      </c>
      <c r="F508" s="50">
        <f t="shared" si="60"/>
        <v>13.084133333333332</v>
      </c>
      <c r="G508" s="50">
        <f t="shared" si="60"/>
        <v>4.3147166666666656</v>
      </c>
      <c r="H508" s="50">
        <f t="shared" si="60"/>
        <v>41.645283333333332</v>
      </c>
      <c r="I508" s="50">
        <f t="shared" si="60"/>
        <v>36.68</v>
      </c>
      <c r="J508" s="50">
        <f t="shared" si="60"/>
        <v>76.953816666733331</v>
      </c>
      <c r="K508" s="50">
        <f t="shared" si="60"/>
        <v>2.1528000000000005</v>
      </c>
      <c r="L508" s="50">
        <f t="shared" si="60"/>
        <v>1.9253232499999997</v>
      </c>
      <c r="M508" s="50">
        <f t="shared" si="60"/>
        <v>137.97200000000001</v>
      </c>
      <c r="O508" s="5" t="s">
        <v>39</v>
      </c>
      <c r="P508" s="202" t="str">
        <f t="shared" si="54"/>
        <v>TOTAL</v>
      </c>
    </row>
    <row r="509" spans="1:16" x14ac:dyDescent="0.2">
      <c r="P509" s="202" t="str">
        <f t="shared" si="54"/>
        <v/>
      </c>
    </row>
    <row r="510" spans="1:16" ht="13.5" thickBot="1" x14ac:dyDescent="0.25">
      <c r="P510" s="202" t="str">
        <f t="shared" si="54"/>
        <v/>
      </c>
    </row>
    <row r="511" spans="1:16" ht="30" customHeight="1" thickBot="1" x14ac:dyDescent="0.25">
      <c r="A511" s="92" t="s">
        <v>133</v>
      </c>
      <c r="B511" s="178"/>
      <c r="C511" s="179"/>
      <c r="D511" s="179"/>
      <c r="E511" s="272" t="s">
        <v>414</v>
      </c>
      <c r="F511" s="272"/>
      <c r="G511" s="272"/>
      <c r="H511" s="179" t="s">
        <v>418</v>
      </c>
      <c r="I511" s="179"/>
      <c r="J511" s="179"/>
      <c r="K511" s="180"/>
      <c r="L511" s="251" t="s">
        <v>74</v>
      </c>
      <c r="M511" s="252"/>
      <c r="O511" s="4" t="s">
        <v>14</v>
      </c>
      <c r="P511" s="202" t="str">
        <f t="shared" si="54"/>
        <v>MEC 
F</v>
      </c>
    </row>
    <row r="512" spans="1:16" ht="15.2" customHeight="1" thickBot="1" x14ac:dyDescent="0.3">
      <c r="A512" s="93" t="s">
        <v>453</v>
      </c>
      <c r="B512" s="1">
        <v>1</v>
      </c>
      <c r="C512" s="2" t="s">
        <v>448</v>
      </c>
      <c r="D512" s="3"/>
      <c r="E512" s="253"/>
      <c r="F512" s="253"/>
      <c r="G512" s="253"/>
      <c r="H512" s="254"/>
      <c r="I512" s="255" t="s">
        <v>141</v>
      </c>
      <c r="J512" s="256"/>
      <c r="K512" s="257" t="s">
        <v>80</v>
      </c>
      <c r="L512" s="258"/>
      <c r="M512" s="259"/>
      <c r="O512" s="5" t="s">
        <v>16</v>
      </c>
      <c r="P512" s="202" t="str">
        <f t="shared" si="54"/>
        <v xml:space="preserve">Nº de </v>
      </c>
    </row>
    <row r="513" spans="1:16" ht="15.2" customHeight="1" thickBot="1" x14ac:dyDescent="0.25">
      <c r="A513" s="94"/>
      <c r="B513" s="14"/>
      <c r="C513" s="15">
        <v>14</v>
      </c>
      <c r="D513" s="15">
        <v>15</v>
      </c>
      <c r="E513" s="15">
        <v>16</v>
      </c>
      <c r="F513" s="15">
        <v>17</v>
      </c>
      <c r="G513" s="15">
        <v>18</v>
      </c>
      <c r="H513" s="15">
        <v>19</v>
      </c>
      <c r="I513" s="15">
        <v>20</v>
      </c>
      <c r="J513" s="15">
        <v>21</v>
      </c>
      <c r="K513" s="15">
        <v>22</v>
      </c>
      <c r="L513" s="15">
        <v>23</v>
      </c>
      <c r="M513" s="95">
        <v>24</v>
      </c>
      <c r="O513" s="5" t="s">
        <v>17</v>
      </c>
      <c r="P513" s="202" t="str">
        <f t="shared" si="54"/>
        <v/>
      </c>
    </row>
    <row r="514" spans="1:16" ht="15.2" customHeight="1" x14ac:dyDescent="0.2">
      <c r="A514" s="96" t="s">
        <v>0</v>
      </c>
      <c r="B514" s="260" t="s">
        <v>73</v>
      </c>
      <c r="C514" s="262" t="s">
        <v>436</v>
      </c>
      <c r="D514" s="263"/>
      <c r="E514" s="263"/>
      <c r="F514" s="263"/>
      <c r="G514" s="263"/>
      <c r="H514" s="263"/>
      <c r="I514" s="263"/>
      <c r="J514" s="263"/>
      <c r="K514" s="264"/>
      <c r="L514" s="268" t="s">
        <v>1</v>
      </c>
      <c r="M514" s="269"/>
      <c r="O514" s="6" t="s">
        <v>69</v>
      </c>
      <c r="P514" s="202" t="str">
        <f t="shared" si="54"/>
        <v>N.º do</v>
      </c>
    </row>
    <row r="515" spans="1:16" ht="15.2" customHeight="1" thickBot="1" x14ac:dyDescent="0.25">
      <c r="A515" s="97">
        <v>18</v>
      </c>
      <c r="B515" s="261"/>
      <c r="C515" s="265"/>
      <c r="D515" s="266"/>
      <c r="E515" s="266"/>
      <c r="F515" s="266"/>
      <c r="G515" s="266"/>
      <c r="H515" s="266"/>
      <c r="I515" s="266"/>
      <c r="J515" s="266"/>
      <c r="K515" s="267"/>
      <c r="L515" s="270">
        <v>1</v>
      </c>
      <c r="M515" s="271"/>
      <c r="O515" s="5" t="s">
        <v>65</v>
      </c>
      <c r="P515" s="202" t="str">
        <f t="shared" si="54"/>
        <v>18</v>
      </c>
    </row>
    <row r="516" spans="1:16" ht="31.5" customHeight="1" x14ac:dyDescent="0.2">
      <c r="A516" s="249" t="s">
        <v>2</v>
      </c>
      <c r="B516" s="46" t="s">
        <v>3</v>
      </c>
      <c r="C516" s="47" t="s">
        <v>54</v>
      </c>
      <c r="D516" s="47" t="s">
        <v>132</v>
      </c>
      <c r="E516" s="47" t="s">
        <v>136</v>
      </c>
      <c r="F516" s="47" t="s">
        <v>137</v>
      </c>
      <c r="G516" s="47" t="s">
        <v>138</v>
      </c>
      <c r="H516" s="47" t="s">
        <v>126</v>
      </c>
      <c r="I516" s="47" t="s">
        <v>127</v>
      </c>
      <c r="J516" s="47" t="s">
        <v>131</v>
      </c>
      <c r="K516" s="47" t="s">
        <v>128</v>
      </c>
      <c r="L516" s="47" t="s">
        <v>129</v>
      </c>
      <c r="M516" s="47" t="s">
        <v>130</v>
      </c>
      <c r="O516" s="5" t="s">
        <v>20</v>
      </c>
      <c r="P516" s="202" t="str">
        <f t="shared" si="54"/>
        <v>Nome d</v>
      </c>
    </row>
    <row r="517" spans="1:16" ht="15.75" thickBot="1" x14ac:dyDescent="0.25">
      <c r="A517" s="250"/>
      <c r="B517" s="53" t="s">
        <v>4</v>
      </c>
      <c r="C517" s="54" t="s">
        <v>4</v>
      </c>
      <c r="D517" s="54" t="s">
        <v>4</v>
      </c>
      <c r="E517" s="54" t="s">
        <v>4</v>
      </c>
      <c r="F517" s="54" t="s">
        <v>4</v>
      </c>
      <c r="G517" s="54" t="s">
        <v>4</v>
      </c>
      <c r="H517" s="54" t="s">
        <v>139</v>
      </c>
      <c r="I517" s="54" t="s">
        <v>72</v>
      </c>
      <c r="J517" s="54" t="s">
        <v>72</v>
      </c>
      <c r="K517" s="54" t="s">
        <v>72</v>
      </c>
      <c r="L517" s="54" t="s">
        <v>72</v>
      </c>
      <c r="M517" s="54" t="s">
        <v>72</v>
      </c>
      <c r="O517" s="5" t="s">
        <v>21</v>
      </c>
      <c r="P517" s="202" t="str">
        <f t="shared" si="54"/>
        <v/>
      </c>
    </row>
    <row r="518" spans="1:16" ht="16.899999999999999" customHeight="1" x14ac:dyDescent="0.2">
      <c r="A518" s="98" t="s">
        <v>180</v>
      </c>
      <c r="B518" s="51">
        <v>15</v>
      </c>
      <c r="C518" s="52">
        <f t="shared" ref="C518:M533" si="61">IF($A518="","",$B518*(VLOOKUP($A518,listaDados,C$3,FALSE)))</f>
        <v>1.3192354855299078</v>
      </c>
      <c r="D518" s="52">
        <f t="shared" si="61"/>
        <v>0.26180000000000209</v>
      </c>
      <c r="E518" s="52">
        <f t="shared" si="61"/>
        <v>9.1250000000000012E-2</v>
      </c>
      <c r="F518" s="52">
        <f t="shared" si="61"/>
        <v>1.9350000000000003E-2</v>
      </c>
      <c r="G518" s="52">
        <f t="shared" si="61"/>
        <v>0.15325</v>
      </c>
      <c r="H518" s="52">
        <f t="shared" si="61"/>
        <v>0</v>
      </c>
      <c r="I518" s="52">
        <f t="shared" si="61"/>
        <v>1.6440000000000001</v>
      </c>
      <c r="J518" s="52">
        <f t="shared" si="61"/>
        <v>0.86049999999999982</v>
      </c>
      <c r="K518" s="52">
        <f t="shared" si="61"/>
        <v>3.3950000000000008E-2</v>
      </c>
      <c r="L518" s="52">
        <f t="shared" si="61"/>
        <v>0.04</v>
      </c>
      <c r="M518" s="52">
        <f t="shared" si="61"/>
        <v>2.1667000000000005</v>
      </c>
      <c r="O518" s="5" t="s">
        <v>22</v>
      </c>
      <c r="P518" s="202" t="str">
        <f t="shared" si="54"/>
        <v>Alface</v>
      </c>
    </row>
    <row r="519" spans="1:16" ht="16.899999999999999" customHeight="1" x14ac:dyDescent="0.2">
      <c r="A519" s="99" t="s">
        <v>183</v>
      </c>
      <c r="B519" s="48">
        <v>1</v>
      </c>
      <c r="C519" s="52">
        <f t="shared" si="61"/>
        <v>1.1312987826086958</v>
      </c>
      <c r="D519" s="52">
        <f t="shared" si="61"/>
        <v>0.23905797101449278</v>
      </c>
      <c r="E519" s="52">
        <f t="shared" si="61"/>
        <v>7.0108695652173911E-2</v>
      </c>
      <c r="F519" s="52">
        <f t="shared" si="61"/>
        <v>2.2000000000000001E-3</v>
      </c>
      <c r="G519" s="52">
        <f t="shared" si="61"/>
        <v>4.3233333333333332E-2</v>
      </c>
      <c r="H519" s="52">
        <f t="shared" si="61"/>
        <v>9.5000000000000001E-2</v>
      </c>
      <c r="I519" s="52">
        <f t="shared" si="61"/>
        <v>0.312</v>
      </c>
      <c r="J519" s="52">
        <f t="shared" si="61"/>
        <v>0.21293333333333334</v>
      </c>
      <c r="K519" s="52">
        <f t="shared" si="61"/>
        <v>8.199999999999999E-3</v>
      </c>
      <c r="L519" s="52">
        <f t="shared" si="61"/>
        <v>8.0000000000000002E-3</v>
      </c>
      <c r="M519" s="52">
        <f t="shared" si="61"/>
        <v>0.1356</v>
      </c>
      <c r="O519" s="5" t="s">
        <v>23</v>
      </c>
      <c r="P519" s="202" t="str">
        <f t="shared" si="54"/>
        <v>Alho</v>
      </c>
    </row>
    <row r="520" spans="1:16" ht="16.899999999999999" customHeight="1" x14ac:dyDescent="0.2">
      <c r="A520" s="99" t="s">
        <v>189</v>
      </c>
      <c r="B520" s="48">
        <v>100</v>
      </c>
      <c r="C520" s="52">
        <f t="shared" si="61"/>
        <v>357.78927311594202</v>
      </c>
      <c r="D520" s="52">
        <f t="shared" si="61"/>
        <v>78.759543478260866</v>
      </c>
      <c r="E520" s="52">
        <f t="shared" si="61"/>
        <v>7.1585398550724637</v>
      </c>
      <c r="F520" s="52">
        <f t="shared" si="61"/>
        <v>0.33500000000000002</v>
      </c>
      <c r="G520" s="52">
        <f t="shared" si="61"/>
        <v>1.6391666666666667</v>
      </c>
      <c r="H520" s="52">
        <f t="shared" si="61"/>
        <v>0</v>
      </c>
      <c r="I520" s="52">
        <f t="shared" si="61"/>
        <v>0</v>
      </c>
      <c r="J520" s="52">
        <f t="shared" si="61"/>
        <v>30.383666666666663</v>
      </c>
      <c r="K520" s="52">
        <f t="shared" si="61"/>
        <v>1.2248333333333334</v>
      </c>
      <c r="L520" s="52">
        <f t="shared" si="61"/>
        <v>0.67774749999999995</v>
      </c>
      <c r="M520" s="52">
        <f t="shared" si="61"/>
        <v>4.4143333333333334</v>
      </c>
      <c r="O520" s="5" t="s">
        <v>24</v>
      </c>
      <c r="P520" s="202" t="str">
        <f t="shared" si="54"/>
        <v>Arroz,</v>
      </c>
    </row>
    <row r="521" spans="1:16" ht="16.899999999999999" customHeight="1" x14ac:dyDescent="0.2">
      <c r="A521" s="99" t="s">
        <v>218</v>
      </c>
      <c r="B521" s="48">
        <v>70</v>
      </c>
      <c r="C521" s="52">
        <f t="shared" si="61"/>
        <v>98.732106666666652</v>
      </c>
      <c r="D521" s="52">
        <f t="shared" si="61"/>
        <v>0.77466666666666761</v>
      </c>
      <c r="E521" s="52">
        <f t="shared" si="61"/>
        <v>14.499333333333334</v>
      </c>
      <c r="F521" s="52">
        <f t="shared" si="61"/>
        <v>3.7496666666666667</v>
      </c>
      <c r="G521" s="52">
        <f t="shared" si="61"/>
        <v>0</v>
      </c>
      <c r="H521" s="52">
        <f t="shared" si="61"/>
        <v>5555.6900000000005</v>
      </c>
      <c r="I521" s="52">
        <f t="shared" si="61"/>
        <v>0</v>
      </c>
      <c r="J521" s="52">
        <f t="shared" si="61"/>
        <v>8.6940000000000008</v>
      </c>
      <c r="K521" s="52">
        <f t="shared" si="61"/>
        <v>2.4243333333333337</v>
      </c>
      <c r="L521" s="52">
        <f t="shared" si="61"/>
        <v>3.9386666666666663</v>
      </c>
      <c r="M521" s="52">
        <f t="shared" si="61"/>
        <v>2.9096666666666664</v>
      </c>
      <c r="O521" s="7" t="s">
        <v>25</v>
      </c>
      <c r="P521" s="202" t="str">
        <f t="shared" ref="P521:P584" si="62">LEFT(A521,6)</f>
        <v>Carne,</v>
      </c>
    </row>
    <row r="522" spans="1:16" ht="16.899999999999999" customHeight="1" x14ac:dyDescent="0.2">
      <c r="A522" s="99" t="s">
        <v>233</v>
      </c>
      <c r="B522" s="48">
        <v>5</v>
      </c>
      <c r="C522" s="52">
        <f t="shared" si="61"/>
        <v>1.9710023188405792</v>
      </c>
      <c r="D522" s="52">
        <f t="shared" si="61"/>
        <v>0.44265942028985489</v>
      </c>
      <c r="E522" s="52">
        <f t="shared" si="61"/>
        <v>8.5507246376811605E-2</v>
      </c>
      <c r="F522" s="52">
        <f t="shared" si="61"/>
        <v>4.0000000000000001E-3</v>
      </c>
      <c r="G522" s="52">
        <f t="shared" si="61"/>
        <v>0.10933333333333335</v>
      </c>
      <c r="H522" s="52">
        <f t="shared" si="61"/>
        <v>4.0000000000000001E-3</v>
      </c>
      <c r="I522" s="52">
        <f t="shared" si="61"/>
        <v>0.23333333333333334</v>
      </c>
      <c r="J522" s="52">
        <f t="shared" si="61"/>
        <v>0.59583333350000001</v>
      </c>
      <c r="K522" s="52">
        <f t="shared" si="61"/>
        <v>8.666666666666668E-3</v>
      </c>
      <c r="L522" s="52">
        <f t="shared" si="61"/>
        <v>1.0166666666666668E-2</v>
      </c>
      <c r="M522" s="52">
        <f t="shared" si="61"/>
        <v>0.70000000000000007</v>
      </c>
      <c r="O522" s="5" t="s">
        <v>26</v>
      </c>
      <c r="P522" s="202" t="str">
        <f t="shared" si="62"/>
        <v>Cebola</v>
      </c>
    </row>
    <row r="523" spans="1:16" ht="16.899999999999999" customHeight="1" x14ac:dyDescent="0.2">
      <c r="A523" s="99" t="s">
        <v>162</v>
      </c>
      <c r="B523" s="48">
        <v>2</v>
      </c>
      <c r="C523" s="52">
        <f t="shared" si="61"/>
        <v>0.84200000000000008</v>
      </c>
      <c r="D523" s="52">
        <f t="shared" si="61"/>
        <v>0.13800000000000001</v>
      </c>
      <c r="E523" s="52">
        <f t="shared" si="61"/>
        <v>0.05</v>
      </c>
      <c r="F523" s="52">
        <f t="shared" si="61"/>
        <v>0.01</v>
      </c>
      <c r="G523" s="52">
        <f t="shared" si="61"/>
        <v>2.4E-2</v>
      </c>
      <c r="H523" s="52">
        <f t="shared" si="61"/>
        <v>0</v>
      </c>
      <c r="I523" s="52">
        <f t="shared" si="61"/>
        <v>0.63560000000000005</v>
      </c>
      <c r="J523" s="52">
        <f t="shared" si="61"/>
        <v>0.49186666666666667</v>
      </c>
      <c r="K523" s="52">
        <f t="shared" si="61"/>
        <v>6.0666666666666655E-3</v>
      </c>
      <c r="L523" s="52">
        <f t="shared" si="61"/>
        <v>1.2933333333333331E-2</v>
      </c>
      <c r="M523" s="52">
        <f t="shared" si="61"/>
        <v>1.5970666666666669</v>
      </c>
      <c r="O523" s="5" t="s">
        <v>27</v>
      </c>
      <c r="P523" s="202" t="str">
        <f t="shared" si="62"/>
        <v>Cheiro</v>
      </c>
    </row>
    <row r="524" spans="1:16" ht="16.899999999999999" customHeight="1" x14ac:dyDescent="0.2">
      <c r="A524" s="99" t="s">
        <v>259</v>
      </c>
      <c r="B524" s="48">
        <v>40</v>
      </c>
      <c r="C524" s="52">
        <f t="shared" si="61"/>
        <v>131.61069449275365</v>
      </c>
      <c r="D524" s="52">
        <f t="shared" si="61"/>
        <v>24.488579710144926</v>
      </c>
      <c r="E524" s="52">
        <f t="shared" si="61"/>
        <v>7.9927536231884062</v>
      </c>
      <c r="F524" s="52">
        <f t="shared" si="61"/>
        <v>0.5026666666666666</v>
      </c>
      <c r="G524" s="52">
        <f t="shared" si="61"/>
        <v>7.3680000000000012</v>
      </c>
      <c r="H524" s="52">
        <f t="shared" si="61"/>
        <v>0</v>
      </c>
      <c r="I524" s="52">
        <f t="shared" si="61"/>
        <v>0</v>
      </c>
      <c r="J524" s="52">
        <f t="shared" si="61"/>
        <v>83.978666666666669</v>
      </c>
      <c r="K524" s="52">
        <f t="shared" si="61"/>
        <v>1.1613333333333331</v>
      </c>
      <c r="L524" s="52">
        <f t="shared" si="61"/>
        <v>3.1946666666666665</v>
      </c>
      <c r="M524" s="52">
        <f t="shared" si="61"/>
        <v>49.027999999999999</v>
      </c>
      <c r="O524" s="5" t="s">
        <v>28</v>
      </c>
      <c r="P524" s="202" t="str">
        <f t="shared" si="62"/>
        <v>Feijão</v>
      </c>
    </row>
    <row r="525" spans="1:16" ht="16.899999999999999" customHeight="1" x14ac:dyDescent="0.2">
      <c r="A525" s="99" t="s">
        <v>337</v>
      </c>
      <c r="B525" s="48">
        <v>10</v>
      </c>
      <c r="C525" s="52">
        <f t="shared" si="61"/>
        <v>88.4</v>
      </c>
      <c r="D525" s="52">
        <f t="shared" si="61"/>
        <v>0</v>
      </c>
      <c r="E525" s="52">
        <f t="shared" si="61"/>
        <v>0</v>
      </c>
      <c r="F525" s="52">
        <f t="shared" si="61"/>
        <v>10</v>
      </c>
      <c r="G525" s="52">
        <f t="shared" si="61"/>
        <v>0</v>
      </c>
      <c r="H525" s="52">
        <f t="shared" si="61"/>
        <v>0</v>
      </c>
      <c r="I525" s="52">
        <f t="shared" si="61"/>
        <v>0</v>
      </c>
      <c r="J525" s="52">
        <f t="shared" si="61"/>
        <v>0</v>
      </c>
      <c r="K525" s="52">
        <f t="shared" si="61"/>
        <v>0</v>
      </c>
      <c r="L525" s="52">
        <f t="shared" si="61"/>
        <v>0</v>
      </c>
      <c r="M525" s="52">
        <f t="shared" si="61"/>
        <v>0</v>
      </c>
      <c r="O525" s="5" t="s">
        <v>29</v>
      </c>
      <c r="P525" s="202" t="str">
        <f t="shared" si="62"/>
        <v>Óleo d</v>
      </c>
    </row>
    <row r="526" spans="1:16" ht="16.899999999999999" customHeight="1" x14ac:dyDescent="0.2">
      <c r="A526" s="99" t="s">
        <v>154</v>
      </c>
      <c r="B526" s="48">
        <v>1</v>
      </c>
      <c r="C526" s="52">
        <f t="shared" si="61"/>
        <v>3.06</v>
      </c>
      <c r="D526" s="52">
        <f t="shared" si="61"/>
        <v>0.64430000000000009</v>
      </c>
      <c r="E526" s="52">
        <f t="shared" si="61"/>
        <v>0.11</v>
      </c>
      <c r="F526" s="52">
        <f t="shared" si="61"/>
        <v>0.10249999999999999</v>
      </c>
      <c r="G526" s="52">
        <f t="shared" si="61"/>
        <v>0.42799999999999999</v>
      </c>
      <c r="H526" s="52">
        <f t="shared" si="61"/>
        <v>3.4517000000000002</v>
      </c>
      <c r="I526" s="52">
        <f t="shared" si="61"/>
        <v>0.5</v>
      </c>
      <c r="J526" s="52">
        <f t="shared" si="61"/>
        <v>2.7</v>
      </c>
      <c r="K526" s="52">
        <f t="shared" si="61"/>
        <v>4.4299999999999999E-2</v>
      </c>
      <c r="L526" s="52">
        <f t="shared" si="61"/>
        <v>0.44</v>
      </c>
      <c r="M526" s="52">
        <f t="shared" si="61"/>
        <v>15.76</v>
      </c>
      <c r="O526" s="5" t="s">
        <v>30</v>
      </c>
      <c r="P526" s="202" t="str">
        <f t="shared" si="62"/>
        <v>Orégan</v>
      </c>
    </row>
    <row r="527" spans="1:16" ht="16.899999999999999" customHeight="1" x14ac:dyDescent="0.2">
      <c r="A527" s="100" t="s">
        <v>158</v>
      </c>
      <c r="B527" s="49">
        <v>2</v>
      </c>
      <c r="C527" s="52">
        <f t="shared" si="61"/>
        <v>0</v>
      </c>
      <c r="D527" s="52">
        <f t="shared" si="61"/>
        <v>0</v>
      </c>
      <c r="E527" s="52">
        <f t="shared" si="61"/>
        <v>0</v>
      </c>
      <c r="F527" s="52">
        <f t="shared" si="61"/>
        <v>0</v>
      </c>
      <c r="G527" s="52">
        <f t="shared" si="61"/>
        <v>0</v>
      </c>
      <c r="H527" s="52">
        <f t="shared" si="61"/>
        <v>0</v>
      </c>
      <c r="I527" s="52">
        <f t="shared" si="61"/>
        <v>0</v>
      </c>
      <c r="J527" s="52">
        <f t="shared" si="61"/>
        <v>0</v>
      </c>
      <c r="K527" s="52">
        <f t="shared" si="61"/>
        <v>0</v>
      </c>
      <c r="L527" s="52">
        <f t="shared" si="61"/>
        <v>0</v>
      </c>
      <c r="M527" s="52">
        <f t="shared" si="61"/>
        <v>0</v>
      </c>
      <c r="O527" s="5" t="s">
        <v>31</v>
      </c>
      <c r="P527" s="202" t="str">
        <f t="shared" si="62"/>
        <v>Sal</v>
      </c>
    </row>
    <row r="528" spans="1:16" ht="16.899999999999999" customHeight="1" x14ac:dyDescent="0.2">
      <c r="A528" s="100" t="s">
        <v>168</v>
      </c>
      <c r="B528" s="49">
        <v>100</v>
      </c>
      <c r="C528" s="52">
        <f t="shared" si="61"/>
        <v>48.322213043478243</v>
      </c>
      <c r="D528" s="52">
        <f t="shared" si="61"/>
        <v>12.334637681159411</v>
      </c>
      <c r="E528" s="52">
        <f t="shared" si="61"/>
        <v>0.85869565217391308</v>
      </c>
      <c r="F528" s="52">
        <f t="shared" si="61"/>
        <v>0.12333333333333335</v>
      </c>
      <c r="G528" s="52">
        <f t="shared" si="61"/>
        <v>0.9866666666666668</v>
      </c>
      <c r="H528" s="52">
        <f t="shared" si="61"/>
        <v>2.83</v>
      </c>
      <c r="I528" s="52">
        <f t="shared" si="61"/>
        <v>34.623333333333335</v>
      </c>
      <c r="J528" s="52">
        <f t="shared" si="61"/>
        <v>18.440000000000001</v>
      </c>
      <c r="K528" s="52">
        <f t="shared" si="61"/>
        <v>0.14333333333333334</v>
      </c>
      <c r="L528" s="52">
        <f t="shared" si="61"/>
        <v>0.25666666666666665</v>
      </c>
      <c r="M528" s="52">
        <f t="shared" si="61"/>
        <v>22.433333333333334</v>
      </c>
      <c r="O528" s="8" t="s">
        <v>33</v>
      </c>
      <c r="P528" s="202" t="str">
        <f t="shared" si="62"/>
        <v>Abacax</v>
      </c>
    </row>
    <row r="529" spans="1:16" ht="16.899999999999999" customHeight="1" x14ac:dyDescent="0.2">
      <c r="A529" s="100" t="s">
        <v>167</v>
      </c>
      <c r="B529" s="49">
        <v>15</v>
      </c>
      <c r="C529" s="52">
        <f t="shared" si="61"/>
        <v>2.3002734782608734</v>
      </c>
      <c r="D529" s="52">
        <f t="shared" si="61"/>
        <v>0.47082608695652195</v>
      </c>
      <c r="E529" s="52">
        <f t="shared" si="61"/>
        <v>0.16467391304347825</v>
      </c>
      <c r="F529" s="52">
        <f t="shared" si="61"/>
        <v>2.6000000000000002E-2</v>
      </c>
      <c r="G529" s="52">
        <f t="shared" si="61"/>
        <v>0.17599999999999999</v>
      </c>
      <c r="H529" s="52">
        <f t="shared" si="61"/>
        <v>6.2445000000000004</v>
      </c>
      <c r="I529" s="52">
        <f t="shared" si="61"/>
        <v>3.1819999999999999</v>
      </c>
      <c r="J529" s="52">
        <f t="shared" si="61"/>
        <v>1.581</v>
      </c>
      <c r="K529" s="52">
        <f t="shared" si="61"/>
        <v>2.0500000000000004E-2</v>
      </c>
      <c r="L529" s="52">
        <f t="shared" si="61"/>
        <v>3.5499999999999997E-2</v>
      </c>
      <c r="M529" s="52">
        <f t="shared" si="61"/>
        <v>1.0410000000000001</v>
      </c>
      <c r="O529" s="5" t="s">
        <v>34</v>
      </c>
      <c r="P529" s="202" t="str">
        <f t="shared" si="62"/>
        <v>Tomate</v>
      </c>
    </row>
    <row r="530" spans="1:16" ht="16.899999999999999" customHeight="1" x14ac:dyDescent="0.2">
      <c r="A530" s="100"/>
      <c r="B530" s="49"/>
      <c r="C530" s="52" t="str">
        <f t="shared" si="61"/>
        <v/>
      </c>
      <c r="D530" s="52" t="str">
        <f t="shared" si="61"/>
        <v/>
      </c>
      <c r="E530" s="52" t="str">
        <f t="shared" si="61"/>
        <v/>
      </c>
      <c r="F530" s="52" t="str">
        <f t="shared" si="61"/>
        <v/>
      </c>
      <c r="G530" s="52" t="str">
        <f t="shared" si="61"/>
        <v/>
      </c>
      <c r="H530" s="52" t="str">
        <f t="shared" si="61"/>
        <v/>
      </c>
      <c r="I530" s="52" t="str">
        <f t="shared" si="61"/>
        <v/>
      </c>
      <c r="J530" s="52" t="str">
        <f t="shared" si="61"/>
        <v/>
      </c>
      <c r="K530" s="52" t="str">
        <f t="shared" si="61"/>
        <v/>
      </c>
      <c r="L530" s="52" t="str">
        <f t="shared" si="61"/>
        <v/>
      </c>
      <c r="M530" s="52" t="str">
        <f t="shared" si="61"/>
        <v/>
      </c>
      <c r="O530" s="5" t="s">
        <v>35</v>
      </c>
      <c r="P530" s="202" t="str">
        <f t="shared" si="62"/>
        <v/>
      </c>
    </row>
    <row r="531" spans="1:16" ht="16.899999999999999" customHeight="1" x14ac:dyDescent="0.2">
      <c r="A531" s="100"/>
      <c r="B531" s="49"/>
      <c r="C531" s="52" t="str">
        <f t="shared" si="61"/>
        <v/>
      </c>
      <c r="D531" s="52" t="str">
        <f t="shared" si="61"/>
        <v/>
      </c>
      <c r="E531" s="52" t="str">
        <f t="shared" si="61"/>
        <v/>
      </c>
      <c r="F531" s="52" t="str">
        <f t="shared" si="61"/>
        <v/>
      </c>
      <c r="G531" s="52" t="str">
        <f t="shared" si="61"/>
        <v/>
      </c>
      <c r="H531" s="52" t="str">
        <f t="shared" si="61"/>
        <v/>
      </c>
      <c r="I531" s="52" t="str">
        <f t="shared" si="61"/>
        <v/>
      </c>
      <c r="J531" s="52" t="str">
        <f t="shared" si="61"/>
        <v/>
      </c>
      <c r="K531" s="52" t="str">
        <f t="shared" si="61"/>
        <v/>
      </c>
      <c r="L531" s="52" t="str">
        <f t="shared" si="61"/>
        <v/>
      </c>
      <c r="M531" s="52" t="str">
        <f t="shared" si="61"/>
        <v/>
      </c>
      <c r="O531" s="5" t="s">
        <v>36</v>
      </c>
      <c r="P531" s="202" t="str">
        <f t="shared" si="62"/>
        <v/>
      </c>
    </row>
    <row r="532" spans="1:16" ht="16.899999999999999" customHeight="1" x14ac:dyDescent="0.2">
      <c r="A532" s="100"/>
      <c r="B532" s="49"/>
      <c r="C532" s="52" t="str">
        <f t="shared" si="61"/>
        <v/>
      </c>
      <c r="D532" s="52" t="str">
        <f t="shared" si="61"/>
        <v/>
      </c>
      <c r="E532" s="52" t="str">
        <f t="shared" si="61"/>
        <v/>
      </c>
      <c r="F532" s="52" t="str">
        <f t="shared" si="61"/>
        <v/>
      </c>
      <c r="G532" s="52" t="str">
        <f t="shared" si="61"/>
        <v/>
      </c>
      <c r="H532" s="52" t="str">
        <f t="shared" si="61"/>
        <v/>
      </c>
      <c r="I532" s="52" t="str">
        <f t="shared" si="61"/>
        <v/>
      </c>
      <c r="J532" s="52" t="str">
        <f t="shared" si="61"/>
        <v/>
      </c>
      <c r="K532" s="52" t="str">
        <f t="shared" si="61"/>
        <v/>
      </c>
      <c r="L532" s="52" t="str">
        <f t="shared" si="61"/>
        <v/>
      </c>
      <c r="M532" s="52" t="str">
        <f t="shared" si="61"/>
        <v/>
      </c>
      <c r="O532" s="5"/>
      <c r="P532" s="202" t="str">
        <f t="shared" si="62"/>
        <v/>
      </c>
    </row>
    <row r="533" spans="1:16" ht="16.899999999999999" customHeight="1" x14ac:dyDescent="0.2">
      <c r="A533" s="100"/>
      <c r="B533" s="49"/>
      <c r="C533" s="52" t="str">
        <f t="shared" si="61"/>
        <v/>
      </c>
      <c r="D533" s="52" t="str">
        <f t="shared" si="61"/>
        <v/>
      </c>
      <c r="E533" s="52" t="str">
        <f t="shared" si="61"/>
        <v/>
      </c>
      <c r="F533" s="52" t="str">
        <f t="shared" si="61"/>
        <v/>
      </c>
      <c r="G533" s="52" t="str">
        <f t="shared" si="61"/>
        <v/>
      </c>
      <c r="H533" s="52" t="str">
        <f t="shared" si="61"/>
        <v/>
      </c>
      <c r="I533" s="52" t="str">
        <f t="shared" si="61"/>
        <v/>
      </c>
      <c r="J533" s="52" t="str">
        <f t="shared" si="61"/>
        <v/>
      </c>
      <c r="K533" s="52" t="str">
        <f t="shared" si="61"/>
        <v/>
      </c>
      <c r="L533" s="52" t="str">
        <f t="shared" si="61"/>
        <v/>
      </c>
      <c r="M533" s="52" t="str">
        <f t="shared" si="61"/>
        <v/>
      </c>
      <c r="O533" s="5"/>
      <c r="P533" s="202" t="str">
        <f t="shared" si="62"/>
        <v/>
      </c>
    </row>
    <row r="534" spans="1:16" ht="16.899999999999999" customHeight="1" x14ac:dyDescent="0.2">
      <c r="A534" s="100"/>
      <c r="B534" s="49"/>
      <c r="C534" s="52" t="str">
        <f t="shared" ref="C534:M537" si="63">IF($A534="","",$B534*(VLOOKUP($A534,listaDados,C$3,FALSE)))</f>
        <v/>
      </c>
      <c r="D534" s="52" t="str">
        <f t="shared" si="63"/>
        <v/>
      </c>
      <c r="E534" s="52" t="str">
        <f t="shared" si="63"/>
        <v/>
      </c>
      <c r="F534" s="52" t="str">
        <f t="shared" si="63"/>
        <v/>
      </c>
      <c r="G534" s="52" t="str">
        <f t="shared" si="63"/>
        <v/>
      </c>
      <c r="H534" s="52" t="str">
        <f t="shared" si="63"/>
        <v/>
      </c>
      <c r="I534" s="52" t="str">
        <f t="shared" si="63"/>
        <v/>
      </c>
      <c r="J534" s="52" t="str">
        <f t="shared" si="63"/>
        <v/>
      </c>
      <c r="K534" s="52" t="str">
        <f t="shared" si="63"/>
        <v/>
      </c>
      <c r="L534" s="52" t="str">
        <f t="shared" si="63"/>
        <v/>
      </c>
      <c r="M534" s="52" t="str">
        <f t="shared" si="63"/>
        <v/>
      </c>
      <c r="O534" s="5"/>
      <c r="P534" s="202" t="str">
        <f t="shared" si="62"/>
        <v/>
      </c>
    </row>
    <row r="535" spans="1:16" ht="16.899999999999999" customHeight="1" x14ac:dyDescent="0.2">
      <c r="A535" s="100"/>
      <c r="B535" s="49"/>
      <c r="C535" s="52" t="str">
        <f t="shared" si="63"/>
        <v/>
      </c>
      <c r="D535" s="52" t="str">
        <f t="shared" si="63"/>
        <v/>
      </c>
      <c r="E535" s="52" t="str">
        <f t="shared" si="63"/>
        <v/>
      </c>
      <c r="F535" s="52" t="str">
        <f t="shared" si="63"/>
        <v/>
      </c>
      <c r="G535" s="52" t="str">
        <f t="shared" si="63"/>
        <v/>
      </c>
      <c r="H535" s="52" t="str">
        <f t="shared" si="63"/>
        <v/>
      </c>
      <c r="I535" s="52" t="str">
        <f t="shared" si="63"/>
        <v/>
      </c>
      <c r="J535" s="52" t="str">
        <f t="shared" si="63"/>
        <v/>
      </c>
      <c r="K535" s="52" t="str">
        <f t="shared" si="63"/>
        <v/>
      </c>
      <c r="L535" s="52" t="str">
        <f t="shared" si="63"/>
        <v/>
      </c>
      <c r="M535" s="52" t="str">
        <f t="shared" si="63"/>
        <v/>
      </c>
      <c r="O535" s="5"/>
      <c r="P535" s="202" t="str">
        <f t="shared" si="62"/>
        <v/>
      </c>
    </row>
    <row r="536" spans="1:16" ht="16.899999999999999" customHeight="1" x14ac:dyDescent="0.2">
      <c r="A536" s="100"/>
      <c r="B536" s="49"/>
      <c r="C536" s="52" t="str">
        <f t="shared" si="63"/>
        <v/>
      </c>
      <c r="D536" s="52" t="str">
        <f t="shared" si="63"/>
        <v/>
      </c>
      <c r="E536" s="52" t="str">
        <f t="shared" si="63"/>
        <v/>
      </c>
      <c r="F536" s="52" t="str">
        <f t="shared" si="63"/>
        <v/>
      </c>
      <c r="G536" s="52" t="str">
        <f t="shared" si="63"/>
        <v/>
      </c>
      <c r="H536" s="52" t="str">
        <f t="shared" si="63"/>
        <v/>
      </c>
      <c r="I536" s="52" t="str">
        <f t="shared" si="63"/>
        <v/>
      </c>
      <c r="J536" s="52" t="str">
        <f t="shared" si="63"/>
        <v/>
      </c>
      <c r="K536" s="52" t="str">
        <f t="shared" si="63"/>
        <v/>
      </c>
      <c r="L536" s="52" t="str">
        <f t="shared" si="63"/>
        <v/>
      </c>
      <c r="M536" s="52" t="str">
        <f t="shared" si="63"/>
        <v/>
      </c>
      <c r="O536" s="5" t="s">
        <v>37</v>
      </c>
      <c r="P536" s="202" t="str">
        <f t="shared" si="62"/>
        <v/>
      </c>
    </row>
    <row r="537" spans="1:16" ht="16.899999999999999" customHeight="1" x14ac:dyDescent="0.2">
      <c r="A537" s="100"/>
      <c r="B537" s="49"/>
      <c r="C537" s="52" t="str">
        <f t="shared" si="63"/>
        <v/>
      </c>
      <c r="D537" s="52" t="str">
        <f t="shared" si="63"/>
        <v/>
      </c>
      <c r="E537" s="52" t="str">
        <f t="shared" si="63"/>
        <v/>
      </c>
      <c r="F537" s="52" t="str">
        <f t="shared" si="63"/>
        <v/>
      </c>
      <c r="G537" s="52" t="str">
        <f t="shared" si="63"/>
        <v/>
      </c>
      <c r="H537" s="52" t="str">
        <f t="shared" si="63"/>
        <v/>
      </c>
      <c r="I537" s="52" t="str">
        <f t="shared" si="63"/>
        <v/>
      </c>
      <c r="J537" s="52" t="str">
        <f t="shared" si="63"/>
        <v/>
      </c>
      <c r="K537" s="52" t="str">
        <f t="shared" si="63"/>
        <v/>
      </c>
      <c r="L537" s="52" t="str">
        <f t="shared" si="63"/>
        <v/>
      </c>
      <c r="M537" s="52" t="str">
        <f t="shared" si="63"/>
        <v/>
      </c>
      <c r="O537" s="9" t="s">
        <v>38</v>
      </c>
      <c r="P537" s="202" t="str">
        <f t="shared" si="62"/>
        <v/>
      </c>
    </row>
    <row r="538" spans="1:16" ht="16.899999999999999" customHeight="1" thickBot="1" x14ac:dyDescent="0.25">
      <c r="A538" s="181" t="s">
        <v>134</v>
      </c>
      <c r="B538" s="55"/>
      <c r="C538" s="50">
        <f t="shared" ref="C538:M538" si="64">SUM(C518:C537)</f>
        <v>735.47809738408057</v>
      </c>
      <c r="D538" s="50">
        <f t="shared" si="64"/>
        <v>118.55407101449273</v>
      </c>
      <c r="E538" s="50">
        <f t="shared" si="64"/>
        <v>31.08086231884058</v>
      </c>
      <c r="F538" s="50">
        <f t="shared" si="64"/>
        <v>14.874716666666664</v>
      </c>
      <c r="G538" s="50">
        <f t="shared" si="64"/>
        <v>10.927650000000002</v>
      </c>
      <c r="H538" s="50">
        <f t="shared" si="64"/>
        <v>5568.3152</v>
      </c>
      <c r="I538" s="50">
        <f t="shared" si="64"/>
        <v>41.130266666666671</v>
      </c>
      <c r="J538" s="50">
        <f t="shared" si="64"/>
        <v>147.93846666683334</v>
      </c>
      <c r="K538" s="50">
        <f t="shared" si="64"/>
        <v>5.0755166666666671</v>
      </c>
      <c r="L538" s="50">
        <f t="shared" si="64"/>
        <v>8.6143474999999992</v>
      </c>
      <c r="M538" s="50">
        <f t="shared" si="64"/>
        <v>100.1857</v>
      </c>
      <c r="O538" s="5" t="s">
        <v>39</v>
      </c>
      <c r="P538" s="202" t="str">
        <f t="shared" si="62"/>
        <v>TOTAL</v>
      </c>
    </row>
    <row r="539" spans="1:16" x14ac:dyDescent="0.2">
      <c r="P539" s="202" t="str">
        <f t="shared" si="62"/>
        <v/>
      </c>
    </row>
    <row r="540" spans="1:16" ht="13.5" thickBot="1" x14ac:dyDescent="0.25">
      <c r="P540" s="202" t="str">
        <f t="shared" si="62"/>
        <v/>
      </c>
    </row>
    <row r="541" spans="1:16" ht="30" customHeight="1" thickBot="1" x14ac:dyDescent="0.25">
      <c r="A541" s="92" t="s">
        <v>133</v>
      </c>
      <c r="B541" s="178"/>
      <c r="C541" s="179"/>
      <c r="D541" s="179"/>
      <c r="E541" s="272" t="s">
        <v>414</v>
      </c>
      <c r="F541" s="272"/>
      <c r="G541" s="272"/>
      <c r="H541" s="179" t="s">
        <v>418</v>
      </c>
      <c r="I541" s="179"/>
      <c r="J541" s="179"/>
      <c r="K541" s="180"/>
      <c r="L541" s="251" t="s">
        <v>74</v>
      </c>
      <c r="M541" s="252"/>
      <c r="O541" s="4" t="s">
        <v>14</v>
      </c>
      <c r="P541" s="202" t="str">
        <f t="shared" si="62"/>
        <v>MEC 
F</v>
      </c>
    </row>
    <row r="542" spans="1:16" ht="15.2" customHeight="1" thickBot="1" x14ac:dyDescent="0.3">
      <c r="A542" s="93" t="s">
        <v>453</v>
      </c>
      <c r="B542" s="1">
        <v>1</v>
      </c>
      <c r="C542" s="2" t="s">
        <v>448</v>
      </c>
      <c r="D542" s="3"/>
      <c r="E542" s="253"/>
      <c r="F542" s="253"/>
      <c r="G542" s="253"/>
      <c r="H542" s="254"/>
      <c r="I542" s="255" t="s">
        <v>141</v>
      </c>
      <c r="J542" s="256"/>
      <c r="K542" s="257" t="s">
        <v>80</v>
      </c>
      <c r="L542" s="258"/>
      <c r="M542" s="259"/>
      <c r="O542" s="5" t="s">
        <v>16</v>
      </c>
      <c r="P542" s="202" t="str">
        <f t="shared" si="62"/>
        <v xml:space="preserve">Nº de </v>
      </c>
    </row>
    <row r="543" spans="1:16" ht="15.2" customHeight="1" thickBot="1" x14ac:dyDescent="0.25">
      <c r="A543" s="94"/>
      <c r="B543" s="14"/>
      <c r="C543" s="15">
        <v>14</v>
      </c>
      <c r="D543" s="15">
        <v>15</v>
      </c>
      <c r="E543" s="15">
        <v>16</v>
      </c>
      <c r="F543" s="15">
        <v>17</v>
      </c>
      <c r="G543" s="15">
        <v>18</v>
      </c>
      <c r="H543" s="15">
        <v>19</v>
      </c>
      <c r="I543" s="15">
        <v>20</v>
      </c>
      <c r="J543" s="15">
        <v>21</v>
      </c>
      <c r="K543" s="15">
        <v>22</v>
      </c>
      <c r="L543" s="15">
        <v>23</v>
      </c>
      <c r="M543" s="95">
        <v>24</v>
      </c>
      <c r="O543" s="5" t="s">
        <v>17</v>
      </c>
      <c r="P543" s="202" t="str">
        <f t="shared" si="62"/>
        <v/>
      </c>
    </row>
    <row r="544" spans="1:16" ht="15.2" customHeight="1" x14ac:dyDescent="0.2">
      <c r="A544" s="96" t="s">
        <v>0</v>
      </c>
      <c r="B544" s="260" t="s">
        <v>73</v>
      </c>
      <c r="C544" s="262" t="s">
        <v>437</v>
      </c>
      <c r="D544" s="263"/>
      <c r="E544" s="263"/>
      <c r="F544" s="263"/>
      <c r="G544" s="263"/>
      <c r="H544" s="263"/>
      <c r="I544" s="263"/>
      <c r="J544" s="263"/>
      <c r="K544" s="264"/>
      <c r="L544" s="268" t="s">
        <v>1</v>
      </c>
      <c r="M544" s="269"/>
      <c r="O544" s="6" t="s">
        <v>69</v>
      </c>
      <c r="P544" s="202" t="str">
        <f t="shared" si="62"/>
        <v>N.º do</v>
      </c>
    </row>
    <row r="545" spans="1:16" ht="15.2" customHeight="1" thickBot="1" x14ac:dyDescent="0.25">
      <c r="A545" s="97">
        <v>19</v>
      </c>
      <c r="B545" s="261"/>
      <c r="C545" s="265"/>
      <c r="D545" s="266"/>
      <c r="E545" s="266"/>
      <c r="F545" s="266"/>
      <c r="G545" s="266"/>
      <c r="H545" s="266"/>
      <c r="I545" s="266"/>
      <c r="J545" s="266"/>
      <c r="K545" s="267"/>
      <c r="L545" s="270">
        <v>1</v>
      </c>
      <c r="M545" s="271"/>
      <c r="O545" s="5" t="s">
        <v>65</v>
      </c>
      <c r="P545" s="202" t="str">
        <f t="shared" si="62"/>
        <v>19</v>
      </c>
    </row>
    <row r="546" spans="1:16" ht="31.5" customHeight="1" x14ac:dyDescent="0.2">
      <c r="A546" s="249" t="s">
        <v>2</v>
      </c>
      <c r="B546" s="46" t="s">
        <v>3</v>
      </c>
      <c r="C546" s="47" t="s">
        <v>54</v>
      </c>
      <c r="D546" s="47" t="s">
        <v>132</v>
      </c>
      <c r="E546" s="47" t="s">
        <v>136</v>
      </c>
      <c r="F546" s="47" t="s">
        <v>137</v>
      </c>
      <c r="G546" s="47" t="s">
        <v>138</v>
      </c>
      <c r="H546" s="47" t="s">
        <v>126</v>
      </c>
      <c r="I546" s="47" t="s">
        <v>127</v>
      </c>
      <c r="J546" s="47" t="s">
        <v>131</v>
      </c>
      <c r="K546" s="47" t="s">
        <v>128</v>
      </c>
      <c r="L546" s="47" t="s">
        <v>129</v>
      </c>
      <c r="M546" s="47" t="s">
        <v>130</v>
      </c>
      <c r="O546" s="5" t="s">
        <v>20</v>
      </c>
      <c r="P546" s="202" t="str">
        <f t="shared" si="62"/>
        <v>Nome d</v>
      </c>
    </row>
    <row r="547" spans="1:16" ht="15.75" thickBot="1" x14ac:dyDescent="0.25">
      <c r="A547" s="250"/>
      <c r="B547" s="53" t="s">
        <v>4</v>
      </c>
      <c r="C547" s="54" t="s">
        <v>4</v>
      </c>
      <c r="D547" s="54" t="s">
        <v>4</v>
      </c>
      <c r="E547" s="54" t="s">
        <v>4</v>
      </c>
      <c r="F547" s="54" t="s">
        <v>4</v>
      </c>
      <c r="G547" s="54" t="s">
        <v>4</v>
      </c>
      <c r="H547" s="54" t="s">
        <v>139</v>
      </c>
      <c r="I547" s="54" t="s">
        <v>72</v>
      </c>
      <c r="J547" s="54" t="s">
        <v>72</v>
      </c>
      <c r="K547" s="54" t="s">
        <v>72</v>
      </c>
      <c r="L547" s="54" t="s">
        <v>72</v>
      </c>
      <c r="M547" s="54" t="s">
        <v>72</v>
      </c>
      <c r="O547" s="5" t="s">
        <v>21</v>
      </c>
      <c r="P547" s="202" t="str">
        <f t="shared" si="62"/>
        <v/>
      </c>
    </row>
    <row r="548" spans="1:16" ht="16.899999999999999" customHeight="1" x14ac:dyDescent="0.2">
      <c r="A548" s="98" t="s">
        <v>183</v>
      </c>
      <c r="B548" s="51">
        <v>1</v>
      </c>
      <c r="C548" s="52">
        <f t="shared" ref="C548:M563" si="65">IF($A548="","",$B548*(VLOOKUP($A548,listaDados,C$3,FALSE)))</f>
        <v>1.1312987826086958</v>
      </c>
      <c r="D548" s="52">
        <f t="shared" si="65"/>
        <v>0.23905797101449278</v>
      </c>
      <c r="E548" s="52">
        <f t="shared" si="65"/>
        <v>7.0108695652173911E-2</v>
      </c>
      <c r="F548" s="52">
        <f t="shared" si="65"/>
        <v>2.2000000000000001E-3</v>
      </c>
      <c r="G548" s="52">
        <f t="shared" si="65"/>
        <v>4.3233333333333332E-2</v>
      </c>
      <c r="H548" s="52">
        <f t="shared" si="65"/>
        <v>9.5000000000000001E-2</v>
      </c>
      <c r="I548" s="52">
        <f t="shared" si="65"/>
        <v>0.312</v>
      </c>
      <c r="J548" s="52">
        <f t="shared" si="65"/>
        <v>0.21293333333333334</v>
      </c>
      <c r="K548" s="52">
        <f t="shared" si="65"/>
        <v>8.199999999999999E-3</v>
      </c>
      <c r="L548" s="52">
        <f t="shared" si="65"/>
        <v>8.0000000000000002E-3</v>
      </c>
      <c r="M548" s="52">
        <f t="shared" si="65"/>
        <v>0.1356</v>
      </c>
      <c r="O548" s="5" t="s">
        <v>22</v>
      </c>
      <c r="P548" s="202" t="str">
        <f t="shared" si="62"/>
        <v>Alho</v>
      </c>
    </row>
    <row r="549" spans="1:16" ht="16.899999999999999" customHeight="1" x14ac:dyDescent="0.2">
      <c r="A549" s="99" t="s">
        <v>189</v>
      </c>
      <c r="B549" s="48">
        <v>100</v>
      </c>
      <c r="C549" s="52">
        <f t="shared" si="65"/>
        <v>357.78927311594202</v>
      </c>
      <c r="D549" s="52">
        <f t="shared" si="65"/>
        <v>78.759543478260866</v>
      </c>
      <c r="E549" s="52">
        <f t="shared" si="65"/>
        <v>7.1585398550724637</v>
      </c>
      <c r="F549" s="52">
        <f t="shared" si="65"/>
        <v>0.33500000000000002</v>
      </c>
      <c r="G549" s="52">
        <f t="shared" si="65"/>
        <v>1.6391666666666667</v>
      </c>
      <c r="H549" s="52">
        <f t="shared" si="65"/>
        <v>0</v>
      </c>
      <c r="I549" s="52">
        <f t="shared" si="65"/>
        <v>0</v>
      </c>
      <c r="J549" s="52">
        <f t="shared" si="65"/>
        <v>30.383666666666663</v>
      </c>
      <c r="K549" s="52">
        <f t="shared" si="65"/>
        <v>1.2248333333333334</v>
      </c>
      <c r="L549" s="52">
        <f t="shared" si="65"/>
        <v>0.67774749999999995</v>
      </c>
      <c r="M549" s="52">
        <f t="shared" si="65"/>
        <v>4.4143333333333334</v>
      </c>
      <c r="O549" s="5" t="s">
        <v>23</v>
      </c>
      <c r="P549" s="202" t="str">
        <f t="shared" si="62"/>
        <v>Arroz,</v>
      </c>
    </row>
    <row r="550" spans="1:16" ht="16.899999999999999" customHeight="1" x14ac:dyDescent="0.2">
      <c r="A550" s="99" t="s">
        <v>195</v>
      </c>
      <c r="B550" s="48">
        <v>1</v>
      </c>
      <c r="C550" s="52">
        <f t="shared" si="65"/>
        <v>8.84</v>
      </c>
      <c r="D550" s="52">
        <f t="shared" si="65"/>
        <v>0</v>
      </c>
      <c r="E550" s="52">
        <f t="shared" si="65"/>
        <v>0</v>
      </c>
      <c r="F550" s="52">
        <f t="shared" si="65"/>
        <v>1</v>
      </c>
      <c r="G550" s="52">
        <f t="shared" si="65"/>
        <v>0</v>
      </c>
      <c r="H550" s="52">
        <f t="shared" si="65"/>
        <v>0</v>
      </c>
      <c r="I550" s="52">
        <f t="shared" si="65"/>
        <v>0</v>
      </c>
      <c r="J550" s="52">
        <f t="shared" si="65"/>
        <v>0</v>
      </c>
      <c r="K550" s="52">
        <f t="shared" si="65"/>
        <v>0</v>
      </c>
      <c r="L550" s="52">
        <f t="shared" si="65"/>
        <v>0</v>
      </c>
      <c r="M550" s="52">
        <f t="shared" si="65"/>
        <v>0</v>
      </c>
      <c r="O550" s="5" t="s">
        <v>24</v>
      </c>
      <c r="P550" s="202" t="str">
        <f t="shared" si="62"/>
        <v>Azeite</v>
      </c>
    </row>
    <row r="551" spans="1:16" ht="16.899999999999999" customHeight="1" x14ac:dyDescent="0.2">
      <c r="A551" s="99" t="s">
        <v>388</v>
      </c>
      <c r="B551" s="48">
        <v>70</v>
      </c>
      <c r="C551" s="52">
        <f t="shared" si="65"/>
        <v>145.6</v>
      </c>
      <c r="D551" s="52">
        <f t="shared" si="65"/>
        <v>0</v>
      </c>
      <c r="E551" s="52">
        <f t="shared" si="65"/>
        <v>11.41</v>
      </c>
      <c r="F551" s="52">
        <f t="shared" si="65"/>
        <v>10.744999999999999</v>
      </c>
      <c r="G551" s="52">
        <f t="shared" si="65"/>
        <v>0</v>
      </c>
      <c r="H551" s="52">
        <f t="shared" si="65"/>
        <v>5.95</v>
      </c>
      <c r="I551" s="52">
        <f t="shared" si="65"/>
        <v>0</v>
      </c>
      <c r="J551" s="52">
        <f t="shared" si="65"/>
        <v>16.8</v>
      </c>
      <c r="K551" s="52">
        <f t="shared" si="65"/>
        <v>1.155</v>
      </c>
      <c r="L551" s="52">
        <f t="shared" si="65"/>
        <v>0.48999999999999994</v>
      </c>
      <c r="M551" s="52">
        <f t="shared" si="65"/>
        <v>5.25</v>
      </c>
      <c r="O551" s="7" t="s">
        <v>25</v>
      </c>
      <c r="P551" s="202" t="str">
        <f t="shared" si="62"/>
        <v>Frango</v>
      </c>
    </row>
    <row r="552" spans="1:16" ht="16.899999999999999" customHeight="1" x14ac:dyDescent="0.2">
      <c r="A552" s="99" t="s">
        <v>233</v>
      </c>
      <c r="B552" s="48">
        <v>5</v>
      </c>
      <c r="C552" s="52">
        <f t="shared" si="65"/>
        <v>1.9710023188405792</v>
      </c>
      <c r="D552" s="52">
        <f t="shared" si="65"/>
        <v>0.44265942028985489</v>
      </c>
      <c r="E552" s="52">
        <f t="shared" si="65"/>
        <v>8.5507246376811605E-2</v>
      </c>
      <c r="F552" s="52">
        <f t="shared" si="65"/>
        <v>4.0000000000000001E-3</v>
      </c>
      <c r="G552" s="52">
        <f t="shared" si="65"/>
        <v>0.10933333333333335</v>
      </c>
      <c r="H552" s="52">
        <f t="shared" si="65"/>
        <v>4.0000000000000001E-3</v>
      </c>
      <c r="I552" s="52">
        <f t="shared" si="65"/>
        <v>0.23333333333333334</v>
      </c>
      <c r="J552" s="52">
        <f t="shared" si="65"/>
        <v>0.59583333350000001</v>
      </c>
      <c r="K552" s="52">
        <f t="shared" si="65"/>
        <v>8.666666666666668E-3</v>
      </c>
      <c r="L552" s="52">
        <f t="shared" si="65"/>
        <v>1.0166666666666668E-2</v>
      </c>
      <c r="M552" s="52">
        <f t="shared" si="65"/>
        <v>0.70000000000000007</v>
      </c>
      <c r="O552" s="5" t="s">
        <v>26</v>
      </c>
      <c r="P552" s="202" t="str">
        <f t="shared" si="62"/>
        <v>Cebola</v>
      </c>
    </row>
    <row r="553" spans="1:16" ht="16.899999999999999" customHeight="1" x14ac:dyDescent="0.2">
      <c r="A553" s="99" t="s">
        <v>162</v>
      </c>
      <c r="B553" s="48">
        <v>2</v>
      </c>
      <c r="C553" s="52">
        <f t="shared" si="65"/>
        <v>0.84200000000000008</v>
      </c>
      <c r="D553" s="52">
        <f t="shared" si="65"/>
        <v>0.13800000000000001</v>
      </c>
      <c r="E553" s="52">
        <f t="shared" si="65"/>
        <v>0.05</v>
      </c>
      <c r="F553" s="52">
        <f t="shared" si="65"/>
        <v>0.01</v>
      </c>
      <c r="G553" s="52">
        <f t="shared" si="65"/>
        <v>2.4E-2</v>
      </c>
      <c r="H553" s="52">
        <f t="shared" si="65"/>
        <v>0</v>
      </c>
      <c r="I553" s="52">
        <f t="shared" si="65"/>
        <v>0.63560000000000005</v>
      </c>
      <c r="J553" s="52">
        <f t="shared" si="65"/>
        <v>0.49186666666666667</v>
      </c>
      <c r="K553" s="52">
        <f t="shared" si="65"/>
        <v>6.0666666666666655E-3</v>
      </c>
      <c r="L553" s="52">
        <f t="shared" si="65"/>
        <v>1.2933333333333331E-2</v>
      </c>
      <c r="M553" s="52">
        <f t="shared" si="65"/>
        <v>1.5970666666666669</v>
      </c>
      <c r="O553" s="5" t="s">
        <v>27</v>
      </c>
      <c r="P553" s="202" t="str">
        <f t="shared" si="62"/>
        <v>Cheiro</v>
      </c>
    </row>
    <row r="554" spans="1:16" ht="16.899999999999999" customHeight="1" x14ac:dyDescent="0.2">
      <c r="A554" s="99" t="s">
        <v>259</v>
      </c>
      <c r="B554" s="48">
        <v>40</v>
      </c>
      <c r="C554" s="52">
        <f t="shared" si="65"/>
        <v>131.61069449275365</v>
      </c>
      <c r="D554" s="52">
        <f t="shared" si="65"/>
        <v>24.488579710144926</v>
      </c>
      <c r="E554" s="52">
        <f t="shared" si="65"/>
        <v>7.9927536231884062</v>
      </c>
      <c r="F554" s="52">
        <f t="shared" si="65"/>
        <v>0.5026666666666666</v>
      </c>
      <c r="G554" s="52">
        <f t="shared" si="65"/>
        <v>7.3680000000000012</v>
      </c>
      <c r="H554" s="52">
        <f t="shared" si="65"/>
        <v>0</v>
      </c>
      <c r="I554" s="52">
        <f t="shared" si="65"/>
        <v>0</v>
      </c>
      <c r="J554" s="52">
        <f t="shared" si="65"/>
        <v>83.978666666666669</v>
      </c>
      <c r="K554" s="52">
        <f t="shared" si="65"/>
        <v>1.1613333333333331</v>
      </c>
      <c r="L554" s="52">
        <f t="shared" si="65"/>
        <v>3.1946666666666665</v>
      </c>
      <c r="M554" s="52">
        <f t="shared" si="65"/>
        <v>49.027999999999999</v>
      </c>
      <c r="O554" s="5" t="s">
        <v>28</v>
      </c>
      <c r="P554" s="202" t="str">
        <f t="shared" si="62"/>
        <v>Feijão</v>
      </c>
    </row>
    <row r="555" spans="1:16" ht="16.899999999999999" customHeight="1" x14ac:dyDescent="0.2">
      <c r="A555" s="99" t="s">
        <v>348</v>
      </c>
      <c r="B555" s="48">
        <v>20</v>
      </c>
      <c r="C555" s="52">
        <f t="shared" si="65"/>
        <v>1.9067382608695638</v>
      </c>
      <c r="D555" s="52">
        <f t="shared" si="65"/>
        <v>0.40742028985507062</v>
      </c>
      <c r="E555" s="52">
        <f t="shared" si="65"/>
        <v>0.17391304347826086</v>
      </c>
      <c r="F555" s="52">
        <f t="shared" si="65"/>
        <v>0</v>
      </c>
      <c r="G555" s="52">
        <f t="shared" si="65"/>
        <v>0.22400000000000003</v>
      </c>
      <c r="H555" s="52">
        <f t="shared" si="65"/>
        <v>4.3</v>
      </c>
      <c r="I555" s="52">
        <f t="shared" si="65"/>
        <v>0.9973333333333334</v>
      </c>
      <c r="J555" s="52">
        <f t="shared" si="65"/>
        <v>1.8679999999999999</v>
      </c>
      <c r="K555" s="52">
        <f t="shared" si="65"/>
        <v>2.5333333333333336E-2</v>
      </c>
      <c r="L555" s="52">
        <f t="shared" si="65"/>
        <v>2.9333333333333336E-2</v>
      </c>
      <c r="M555" s="52">
        <f t="shared" si="65"/>
        <v>1.9233333333333336</v>
      </c>
      <c r="O555" s="5" t="s">
        <v>29</v>
      </c>
      <c r="P555" s="202" t="str">
        <f t="shared" si="62"/>
        <v>Pepino</v>
      </c>
    </row>
    <row r="556" spans="1:16" ht="16.899999999999999" customHeight="1" x14ac:dyDescent="0.2">
      <c r="A556" s="99" t="s">
        <v>158</v>
      </c>
      <c r="B556" s="48">
        <v>2</v>
      </c>
      <c r="C556" s="52">
        <f t="shared" si="65"/>
        <v>0</v>
      </c>
      <c r="D556" s="52">
        <f t="shared" si="65"/>
        <v>0</v>
      </c>
      <c r="E556" s="52">
        <f t="shared" si="65"/>
        <v>0</v>
      </c>
      <c r="F556" s="52">
        <f t="shared" si="65"/>
        <v>0</v>
      </c>
      <c r="G556" s="52">
        <f t="shared" si="65"/>
        <v>0</v>
      </c>
      <c r="H556" s="52">
        <f t="shared" si="65"/>
        <v>0</v>
      </c>
      <c r="I556" s="52">
        <f t="shared" si="65"/>
        <v>0</v>
      </c>
      <c r="J556" s="52">
        <f t="shared" si="65"/>
        <v>0</v>
      </c>
      <c r="K556" s="52">
        <f t="shared" si="65"/>
        <v>0</v>
      </c>
      <c r="L556" s="52">
        <f t="shared" si="65"/>
        <v>0</v>
      </c>
      <c r="M556" s="52">
        <f t="shared" si="65"/>
        <v>0</v>
      </c>
      <c r="O556" s="5" t="s">
        <v>30</v>
      </c>
      <c r="P556" s="202" t="str">
        <f t="shared" si="62"/>
        <v>Sal</v>
      </c>
    </row>
    <row r="557" spans="1:16" ht="16.899999999999999" customHeight="1" x14ac:dyDescent="0.2">
      <c r="A557" s="100" t="s">
        <v>167</v>
      </c>
      <c r="B557" s="49">
        <v>20</v>
      </c>
      <c r="C557" s="52">
        <f t="shared" si="65"/>
        <v>3.0670313043478314</v>
      </c>
      <c r="D557" s="52">
        <f t="shared" si="65"/>
        <v>0.62776811594202919</v>
      </c>
      <c r="E557" s="52">
        <f t="shared" si="65"/>
        <v>0.21956521739130433</v>
      </c>
      <c r="F557" s="52">
        <f t="shared" si="65"/>
        <v>3.4666666666666672E-2</v>
      </c>
      <c r="G557" s="52">
        <f t="shared" si="65"/>
        <v>0.23466666666666663</v>
      </c>
      <c r="H557" s="52">
        <f t="shared" si="65"/>
        <v>8.3260000000000005</v>
      </c>
      <c r="I557" s="52">
        <f t="shared" si="65"/>
        <v>4.2426666666666666</v>
      </c>
      <c r="J557" s="52">
        <f t="shared" si="65"/>
        <v>2.1079999999999997</v>
      </c>
      <c r="K557" s="52">
        <f t="shared" si="65"/>
        <v>2.7333333333333338E-2</v>
      </c>
      <c r="L557" s="52">
        <f t="shared" si="65"/>
        <v>4.7333333333333331E-2</v>
      </c>
      <c r="M557" s="52">
        <f t="shared" si="65"/>
        <v>1.3880000000000001</v>
      </c>
      <c r="O557" s="5" t="s">
        <v>31</v>
      </c>
      <c r="P557" s="202" t="str">
        <f t="shared" si="62"/>
        <v>Tomate</v>
      </c>
    </row>
    <row r="558" spans="1:16" ht="16.899999999999999" customHeight="1" x14ac:dyDescent="0.2">
      <c r="A558" s="100" t="s">
        <v>369</v>
      </c>
      <c r="B558" s="49">
        <v>20</v>
      </c>
      <c r="C558" s="52">
        <f t="shared" si="65"/>
        <v>3.4237605797101422</v>
      </c>
      <c r="D558" s="52">
        <f t="shared" si="65"/>
        <v>0.77197101449275385</v>
      </c>
      <c r="E558" s="52">
        <f t="shared" si="65"/>
        <v>0.17536231884057973</v>
      </c>
      <c r="F558" s="52">
        <f t="shared" si="65"/>
        <v>2.8666666666666667E-2</v>
      </c>
      <c r="G558" s="52">
        <f t="shared" si="65"/>
        <v>0.378</v>
      </c>
      <c r="H558" s="52">
        <f t="shared" si="65"/>
        <v>0</v>
      </c>
      <c r="I558" s="52">
        <f t="shared" si="65"/>
        <v>3.7433333333333332</v>
      </c>
      <c r="J558" s="52">
        <f t="shared" si="65"/>
        <v>1.7026666666666668</v>
      </c>
      <c r="K558" s="52">
        <f t="shared" si="65"/>
        <v>0.03</v>
      </c>
      <c r="L558" s="52">
        <f t="shared" si="65"/>
        <v>0.03</v>
      </c>
      <c r="M558" s="52">
        <f t="shared" si="65"/>
        <v>6.9093333333333353</v>
      </c>
      <c r="O558" s="8" t="s">
        <v>33</v>
      </c>
      <c r="P558" s="202" t="str">
        <f t="shared" si="62"/>
        <v>Repolh</v>
      </c>
    </row>
    <row r="559" spans="1:16" ht="16.899999999999999" customHeight="1" x14ac:dyDescent="0.2">
      <c r="A559" s="100" t="s">
        <v>178</v>
      </c>
      <c r="B559" s="49">
        <v>12</v>
      </c>
      <c r="C559" s="52">
        <f t="shared" si="65"/>
        <v>46.421486879999996</v>
      </c>
      <c r="D559" s="52">
        <f t="shared" si="65"/>
        <v>11.953199999999999</v>
      </c>
      <c r="E559" s="52">
        <f t="shared" si="65"/>
        <v>3.8400000000000004E-2</v>
      </c>
      <c r="F559" s="52">
        <f t="shared" si="65"/>
        <v>0</v>
      </c>
      <c r="G559" s="52">
        <f t="shared" si="65"/>
        <v>0</v>
      </c>
      <c r="H559" s="52">
        <f t="shared" si="65"/>
        <v>0</v>
      </c>
      <c r="I559" s="52">
        <f t="shared" si="65"/>
        <v>0</v>
      </c>
      <c r="J559" s="52">
        <f t="shared" si="65"/>
        <v>0.12080000000000002</v>
      </c>
      <c r="K559" s="52">
        <f t="shared" si="65"/>
        <v>0</v>
      </c>
      <c r="L559" s="52">
        <f t="shared" si="65"/>
        <v>1.9599999999999999E-2</v>
      </c>
      <c r="M559" s="52">
        <f t="shared" si="65"/>
        <v>0.91039999999999999</v>
      </c>
      <c r="O559" s="5" t="s">
        <v>34</v>
      </c>
      <c r="P559" s="202" t="str">
        <f t="shared" si="62"/>
        <v>Açúcar</v>
      </c>
    </row>
    <row r="560" spans="1:16" ht="16.899999999999999" customHeight="1" x14ac:dyDescent="0.2">
      <c r="A560" s="100" t="s">
        <v>177</v>
      </c>
      <c r="B560" s="49">
        <v>30</v>
      </c>
      <c r="C560" s="52">
        <f t="shared" si="65"/>
        <v>6.5810399999999927</v>
      </c>
      <c r="D560" s="52">
        <f t="shared" si="65"/>
        <v>1.6623999999999992</v>
      </c>
      <c r="E560" s="52">
        <f t="shared" si="65"/>
        <v>0.17750000000000005</v>
      </c>
      <c r="F560" s="52">
        <f t="shared" si="65"/>
        <v>0</v>
      </c>
      <c r="G560" s="52">
        <f t="shared" si="65"/>
        <v>0.21099999999999997</v>
      </c>
      <c r="H560" s="52">
        <f t="shared" si="65"/>
        <v>0</v>
      </c>
      <c r="I560" s="52">
        <f t="shared" si="65"/>
        <v>186.9718</v>
      </c>
      <c r="J560" s="52">
        <f t="shared" si="65"/>
        <v>2.5973999999999995</v>
      </c>
      <c r="K560" s="52">
        <f t="shared" si="65"/>
        <v>2.1799999999999996E-2</v>
      </c>
      <c r="L560" s="52">
        <f t="shared" si="65"/>
        <v>5.0200000000000002E-2</v>
      </c>
      <c r="M560" s="52">
        <f t="shared" si="65"/>
        <v>2.278</v>
      </c>
      <c r="O560" s="5" t="s">
        <v>35</v>
      </c>
      <c r="P560" s="202" t="str">
        <f t="shared" si="62"/>
        <v>Acerol</v>
      </c>
    </row>
    <row r="561" spans="1:16" ht="16.899999999999999" customHeight="1" x14ac:dyDescent="0.2">
      <c r="A561" s="100"/>
      <c r="B561" s="49"/>
      <c r="C561" s="52" t="str">
        <f t="shared" si="65"/>
        <v/>
      </c>
      <c r="D561" s="52" t="str">
        <f t="shared" si="65"/>
        <v/>
      </c>
      <c r="E561" s="52" t="str">
        <f t="shared" si="65"/>
        <v/>
      </c>
      <c r="F561" s="52" t="str">
        <f t="shared" si="65"/>
        <v/>
      </c>
      <c r="G561" s="52" t="str">
        <f t="shared" si="65"/>
        <v/>
      </c>
      <c r="H561" s="52" t="str">
        <f t="shared" si="65"/>
        <v/>
      </c>
      <c r="I561" s="52" t="str">
        <f t="shared" si="65"/>
        <v/>
      </c>
      <c r="J561" s="52" t="str">
        <f t="shared" si="65"/>
        <v/>
      </c>
      <c r="K561" s="52" t="str">
        <f t="shared" si="65"/>
        <v/>
      </c>
      <c r="L561" s="52" t="str">
        <f t="shared" si="65"/>
        <v/>
      </c>
      <c r="M561" s="52" t="str">
        <f t="shared" si="65"/>
        <v/>
      </c>
      <c r="O561" s="5" t="s">
        <v>36</v>
      </c>
      <c r="P561" s="202" t="str">
        <f t="shared" si="62"/>
        <v/>
      </c>
    </row>
    <row r="562" spans="1:16" ht="16.899999999999999" customHeight="1" x14ac:dyDescent="0.2">
      <c r="A562" s="100"/>
      <c r="B562" s="49"/>
      <c r="C562" s="52" t="str">
        <f t="shared" si="65"/>
        <v/>
      </c>
      <c r="D562" s="52" t="str">
        <f t="shared" si="65"/>
        <v/>
      </c>
      <c r="E562" s="52" t="str">
        <f t="shared" si="65"/>
        <v/>
      </c>
      <c r="F562" s="52" t="str">
        <f t="shared" si="65"/>
        <v/>
      </c>
      <c r="G562" s="52" t="str">
        <f t="shared" si="65"/>
        <v/>
      </c>
      <c r="H562" s="52" t="str">
        <f t="shared" si="65"/>
        <v/>
      </c>
      <c r="I562" s="52" t="str">
        <f t="shared" si="65"/>
        <v/>
      </c>
      <c r="J562" s="52" t="str">
        <f t="shared" si="65"/>
        <v/>
      </c>
      <c r="K562" s="52" t="str">
        <f t="shared" si="65"/>
        <v/>
      </c>
      <c r="L562" s="52" t="str">
        <f t="shared" si="65"/>
        <v/>
      </c>
      <c r="M562" s="52" t="str">
        <f t="shared" si="65"/>
        <v/>
      </c>
      <c r="O562" s="5"/>
      <c r="P562" s="202" t="str">
        <f t="shared" si="62"/>
        <v/>
      </c>
    </row>
    <row r="563" spans="1:16" ht="16.899999999999999" customHeight="1" x14ac:dyDescent="0.2">
      <c r="A563" s="100"/>
      <c r="B563" s="49"/>
      <c r="C563" s="52" t="str">
        <f t="shared" si="65"/>
        <v/>
      </c>
      <c r="D563" s="52" t="str">
        <f t="shared" si="65"/>
        <v/>
      </c>
      <c r="E563" s="52" t="str">
        <f t="shared" si="65"/>
        <v/>
      </c>
      <c r="F563" s="52" t="str">
        <f t="shared" si="65"/>
        <v/>
      </c>
      <c r="G563" s="52" t="str">
        <f t="shared" si="65"/>
        <v/>
      </c>
      <c r="H563" s="52" t="str">
        <f t="shared" si="65"/>
        <v/>
      </c>
      <c r="I563" s="52" t="str">
        <f t="shared" si="65"/>
        <v/>
      </c>
      <c r="J563" s="52" t="str">
        <f t="shared" si="65"/>
        <v/>
      </c>
      <c r="K563" s="52" t="str">
        <f t="shared" si="65"/>
        <v/>
      </c>
      <c r="L563" s="52" t="str">
        <f t="shared" si="65"/>
        <v/>
      </c>
      <c r="M563" s="52" t="str">
        <f t="shared" si="65"/>
        <v/>
      </c>
      <c r="O563" s="5"/>
      <c r="P563" s="202" t="str">
        <f t="shared" si="62"/>
        <v/>
      </c>
    </row>
    <row r="564" spans="1:16" ht="16.899999999999999" customHeight="1" x14ac:dyDescent="0.2">
      <c r="A564" s="100"/>
      <c r="B564" s="49"/>
      <c r="C564" s="52" t="str">
        <f t="shared" ref="C564:M567" si="66">IF($A564="","",$B564*(VLOOKUP($A564,listaDados,C$3,FALSE)))</f>
        <v/>
      </c>
      <c r="D564" s="52" t="str">
        <f t="shared" si="66"/>
        <v/>
      </c>
      <c r="E564" s="52" t="str">
        <f t="shared" si="66"/>
        <v/>
      </c>
      <c r="F564" s="52" t="str">
        <f t="shared" si="66"/>
        <v/>
      </c>
      <c r="G564" s="52" t="str">
        <f t="shared" si="66"/>
        <v/>
      </c>
      <c r="H564" s="52" t="str">
        <f t="shared" si="66"/>
        <v/>
      </c>
      <c r="I564" s="52" t="str">
        <f t="shared" si="66"/>
        <v/>
      </c>
      <c r="J564" s="52" t="str">
        <f t="shared" si="66"/>
        <v/>
      </c>
      <c r="K564" s="52" t="str">
        <f t="shared" si="66"/>
        <v/>
      </c>
      <c r="L564" s="52" t="str">
        <f t="shared" si="66"/>
        <v/>
      </c>
      <c r="M564" s="52" t="str">
        <f t="shared" si="66"/>
        <v/>
      </c>
      <c r="O564" s="5"/>
      <c r="P564" s="202" t="str">
        <f t="shared" si="62"/>
        <v/>
      </c>
    </row>
    <row r="565" spans="1:16" ht="16.899999999999999" customHeight="1" x14ac:dyDescent="0.2">
      <c r="A565" s="100"/>
      <c r="B565" s="49"/>
      <c r="C565" s="52" t="str">
        <f t="shared" si="66"/>
        <v/>
      </c>
      <c r="D565" s="52" t="str">
        <f t="shared" si="66"/>
        <v/>
      </c>
      <c r="E565" s="52" t="str">
        <f t="shared" si="66"/>
        <v/>
      </c>
      <c r="F565" s="52" t="str">
        <f t="shared" si="66"/>
        <v/>
      </c>
      <c r="G565" s="52" t="str">
        <f t="shared" si="66"/>
        <v/>
      </c>
      <c r="H565" s="52" t="str">
        <f t="shared" si="66"/>
        <v/>
      </c>
      <c r="I565" s="52" t="str">
        <f t="shared" si="66"/>
        <v/>
      </c>
      <c r="J565" s="52" t="str">
        <f t="shared" si="66"/>
        <v/>
      </c>
      <c r="K565" s="52" t="str">
        <f t="shared" si="66"/>
        <v/>
      </c>
      <c r="L565" s="52" t="str">
        <f t="shared" si="66"/>
        <v/>
      </c>
      <c r="M565" s="52" t="str">
        <f t="shared" si="66"/>
        <v/>
      </c>
      <c r="O565" s="5"/>
      <c r="P565" s="202" t="str">
        <f t="shared" si="62"/>
        <v/>
      </c>
    </row>
    <row r="566" spans="1:16" ht="16.899999999999999" customHeight="1" x14ac:dyDescent="0.2">
      <c r="A566" s="100"/>
      <c r="B566" s="49"/>
      <c r="C566" s="52" t="str">
        <f t="shared" si="66"/>
        <v/>
      </c>
      <c r="D566" s="52" t="str">
        <f t="shared" si="66"/>
        <v/>
      </c>
      <c r="E566" s="52" t="str">
        <f t="shared" si="66"/>
        <v/>
      </c>
      <c r="F566" s="52" t="str">
        <f t="shared" si="66"/>
        <v/>
      </c>
      <c r="G566" s="52" t="str">
        <f t="shared" si="66"/>
        <v/>
      </c>
      <c r="H566" s="52" t="str">
        <f t="shared" si="66"/>
        <v/>
      </c>
      <c r="I566" s="52" t="str">
        <f t="shared" si="66"/>
        <v/>
      </c>
      <c r="J566" s="52" t="str">
        <f t="shared" si="66"/>
        <v/>
      </c>
      <c r="K566" s="52" t="str">
        <f t="shared" si="66"/>
        <v/>
      </c>
      <c r="L566" s="52" t="str">
        <f t="shared" si="66"/>
        <v/>
      </c>
      <c r="M566" s="52" t="str">
        <f t="shared" si="66"/>
        <v/>
      </c>
      <c r="O566" s="5" t="s">
        <v>37</v>
      </c>
      <c r="P566" s="202" t="str">
        <f t="shared" si="62"/>
        <v/>
      </c>
    </row>
    <row r="567" spans="1:16" ht="16.899999999999999" customHeight="1" x14ac:dyDescent="0.2">
      <c r="A567" s="100"/>
      <c r="B567" s="49"/>
      <c r="C567" s="52" t="str">
        <f t="shared" si="66"/>
        <v/>
      </c>
      <c r="D567" s="52" t="str">
        <f t="shared" si="66"/>
        <v/>
      </c>
      <c r="E567" s="52" t="str">
        <f t="shared" si="66"/>
        <v/>
      </c>
      <c r="F567" s="52" t="str">
        <f t="shared" si="66"/>
        <v/>
      </c>
      <c r="G567" s="52" t="str">
        <f t="shared" si="66"/>
        <v/>
      </c>
      <c r="H567" s="52" t="str">
        <f t="shared" si="66"/>
        <v/>
      </c>
      <c r="I567" s="52" t="str">
        <f t="shared" si="66"/>
        <v/>
      </c>
      <c r="J567" s="52" t="str">
        <f t="shared" si="66"/>
        <v/>
      </c>
      <c r="K567" s="52" t="str">
        <f t="shared" si="66"/>
        <v/>
      </c>
      <c r="L567" s="52" t="str">
        <f t="shared" si="66"/>
        <v/>
      </c>
      <c r="M567" s="52" t="str">
        <f t="shared" si="66"/>
        <v/>
      </c>
      <c r="O567" s="9" t="s">
        <v>38</v>
      </c>
      <c r="P567" s="202" t="str">
        <f t="shared" si="62"/>
        <v/>
      </c>
    </row>
    <row r="568" spans="1:16" ht="16.899999999999999" customHeight="1" thickBot="1" x14ac:dyDescent="0.25">
      <c r="A568" s="181" t="s">
        <v>134</v>
      </c>
      <c r="B568" s="55"/>
      <c r="C568" s="50">
        <f t="shared" ref="C568:M568" si="67">SUM(C548:C567)</f>
        <v>709.18432573507232</v>
      </c>
      <c r="D568" s="50">
        <f t="shared" si="67"/>
        <v>119.4906</v>
      </c>
      <c r="E568" s="50">
        <f t="shared" si="67"/>
        <v>27.551650000000002</v>
      </c>
      <c r="F568" s="50">
        <f t="shared" si="67"/>
        <v>12.662199999999997</v>
      </c>
      <c r="G568" s="50">
        <f t="shared" si="67"/>
        <v>10.231400000000002</v>
      </c>
      <c r="H568" s="50">
        <f t="shared" si="67"/>
        <v>18.675000000000001</v>
      </c>
      <c r="I568" s="50">
        <f t="shared" si="67"/>
        <v>197.13606666666666</v>
      </c>
      <c r="J568" s="50">
        <f t="shared" si="67"/>
        <v>140.85983333349998</v>
      </c>
      <c r="K568" s="50">
        <f t="shared" si="67"/>
        <v>3.6685666666666661</v>
      </c>
      <c r="L568" s="50">
        <f t="shared" si="67"/>
        <v>4.5699808333333332</v>
      </c>
      <c r="M568" s="50">
        <f t="shared" si="67"/>
        <v>74.534066666666675</v>
      </c>
      <c r="O568" s="5" t="s">
        <v>39</v>
      </c>
      <c r="P568" s="202" t="str">
        <f t="shared" si="62"/>
        <v>TOTAL</v>
      </c>
    </row>
    <row r="569" spans="1:16" ht="16.899999999999999" customHeight="1" x14ac:dyDescent="0.2">
      <c r="A569" s="126"/>
      <c r="B569" s="127"/>
      <c r="C569" s="128"/>
      <c r="D569" s="128"/>
      <c r="E569" s="128"/>
      <c r="F569" s="128"/>
      <c r="G569" s="128"/>
      <c r="H569" s="128"/>
      <c r="I569" s="128"/>
      <c r="J569" s="128"/>
      <c r="K569" s="128"/>
      <c r="L569" s="128"/>
      <c r="M569" s="128"/>
      <c r="O569" s="5"/>
      <c r="P569" s="202" t="str">
        <f t="shared" si="62"/>
        <v/>
      </c>
    </row>
    <row r="570" spans="1:16" ht="16.899999999999999" customHeight="1" thickBot="1" x14ac:dyDescent="0.25">
      <c r="A570" s="126"/>
      <c r="B570" s="127"/>
      <c r="C570" s="128"/>
      <c r="D570" s="128"/>
      <c r="E570" s="128"/>
      <c r="F570" s="128"/>
      <c r="G570" s="128"/>
      <c r="H570" s="128"/>
      <c r="I570" s="128"/>
      <c r="J570" s="128"/>
      <c r="K570" s="128"/>
      <c r="L570" s="128"/>
      <c r="M570" s="128"/>
      <c r="O570" s="5"/>
      <c r="P570" s="202" t="str">
        <f t="shared" si="62"/>
        <v/>
      </c>
    </row>
    <row r="571" spans="1:16" ht="30.75" thickBot="1" x14ac:dyDescent="0.25">
      <c r="A571" s="92" t="s">
        <v>133</v>
      </c>
      <c r="B571" s="178"/>
      <c r="C571" s="179"/>
      <c r="D571" s="179"/>
      <c r="E571" s="272" t="s">
        <v>422</v>
      </c>
      <c r="F571" s="272"/>
      <c r="G571" s="272"/>
      <c r="H571" s="272"/>
      <c r="I571" s="179"/>
      <c r="J571" s="179"/>
      <c r="K571" s="180"/>
      <c r="L571" s="251" t="s">
        <v>74</v>
      </c>
      <c r="M571" s="252"/>
      <c r="O571" s="5"/>
      <c r="P571" s="202" t="str">
        <f t="shared" si="62"/>
        <v>MEC 
F</v>
      </c>
    </row>
    <row r="572" spans="1:16" ht="15.75" thickBot="1" x14ac:dyDescent="0.3">
      <c r="A572" s="93" t="s">
        <v>453</v>
      </c>
      <c r="B572" s="1">
        <v>1</v>
      </c>
      <c r="C572" s="2" t="s">
        <v>448</v>
      </c>
      <c r="D572" s="3"/>
      <c r="E572" s="253"/>
      <c r="F572" s="253"/>
      <c r="G572" s="253"/>
      <c r="H572" s="254"/>
      <c r="I572" s="255" t="s">
        <v>141</v>
      </c>
      <c r="J572" s="256"/>
      <c r="K572" s="257" t="s">
        <v>80</v>
      </c>
      <c r="L572" s="258"/>
      <c r="M572" s="259"/>
      <c r="P572" s="202" t="str">
        <f t="shared" si="62"/>
        <v xml:space="preserve">Nº de </v>
      </c>
    </row>
    <row r="573" spans="1:16" ht="13.5" thickBot="1" x14ac:dyDescent="0.25">
      <c r="A573" s="94"/>
      <c r="B573" s="14"/>
      <c r="C573" s="15">
        <v>14</v>
      </c>
      <c r="D573" s="15">
        <v>15</v>
      </c>
      <c r="E573" s="15">
        <v>16</v>
      </c>
      <c r="F573" s="15">
        <v>17</v>
      </c>
      <c r="G573" s="15">
        <v>18</v>
      </c>
      <c r="H573" s="15">
        <v>19</v>
      </c>
      <c r="I573" s="15">
        <v>20</v>
      </c>
      <c r="J573" s="15">
        <v>21</v>
      </c>
      <c r="K573" s="15">
        <v>22</v>
      </c>
      <c r="L573" s="15">
        <v>23</v>
      </c>
      <c r="M573" s="95">
        <v>24</v>
      </c>
      <c r="P573" s="202" t="str">
        <f t="shared" si="62"/>
        <v/>
      </c>
    </row>
    <row r="574" spans="1:16" ht="15" x14ac:dyDescent="0.2">
      <c r="A574" s="96" t="s">
        <v>0</v>
      </c>
      <c r="B574" s="260" t="s">
        <v>73</v>
      </c>
      <c r="C574" s="262" t="s">
        <v>438</v>
      </c>
      <c r="D574" s="263"/>
      <c r="E574" s="263"/>
      <c r="F574" s="263"/>
      <c r="G574" s="263"/>
      <c r="H574" s="263"/>
      <c r="I574" s="263"/>
      <c r="J574" s="263"/>
      <c r="K574" s="264"/>
      <c r="L574" s="268" t="s">
        <v>1</v>
      </c>
      <c r="M574" s="269"/>
      <c r="P574" s="202" t="str">
        <f t="shared" si="62"/>
        <v>N.º do</v>
      </c>
    </row>
    <row r="575" spans="1:16" ht="15.75" thickBot="1" x14ac:dyDescent="0.25">
      <c r="A575" s="97">
        <v>20</v>
      </c>
      <c r="B575" s="261"/>
      <c r="C575" s="265"/>
      <c r="D575" s="266"/>
      <c r="E575" s="266"/>
      <c r="F575" s="266"/>
      <c r="G575" s="266"/>
      <c r="H575" s="266"/>
      <c r="I575" s="266"/>
      <c r="J575" s="266"/>
      <c r="K575" s="267"/>
      <c r="L575" s="270">
        <v>1</v>
      </c>
      <c r="M575" s="271"/>
      <c r="P575" s="202" t="str">
        <f t="shared" si="62"/>
        <v>20</v>
      </c>
    </row>
    <row r="576" spans="1:16" ht="30" x14ac:dyDescent="0.2">
      <c r="A576" s="249" t="s">
        <v>2</v>
      </c>
      <c r="B576" s="46" t="s">
        <v>3</v>
      </c>
      <c r="C576" s="47" t="s">
        <v>54</v>
      </c>
      <c r="D576" s="47" t="s">
        <v>132</v>
      </c>
      <c r="E576" s="47" t="s">
        <v>136</v>
      </c>
      <c r="F576" s="47" t="s">
        <v>137</v>
      </c>
      <c r="G576" s="47" t="s">
        <v>138</v>
      </c>
      <c r="H576" s="47" t="s">
        <v>126</v>
      </c>
      <c r="I576" s="47" t="s">
        <v>127</v>
      </c>
      <c r="J576" s="47" t="s">
        <v>131</v>
      </c>
      <c r="K576" s="47" t="s">
        <v>128</v>
      </c>
      <c r="L576" s="47" t="s">
        <v>129</v>
      </c>
      <c r="M576" s="47" t="s">
        <v>130</v>
      </c>
      <c r="P576" s="202" t="str">
        <f t="shared" si="62"/>
        <v>Nome d</v>
      </c>
    </row>
    <row r="577" spans="1:16" ht="15.75" thickBot="1" x14ac:dyDescent="0.25">
      <c r="A577" s="250"/>
      <c r="B577" s="53" t="s">
        <v>4</v>
      </c>
      <c r="C577" s="54" t="s">
        <v>4</v>
      </c>
      <c r="D577" s="54" t="s">
        <v>4</v>
      </c>
      <c r="E577" s="54" t="s">
        <v>4</v>
      </c>
      <c r="F577" s="54" t="s">
        <v>4</v>
      </c>
      <c r="G577" s="54" t="s">
        <v>4</v>
      </c>
      <c r="H577" s="54" t="s">
        <v>139</v>
      </c>
      <c r="I577" s="54" t="s">
        <v>72</v>
      </c>
      <c r="J577" s="54" t="s">
        <v>72</v>
      </c>
      <c r="K577" s="54" t="s">
        <v>72</v>
      </c>
      <c r="L577" s="54" t="s">
        <v>72</v>
      </c>
      <c r="M577" s="54" t="s">
        <v>72</v>
      </c>
      <c r="P577" s="202" t="str">
        <f t="shared" si="62"/>
        <v/>
      </c>
    </row>
    <row r="578" spans="1:16" ht="16.5" x14ac:dyDescent="0.2">
      <c r="A578" s="98" t="s">
        <v>183</v>
      </c>
      <c r="B578" s="51">
        <v>1</v>
      </c>
      <c r="C578" s="52">
        <f t="shared" ref="C578:M593" si="68">IF($A578="","",$B578*(VLOOKUP($A578,listaDados,C$3,FALSE)))</f>
        <v>1.1312987826086958</v>
      </c>
      <c r="D578" s="52">
        <f t="shared" si="68"/>
        <v>0.23905797101449278</v>
      </c>
      <c r="E578" s="52">
        <f t="shared" si="68"/>
        <v>7.0108695652173911E-2</v>
      </c>
      <c r="F578" s="52">
        <f t="shared" si="68"/>
        <v>2.2000000000000001E-3</v>
      </c>
      <c r="G578" s="52">
        <f t="shared" si="68"/>
        <v>4.3233333333333332E-2</v>
      </c>
      <c r="H578" s="52">
        <f t="shared" si="68"/>
        <v>9.5000000000000001E-2</v>
      </c>
      <c r="I578" s="52">
        <f t="shared" si="68"/>
        <v>0.312</v>
      </c>
      <c r="J578" s="52">
        <f t="shared" si="68"/>
        <v>0.21293333333333334</v>
      </c>
      <c r="K578" s="52">
        <f t="shared" si="68"/>
        <v>8.199999999999999E-3</v>
      </c>
      <c r="L578" s="52">
        <f t="shared" si="68"/>
        <v>8.0000000000000002E-3</v>
      </c>
      <c r="M578" s="52">
        <f t="shared" si="68"/>
        <v>0.1356</v>
      </c>
      <c r="P578" s="202" t="str">
        <f t="shared" si="62"/>
        <v>Alho</v>
      </c>
    </row>
    <row r="579" spans="1:16" ht="16.5" x14ac:dyDescent="0.2">
      <c r="A579" s="99" t="s">
        <v>189</v>
      </c>
      <c r="B579" s="48">
        <v>100</v>
      </c>
      <c r="C579" s="52">
        <f t="shared" si="68"/>
        <v>357.78927311594202</v>
      </c>
      <c r="D579" s="52">
        <f t="shared" si="68"/>
        <v>78.759543478260866</v>
      </c>
      <c r="E579" s="52">
        <f t="shared" si="68"/>
        <v>7.1585398550724637</v>
      </c>
      <c r="F579" s="52">
        <f t="shared" si="68"/>
        <v>0.33500000000000002</v>
      </c>
      <c r="G579" s="52">
        <f t="shared" si="68"/>
        <v>1.6391666666666667</v>
      </c>
      <c r="H579" s="52">
        <f t="shared" si="68"/>
        <v>0</v>
      </c>
      <c r="I579" s="52">
        <f t="shared" si="68"/>
        <v>0</v>
      </c>
      <c r="J579" s="52">
        <f t="shared" si="68"/>
        <v>30.383666666666663</v>
      </c>
      <c r="K579" s="52">
        <f t="shared" si="68"/>
        <v>1.2248333333333334</v>
      </c>
      <c r="L579" s="52">
        <f t="shared" si="68"/>
        <v>0.67774749999999995</v>
      </c>
      <c r="M579" s="52">
        <f t="shared" si="68"/>
        <v>4.4143333333333334</v>
      </c>
      <c r="P579" s="202" t="str">
        <f t="shared" si="62"/>
        <v>Arroz,</v>
      </c>
    </row>
    <row r="580" spans="1:16" ht="16.5" x14ac:dyDescent="0.2">
      <c r="A580" s="99" t="s">
        <v>195</v>
      </c>
      <c r="B580" s="48">
        <v>1</v>
      </c>
      <c r="C580" s="52">
        <f t="shared" si="68"/>
        <v>8.84</v>
      </c>
      <c r="D580" s="52">
        <f t="shared" si="68"/>
        <v>0</v>
      </c>
      <c r="E580" s="52">
        <f t="shared" si="68"/>
        <v>0</v>
      </c>
      <c r="F580" s="52">
        <f t="shared" si="68"/>
        <v>1</v>
      </c>
      <c r="G580" s="52">
        <f t="shared" si="68"/>
        <v>0</v>
      </c>
      <c r="H580" s="52">
        <f t="shared" si="68"/>
        <v>0</v>
      </c>
      <c r="I580" s="52">
        <f t="shared" si="68"/>
        <v>0</v>
      </c>
      <c r="J580" s="52">
        <f t="shared" si="68"/>
        <v>0</v>
      </c>
      <c r="K580" s="52">
        <f t="shared" si="68"/>
        <v>0</v>
      </c>
      <c r="L580" s="52">
        <f t="shared" si="68"/>
        <v>0</v>
      </c>
      <c r="M580" s="52">
        <f t="shared" si="68"/>
        <v>0</v>
      </c>
      <c r="P580" s="202" t="str">
        <f t="shared" si="62"/>
        <v>Azeite</v>
      </c>
    </row>
    <row r="581" spans="1:16" ht="16.5" x14ac:dyDescent="0.2">
      <c r="A581" s="99" t="s">
        <v>233</v>
      </c>
      <c r="B581" s="48">
        <v>5</v>
      </c>
      <c r="C581" s="52">
        <f t="shared" si="68"/>
        <v>1.9710023188405792</v>
      </c>
      <c r="D581" s="52">
        <f t="shared" si="68"/>
        <v>0.44265942028985489</v>
      </c>
      <c r="E581" s="52">
        <f t="shared" si="68"/>
        <v>8.5507246376811605E-2</v>
      </c>
      <c r="F581" s="52">
        <f t="shared" si="68"/>
        <v>4.0000000000000001E-3</v>
      </c>
      <c r="G581" s="52">
        <f t="shared" si="68"/>
        <v>0.10933333333333335</v>
      </c>
      <c r="H581" s="52">
        <f t="shared" si="68"/>
        <v>4.0000000000000001E-3</v>
      </c>
      <c r="I581" s="52">
        <f t="shared" si="68"/>
        <v>0.23333333333333334</v>
      </c>
      <c r="J581" s="52">
        <f t="shared" si="68"/>
        <v>0.59583333350000001</v>
      </c>
      <c r="K581" s="52">
        <f t="shared" si="68"/>
        <v>8.666666666666668E-3</v>
      </c>
      <c r="L581" s="52">
        <f t="shared" si="68"/>
        <v>1.0166666666666668E-2</v>
      </c>
      <c r="M581" s="52">
        <f t="shared" si="68"/>
        <v>0.70000000000000007</v>
      </c>
      <c r="P581" s="202" t="str">
        <f t="shared" si="62"/>
        <v>Cebola</v>
      </c>
    </row>
    <row r="582" spans="1:16" ht="16.5" x14ac:dyDescent="0.2">
      <c r="A582" s="99" t="s">
        <v>162</v>
      </c>
      <c r="B582" s="48">
        <v>2</v>
      </c>
      <c r="C582" s="52">
        <f t="shared" si="68"/>
        <v>0.84200000000000008</v>
      </c>
      <c r="D582" s="52">
        <f t="shared" si="68"/>
        <v>0.13800000000000001</v>
      </c>
      <c r="E582" s="52">
        <f t="shared" si="68"/>
        <v>0.05</v>
      </c>
      <c r="F582" s="52">
        <f t="shared" si="68"/>
        <v>0.01</v>
      </c>
      <c r="G582" s="52">
        <f t="shared" si="68"/>
        <v>2.4E-2</v>
      </c>
      <c r="H582" s="52">
        <f t="shared" si="68"/>
        <v>0</v>
      </c>
      <c r="I582" s="52">
        <f t="shared" si="68"/>
        <v>0.63560000000000005</v>
      </c>
      <c r="J582" s="52">
        <f t="shared" si="68"/>
        <v>0.49186666666666667</v>
      </c>
      <c r="K582" s="52">
        <f t="shared" si="68"/>
        <v>6.0666666666666655E-3</v>
      </c>
      <c r="L582" s="52">
        <f t="shared" si="68"/>
        <v>1.2933333333333331E-2</v>
      </c>
      <c r="M582" s="52">
        <f t="shared" si="68"/>
        <v>1.5970666666666669</v>
      </c>
      <c r="P582" s="202" t="str">
        <f t="shared" si="62"/>
        <v>Cheiro</v>
      </c>
    </row>
    <row r="583" spans="1:16" ht="16.5" x14ac:dyDescent="0.2">
      <c r="A583" s="99" t="s">
        <v>259</v>
      </c>
      <c r="B583" s="48">
        <v>40</v>
      </c>
      <c r="C583" s="52">
        <f t="shared" si="68"/>
        <v>131.61069449275365</v>
      </c>
      <c r="D583" s="52">
        <f t="shared" si="68"/>
        <v>24.488579710144926</v>
      </c>
      <c r="E583" s="52">
        <f t="shared" si="68"/>
        <v>7.9927536231884062</v>
      </c>
      <c r="F583" s="52">
        <f t="shared" si="68"/>
        <v>0.5026666666666666</v>
      </c>
      <c r="G583" s="52">
        <f t="shared" si="68"/>
        <v>7.3680000000000012</v>
      </c>
      <c r="H583" s="52">
        <f t="shared" si="68"/>
        <v>0</v>
      </c>
      <c r="I583" s="52">
        <f t="shared" si="68"/>
        <v>0</v>
      </c>
      <c r="J583" s="52">
        <f t="shared" si="68"/>
        <v>83.978666666666669</v>
      </c>
      <c r="K583" s="52">
        <f t="shared" si="68"/>
        <v>1.1613333333333331</v>
      </c>
      <c r="L583" s="52">
        <f t="shared" si="68"/>
        <v>3.1946666666666665</v>
      </c>
      <c r="M583" s="52">
        <f t="shared" si="68"/>
        <v>49.027999999999999</v>
      </c>
      <c r="P583" s="202" t="str">
        <f t="shared" si="62"/>
        <v>Feijão</v>
      </c>
    </row>
    <row r="584" spans="1:16" ht="33" x14ac:dyDescent="0.2">
      <c r="A584" s="99" t="s">
        <v>389</v>
      </c>
      <c r="B584" s="48">
        <v>70</v>
      </c>
      <c r="C584" s="52">
        <f t="shared" si="68"/>
        <v>98.699999999999989</v>
      </c>
      <c r="D584" s="52">
        <f t="shared" si="68"/>
        <v>0</v>
      </c>
      <c r="E584" s="52">
        <f t="shared" si="68"/>
        <v>12.389999999999999</v>
      </c>
      <c r="F584" s="52">
        <f t="shared" si="68"/>
        <v>5.0749999999999993</v>
      </c>
      <c r="G584" s="52">
        <f t="shared" si="68"/>
        <v>0</v>
      </c>
      <c r="H584" s="52">
        <f t="shared" si="68"/>
        <v>5.6000000000000005</v>
      </c>
      <c r="I584" s="52">
        <f t="shared" si="68"/>
        <v>0</v>
      </c>
      <c r="J584" s="52">
        <f t="shared" si="68"/>
        <v>18.55</v>
      </c>
      <c r="K584" s="52">
        <f t="shared" si="68"/>
        <v>1.365</v>
      </c>
      <c r="L584" s="52">
        <f t="shared" si="68"/>
        <v>0.63000000000000012</v>
      </c>
      <c r="M584" s="52">
        <f t="shared" si="68"/>
        <v>4.9000000000000004</v>
      </c>
      <c r="P584" s="202" t="str">
        <f t="shared" si="62"/>
        <v>Frango</v>
      </c>
    </row>
    <row r="585" spans="1:16" ht="16.5" x14ac:dyDescent="0.2">
      <c r="A585" s="99" t="s">
        <v>321</v>
      </c>
      <c r="B585" s="48">
        <v>150</v>
      </c>
      <c r="C585" s="52">
        <f t="shared" si="68"/>
        <v>48.909939130434687</v>
      </c>
      <c r="D585" s="52">
        <f t="shared" si="68"/>
        <v>12.208913043478256</v>
      </c>
      <c r="E585" s="52">
        <f t="shared" si="68"/>
        <v>1.3260869565217392</v>
      </c>
      <c r="F585" s="52">
        <f t="shared" si="68"/>
        <v>0</v>
      </c>
      <c r="G585" s="52">
        <f t="shared" si="68"/>
        <v>0.18500000000000003</v>
      </c>
      <c r="H585" s="52">
        <f t="shared" si="68"/>
        <v>42.749999999999993</v>
      </c>
      <c r="I585" s="52">
        <f t="shared" si="68"/>
        <v>9.2200000000000006</v>
      </c>
      <c r="J585" s="52">
        <f t="shared" si="68"/>
        <v>14.445000000000002</v>
      </c>
      <c r="K585" s="52">
        <f t="shared" si="68"/>
        <v>0.14500000000000002</v>
      </c>
      <c r="L585" s="52">
        <f t="shared" si="68"/>
        <v>0.33999999999999997</v>
      </c>
      <c r="M585" s="52">
        <f t="shared" si="68"/>
        <v>11.579999999999998</v>
      </c>
      <c r="P585" s="202" t="str">
        <f t="shared" ref="P585:P648" si="69">LEFT(A585,6)</f>
        <v>Melanc</v>
      </c>
    </row>
    <row r="586" spans="1:16" ht="16.5" x14ac:dyDescent="0.2">
      <c r="A586" s="99" t="s">
        <v>337</v>
      </c>
      <c r="B586" s="48">
        <v>10</v>
      </c>
      <c r="C586" s="52">
        <f t="shared" si="68"/>
        <v>88.4</v>
      </c>
      <c r="D586" s="52">
        <f t="shared" si="68"/>
        <v>0</v>
      </c>
      <c r="E586" s="52">
        <f t="shared" si="68"/>
        <v>0</v>
      </c>
      <c r="F586" s="52">
        <f t="shared" si="68"/>
        <v>10</v>
      </c>
      <c r="G586" s="52">
        <f t="shared" si="68"/>
        <v>0</v>
      </c>
      <c r="H586" s="52">
        <f t="shared" si="68"/>
        <v>0</v>
      </c>
      <c r="I586" s="52">
        <f t="shared" si="68"/>
        <v>0</v>
      </c>
      <c r="J586" s="52">
        <f t="shared" si="68"/>
        <v>0</v>
      </c>
      <c r="K586" s="52">
        <f t="shared" si="68"/>
        <v>0</v>
      </c>
      <c r="L586" s="52">
        <f t="shared" si="68"/>
        <v>0</v>
      </c>
      <c r="M586" s="52">
        <f t="shared" si="68"/>
        <v>0</v>
      </c>
      <c r="P586" s="202" t="str">
        <f t="shared" si="69"/>
        <v>Óleo d</v>
      </c>
    </row>
    <row r="587" spans="1:16" ht="15.75" x14ac:dyDescent="0.2">
      <c r="A587" s="100" t="s">
        <v>369</v>
      </c>
      <c r="B587" s="49">
        <v>20</v>
      </c>
      <c r="C587" s="52">
        <f t="shared" si="68"/>
        <v>3.4237605797101422</v>
      </c>
      <c r="D587" s="52">
        <f t="shared" si="68"/>
        <v>0.77197101449275385</v>
      </c>
      <c r="E587" s="52">
        <f t="shared" si="68"/>
        <v>0.17536231884057973</v>
      </c>
      <c r="F587" s="52">
        <f t="shared" si="68"/>
        <v>2.8666666666666667E-2</v>
      </c>
      <c r="G587" s="52">
        <f t="shared" si="68"/>
        <v>0.378</v>
      </c>
      <c r="H587" s="52">
        <f t="shared" si="68"/>
        <v>0</v>
      </c>
      <c r="I587" s="52">
        <f t="shared" si="68"/>
        <v>3.7433333333333332</v>
      </c>
      <c r="J587" s="52">
        <f t="shared" si="68"/>
        <v>1.7026666666666668</v>
      </c>
      <c r="K587" s="52">
        <f t="shared" si="68"/>
        <v>0.03</v>
      </c>
      <c r="L587" s="52">
        <f t="shared" si="68"/>
        <v>0.03</v>
      </c>
      <c r="M587" s="52">
        <f t="shared" si="68"/>
        <v>6.9093333333333353</v>
      </c>
      <c r="P587" s="202" t="str">
        <f t="shared" si="69"/>
        <v>Repolh</v>
      </c>
    </row>
    <row r="588" spans="1:16" ht="15.75" x14ac:dyDescent="0.2">
      <c r="A588" s="100" t="s">
        <v>158</v>
      </c>
      <c r="B588" s="49">
        <v>2</v>
      </c>
      <c r="C588" s="52">
        <f t="shared" si="68"/>
        <v>0</v>
      </c>
      <c r="D588" s="52">
        <f t="shared" si="68"/>
        <v>0</v>
      </c>
      <c r="E588" s="52">
        <f t="shared" si="68"/>
        <v>0</v>
      </c>
      <c r="F588" s="52">
        <f t="shared" si="68"/>
        <v>0</v>
      </c>
      <c r="G588" s="52">
        <f t="shared" si="68"/>
        <v>0</v>
      </c>
      <c r="H588" s="52">
        <f t="shared" si="68"/>
        <v>0</v>
      </c>
      <c r="I588" s="52">
        <f t="shared" si="68"/>
        <v>0</v>
      </c>
      <c r="J588" s="52">
        <f t="shared" si="68"/>
        <v>0</v>
      </c>
      <c r="K588" s="52">
        <f t="shared" si="68"/>
        <v>0</v>
      </c>
      <c r="L588" s="52">
        <f t="shared" si="68"/>
        <v>0</v>
      </c>
      <c r="M588" s="52">
        <f t="shared" si="68"/>
        <v>0</v>
      </c>
      <c r="P588" s="202" t="str">
        <f t="shared" si="69"/>
        <v>Sal</v>
      </c>
    </row>
    <row r="589" spans="1:16" ht="15.75" x14ac:dyDescent="0.2">
      <c r="A589" s="100" t="s">
        <v>167</v>
      </c>
      <c r="B589" s="49">
        <v>10</v>
      </c>
      <c r="C589" s="52">
        <f t="shared" si="68"/>
        <v>1.5335156521739157</v>
      </c>
      <c r="D589" s="52">
        <f t="shared" si="68"/>
        <v>0.3138840579710146</v>
      </c>
      <c r="E589" s="52">
        <f t="shared" si="68"/>
        <v>0.10978260869565216</v>
      </c>
      <c r="F589" s="52">
        <f t="shared" si="68"/>
        <v>1.7333333333333336E-2</v>
      </c>
      <c r="G589" s="52">
        <f t="shared" si="68"/>
        <v>0.11733333333333332</v>
      </c>
      <c r="H589" s="52">
        <f t="shared" si="68"/>
        <v>4.1630000000000003</v>
      </c>
      <c r="I589" s="52">
        <f t="shared" si="68"/>
        <v>2.1213333333333333</v>
      </c>
      <c r="J589" s="52">
        <f t="shared" si="68"/>
        <v>1.0539999999999998</v>
      </c>
      <c r="K589" s="52">
        <f t="shared" si="68"/>
        <v>1.3666666666666669E-2</v>
      </c>
      <c r="L589" s="52">
        <f t="shared" si="68"/>
        <v>2.3666666666666666E-2</v>
      </c>
      <c r="M589" s="52">
        <f t="shared" si="68"/>
        <v>0.69400000000000006</v>
      </c>
      <c r="P589" s="202" t="str">
        <f t="shared" si="69"/>
        <v>Tomate</v>
      </c>
    </row>
    <row r="590" spans="1:16" ht="15.75" x14ac:dyDescent="0.2">
      <c r="A590" s="100"/>
      <c r="B590" s="49"/>
      <c r="C590" s="52" t="str">
        <f t="shared" si="68"/>
        <v/>
      </c>
      <c r="D590" s="52" t="str">
        <f t="shared" si="68"/>
        <v/>
      </c>
      <c r="E590" s="52" t="str">
        <f t="shared" si="68"/>
        <v/>
      </c>
      <c r="F590" s="52" t="str">
        <f t="shared" si="68"/>
        <v/>
      </c>
      <c r="G590" s="52" t="str">
        <f t="shared" si="68"/>
        <v/>
      </c>
      <c r="H590" s="52" t="str">
        <f t="shared" si="68"/>
        <v/>
      </c>
      <c r="I590" s="52" t="str">
        <f t="shared" si="68"/>
        <v/>
      </c>
      <c r="J590" s="52" t="str">
        <f t="shared" si="68"/>
        <v/>
      </c>
      <c r="K590" s="52" t="str">
        <f t="shared" si="68"/>
        <v/>
      </c>
      <c r="L590" s="52" t="str">
        <f t="shared" si="68"/>
        <v/>
      </c>
      <c r="M590" s="52" t="str">
        <f t="shared" si="68"/>
        <v/>
      </c>
      <c r="P590" s="202" t="str">
        <f t="shared" si="69"/>
        <v/>
      </c>
    </row>
    <row r="591" spans="1:16" ht="15.75" x14ac:dyDescent="0.2">
      <c r="A591" s="100"/>
      <c r="B591" s="49"/>
      <c r="C591" s="52" t="str">
        <f t="shared" si="68"/>
        <v/>
      </c>
      <c r="D591" s="52" t="str">
        <f t="shared" si="68"/>
        <v/>
      </c>
      <c r="E591" s="52" t="str">
        <f t="shared" si="68"/>
        <v/>
      </c>
      <c r="F591" s="52" t="str">
        <f t="shared" si="68"/>
        <v/>
      </c>
      <c r="G591" s="52" t="str">
        <f t="shared" si="68"/>
        <v/>
      </c>
      <c r="H591" s="52" t="str">
        <f t="shared" si="68"/>
        <v/>
      </c>
      <c r="I591" s="52" t="str">
        <f t="shared" si="68"/>
        <v/>
      </c>
      <c r="J591" s="52" t="str">
        <f t="shared" si="68"/>
        <v/>
      </c>
      <c r="K591" s="52" t="str">
        <f t="shared" si="68"/>
        <v/>
      </c>
      <c r="L591" s="52" t="str">
        <f t="shared" si="68"/>
        <v/>
      </c>
      <c r="M591" s="52" t="str">
        <f t="shared" si="68"/>
        <v/>
      </c>
      <c r="P591" s="202" t="str">
        <f t="shared" si="69"/>
        <v/>
      </c>
    </row>
    <row r="592" spans="1:16" ht="15.75" x14ac:dyDescent="0.2">
      <c r="A592" s="100"/>
      <c r="B592" s="49"/>
      <c r="C592" s="52" t="str">
        <f t="shared" si="68"/>
        <v/>
      </c>
      <c r="D592" s="52" t="str">
        <f t="shared" si="68"/>
        <v/>
      </c>
      <c r="E592" s="52" t="str">
        <f t="shared" si="68"/>
        <v/>
      </c>
      <c r="F592" s="52" t="str">
        <f t="shared" si="68"/>
        <v/>
      </c>
      <c r="G592" s="52" t="str">
        <f t="shared" si="68"/>
        <v/>
      </c>
      <c r="H592" s="52" t="str">
        <f t="shared" si="68"/>
        <v/>
      </c>
      <c r="I592" s="52" t="str">
        <f t="shared" si="68"/>
        <v/>
      </c>
      <c r="J592" s="52" t="str">
        <f t="shared" si="68"/>
        <v/>
      </c>
      <c r="K592" s="52" t="str">
        <f t="shared" si="68"/>
        <v/>
      </c>
      <c r="L592" s="52" t="str">
        <f t="shared" si="68"/>
        <v/>
      </c>
      <c r="M592" s="52" t="str">
        <f t="shared" si="68"/>
        <v/>
      </c>
      <c r="P592" s="202" t="str">
        <f t="shared" si="69"/>
        <v/>
      </c>
    </row>
    <row r="593" spans="1:16" ht="15.75" x14ac:dyDescent="0.2">
      <c r="A593" s="100"/>
      <c r="B593" s="49"/>
      <c r="C593" s="52" t="str">
        <f t="shared" si="68"/>
        <v/>
      </c>
      <c r="D593" s="52" t="str">
        <f t="shared" si="68"/>
        <v/>
      </c>
      <c r="E593" s="52" t="str">
        <f t="shared" si="68"/>
        <v/>
      </c>
      <c r="F593" s="52" t="str">
        <f t="shared" si="68"/>
        <v/>
      </c>
      <c r="G593" s="52" t="str">
        <f t="shared" si="68"/>
        <v/>
      </c>
      <c r="H593" s="52" t="str">
        <f t="shared" si="68"/>
        <v/>
      </c>
      <c r="I593" s="52" t="str">
        <f t="shared" si="68"/>
        <v/>
      </c>
      <c r="J593" s="52" t="str">
        <f t="shared" si="68"/>
        <v/>
      </c>
      <c r="K593" s="52" t="str">
        <f t="shared" si="68"/>
        <v/>
      </c>
      <c r="L593" s="52" t="str">
        <f t="shared" si="68"/>
        <v/>
      </c>
      <c r="M593" s="52" t="str">
        <f t="shared" si="68"/>
        <v/>
      </c>
      <c r="P593" s="202" t="str">
        <f t="shared" si="69"/>
        <v/>
      </c>
    </row>
    <row r="594" spans="1:16" ht="15.75" x14ac:dyDescent="0.2">
      <c r="A594" s="100"/>
      <c r="B594" s="49"/>
      <c r="C594" s="52" t="str">
        <f t="shared" ref="C594:M597" si="70">IF($A594="","",$B594*(VLOOKUP($A594,listaDados,C$3,FALSE)))</f>
        <v/>
      </c>
      <c r="D594" s="52" t="str">
        <f t="shared" si="70"/>
        <v/>
      </c>
      <c r="E594" s="52" t="str">
        <f t="shared" si="70"/>
        <v/>
      </c>
      <c r="F594" s="52" t="str">
        <f t="shared" si="70"/>
        <v/>
      </c>
      <c r="G594" s="52" t="str">
        <f t="shared" si="70"/>
        <v/>
      </c>
      <c r="H594" s="52" t="str">
        <f t="shared" si="70"/>
        <v/>
      </c>
      <c r="I594" s="52" t="str">
        <f t="shared" si="70"/>
        <v/>
      </c>
      <c r="J594" s="52" t="str">
        <f t="shared" si="70"/>
        <v/>
      </c>
      <c r="K594" s="52" t="str">
        <f t="shared" si="70"/>
        <v/>
      </c>
      <c r="L594" s="52" t="str">
        <f t="shared" si="70"/>
        <v/>
      </c>
      <c r="M594" s="52" t="str">
        <f t="shared" si="70"/>
        <v/>
      </c>
      <c r="P594" s="202" t="str">
        <f t="shared" si="69"/>
        <v/>
      </c>
    </row>
    <row r="595" spans="1:16" ht="15.75" x14ac:dyDescent="0.2">
      <c r="A595" s="100"/>
      <c r="B595" s="49"/>
      <c r="C595" s="52" t="str">
        <f t="shared" si="70"/>
        <v/>
      </c>
      <c r="D595" s="52" t="str">
        <f t="shared" si="70"/>
        <v/>
      </c>
      <c r="E595" s="52" t="str">
        <f t="shared" si="70"/>
        <v/>
      </c>
      <c r="F595" s="52" t="str">
        <f t="shared" si="70"/>
        <v/>
      </c>
      <c r="G595" s="52" t="str">
        <f t="shared" si="70"/>
        <v/>
      </c>
      <c r="H595" s="52" t="str">
        <f t="shared" si="70"/>
        <v/>
      </c>
      <c r="I595" s="52" t="str">
        <f t="shared" si="70"/>
        <v/>
      </c>
      <c r="J595" s="52" t="str">
        <f t="shared" si="70"/>
        <v/>
      </c>
      <c r="K595" s="52" t="str">
        <f t="shared" si="70"/>
        <v/>
      </c>
      <c r="L595" s="52" t="str">
        <f t="shared" si="70"/>
        <v/>
      </c>
      <c r="M595" s="52" t="str">
        <f t="shared" si="70"/>
        <v/>
      </c>
      <c r="P595" s="202" t="str">
        <f t="shared" si="69"/>
        <v/>
      </c>
    </row>
    <row r="596" spans="1:16" ht="15.75" x14ac:dyDescent="0.2">
      <c r="A596" s="100"/>
      <c r="B596" s="49"/>
      <c r="C596" s="52" t="str">
        <f t="shared" si="70"/>
        <v/>
      </c>
      <c r="D596" s="52" t="str">
        <f t="shared" si="70"/>
        <v/>
      </c>
      <c r="E596" s="52" t="str">
        <f t="shared" si="70"/>
        <v/>
      </c>
      <c r="F596" s="52" t="str">
        <f t="shared" si="70"/>
        <v/>
      </c>
      <c r="G596" s="52" t="str">
        <f t="shared" si="70"/>
        <v/>
      </c>
      <c r="H596" s="52" t="str">
        <f t="shared" si="70"/>
        <v/>
      </c>
      <c r="I596" s="52" t="str">
        <f t="shared" si="70"/>
        <v/>
      </c>
      <c r="J596" s="52" t="str">
        <f t="shared" si="70"/>
        <v/>
      </c>
      <c r="K596" s="52" t="str">
        <f t="shared" si="70"/>
        <v/>
      </c>
      <c r="L596" s="52" t="str">
        <f t="shared" si="70"/>
        <v/>
      </c>
      <c r="M596" s="52" t="str">
        <f t="shared" si="70"/>
        <v/>
      </c>
      <c r="P596" s="202" t="str">
        <f t="shared" si="69"/>
        <v/>
      </c>
    </row>
    <row r="597" spans="1:16" ht="15.75" x14ac:dyDescent="0.2">
      <c r="A597" s="100"/>
      <c r="B597" s="49"/>
      <c r="C597" s="52" t="str">
        <f t="shared" si="70"/>
        <v/>
      </c>
      <c r="D597" s="52" t="str">
        <f t="shared" si="70"/>
        <v/>
      </c>
      <c r="E597" s="52" t="str">
        <f t="shared" si="70"/>
        <v/>
      </c>
      <c r="F597" s="52" t="str">
        <f t="shared" si="70"/>
        <v/>
      </c>
      <c r="G597" s="52" t="str">
        <f t="shared" si="70"/>
        <v/>
      </c>
      <c r="H597" s="52" t="str">
        <f t="shared" si="70"/>
        <v/>
      </c>
      <c r="I597" s="52" t="str">
        <f t="shared" si="70"/>
        <v/>
      </c>
      <c r="J597" s="52" t="str">
        <f t="shared" si="70"/>
        <v/>
      </c>
      <c r="K597" s="52" t="str">
        <f t="shared" si="70"/>
        <v/>
      </c>
      <c r="L597" s="52" t="str">
        <f t="shared" si="70"/>
        <v/>
      </c>
      <c r="M597" s="52" t="str">
        <f t="shared" si="70"/>
        <v/>
      </c>
      <c r="P597" s="202" t="str">
        <f t="shared" si="69"/>
        <v/>
      </c>
    </row>
    <row r="598" spans="1:16" ht="16.5" thickBot="1" x14ac:dyDescent="0.25">
      <c r="A598" s="181" t="s">
        <v>134</v>
      </c>
      <c r="B598" s="55"/>
      <c r="C598" s="50">
        <f t="shared" ref="C598:M598" si="71">SUM(C578:C597)</f>
        <v>743.15148407246363</v>
      </c>
      <c r="D598" s="50">
        <f t="shared" si="71"/>
        <v>117.36260869565217</v>
      </c>
      <c r="E598" s="50">
        <f t="shared" si="71"/>
        <v>29.358141304347825</v>
      </c>
      <c r="F598" s="50">
        <f t="shared" si="71"/>
        <v>16.974866666666664</v>
      </c>
      <c r="G598" s="50">
        <f t="shared" si="71"/>
        <v>9.8640666666666679</v>
      </c>
      <c r="H598" s="50">
        <f t="shared" si="71"/>
        <v>52.611999999999995</v>
      </c>
      <c r="I598" s="50">
        <f t="shared" si="71"/>
        <v>16.265599999999999</v>
      </c>
      <c r="J598" s="50">
        <f t="shared" si="71"/>
        <v>151.41463333349998</v>
      </c>
      <c r="K598" s="50">
        <f t="shared" si="71"/>
        <v>3.9627666666666661</v>
      </c>
      <c r="L598" s="50">
        <f t="shared" si="71"/>
        <v>4.9271808333333329</v>
      </c>
      <c r="M598" s="50">
        <f t="shared" si="71"/>
        <v>79.958333333333329</v>
      </c>
      <c r="P598" s="202" t="str">
        <f t="shared" si="69"/>
        <v>TOTAL</v>
      </c>
    </row>
    <row r="599" spans="1:16" ht="16.899999999999999" customHeight="1" x14ac:dyDescent="0.2">
      <c r="A599" s="126"/>
      <c r="B599" s="127"/>
      <c r="C599" s="128"/>
      <c r="D599" s="128"/>
      <c r="E599" s="128"/>
      <c r="F599" s="128"/>
      <c r="G599" s="128"/>
      <c r="H599" s="128"/>
      <c r="I599" s="128"/>
      <c r="J599" s="128"/>
      <c r="K599" s="128"/>
      <c r="L599" s="128"/>
      <c r="M599" s="128"/>
      <c r="O599" s="5"/>
      <c r="P599" s="202" t="str">
        <f t="shared" si="69"/>
        <v/>
      </c>
    </row>
    <row r="600" spans="1:16" ht="16.899999999999999" customHeight="1" thickBot="1" x14ac:dyDescent="0.25">
      <c r="A600" s="126"/>
      <c r="B600" s="127"/>
      <c r="C600" s="128"/>
      <c r="D600" s="128"/>
      <c r="E600" s="128"/>
      <c r="F600" s="128"/>
      <c r="G600" s="128"/>
      <c r="H600" s="128"/>
      <c r="I600" s="128"/>
      <c r="J600" s="128"/>
      <c r="K600" s="128"/>
      <c r="L600" s="128"/>
      <c r="M600" s="128"/>
      <c r="O600" s="5"/>
      <c r="P600" s="202" t="str">
        <f t="shared" si="69"/>
        <v/>
      </c>
    </row>
    <row r="601" spans="1:16" ht="30.75" thickBot="1" x14ac:dyDescent="0.25">
      <c r="A601" s="92" t="s">
        <v>133</v>
      </c>
      <c r="B601" s="178"/>
      <c r="C601" s="179"/>
      <c r="D601" s="179"/>
      <c r="E601" s="272" t="s">
        <v>422</v>
      </c>
      <c r="F601" s="272"/>
      <c r="G601" s="272"/>
      <c r="H601" s="272"/>
      <c r="I601" s="179"/>
      <c r="J601" s="179"/>
      <c r="K601" s="180"/>
      <c r="L601" s="251" t="s">
        <v>74</v>
      </c>
      <c r="M601" s="252"/>
      <c r="O601" s="5"/>
      <c r="P601" s="202" t="str">
        <f t="shared" si="69"/>
        <v>MEC 
F</v>
      </c>
    </row>
    <row r="602" spans="1:16" ht="15.75" thickBot="1" x14ac:dyDescent="0.3">
      <c r="A602" s="93" t="s">
        <v>453</v>
      </c>
      <c r="B602" s="1">
        <v>1</v>
      </c>
      <c r="C602" s="2" t="s">
        <v>448</v>
      </c>
      <c r="D602" s="3"/>
      <c r="E602" s="253"/>
      <c r="F602" s="253"/>
      <c r="G602" s="253"/>
      <c r="H602" s="254"/>
      <c r="I602" s="255" t="s">
        <v>141</v>
      </c>
      <c r="J602" s="256"/>
      <c r="K602" s="257" t="s">
        <v>80</v>
      </c>
      <c r="L602" s="258"/>
      <c r="M602" s="259"/>
      <c r="P602" s="202" t="str">
        <f t="shared" si="69"/>
        <v xml:space="preserve">Nº de </v>
      </c>
    </row>
    <row r="603" spans="1:16" ht="13.5" thickBot="1" x14ac:dyDescent="0.25">
      <c r="A603" s="94"/>
      <c r="B603" s="14"/>
      <c r="C603" s="15">
        <v>14</v>
      </c>
      <c r="D603" s="15">
        <v>15</v>
      </c>
      <c r="E603" s="15">
        <v>16</v>
      </c>
      <c r="F603" s="15">
        <v>17</v>
      </c>
      <c r="G603" s="15">
        <v>18</v>
      </c>
      <c r="H603" s="15">
        <v>19</v>
      </c>
      <c r="I603" s="15">
        <v>20</v>
      </c>
      <c r="J603" s="15">
        <v>21</v>
      </c>
      <c r="K603" s="15">
        <v>22</v>
      </c>
      <c r="L603" s="15">
        <v>23</v>
      </c>
      <c r="M603" s="95">
        <v>24</v>
      </c>
      <c r="P603" s="202" t="str">
        <f t="shared" si="69"/>
        <v/>
      </c>
    </row>
    <row r="604" spans="1:16" ht="15" x14ac:dyDescent="0.2">
      <c r="A604" s="96" t="s">
        <v>0</v>
      </c>
      <c r="B604" s="260" t="s">
        <v>73</v>
      </c>
      <c r="C604" s="262" t="s">
        <v>439</v>
      </c>
      <c r="D604" s="263"/>
      <c r="E604" s="263"/>
      <c r="F604" s="263"/>
      <c r="G604" s="263"/>
      <c r="H604" s="263"/>
      <c r="I604" s="263"/>
      <c r="J604" s="263"/>
      <c r="K604" s="264"/>
      <c r="L604" s="268" t="s">
        <v>1</v>
      </c>
      <c r="M604" s="269"/>
      <c r="P604" s="202" t="str">
        <f t="shared" si="69"/>
        <v>N.º do</v>
      </c>
    </row>
    <row r="605" spans="1:16" ht="15.75" thickBot="1" x14ac:dyDescent="0.25">
      <c r="A605" s="97">
        <v>21</v>
      </c>
      <c r="B605" s="261"/>
      <c r="C605" s="265"/>
      <c r="D605" s="266"/>
      <c r="E605" s="266"/>
      <c r="F605" s="266"/>
      <c r="G605" s="266"/>
      <c r="H605" s="266"/>
      <c r="I605" s="266"/>
      <c r="J605" s="266"/>
      <c r="K605" s="267"/>
      <c r="L605" s="270">
        <v>1</v>
      </c>
      <c r="M605" s="271"/>
      <c r="P605" s="202" t="str">
        <f t="shared" si="69"/>
        <v>21</v>
      </c>
    </row>
    <row r="606" spans="1:16" ht="30" x14ac:dyDescent="0.2">
      <c r="A606" s="249" t="s">
        <v>2</v>
      </c>
      <c r="B606" s="46" t="s">
        <v>3</v>
      </c>
      <c r="C606" s="47" t="s">
        <v>54</v>
      </c>
      <c r="D606" s="47" t="s">
        <v>132</v>
      </c>
      <c r="E606" s="47" t="s">
        <v>136</v>
      </c>
      <c r="F606" s="47" t="s">
        <v>137</v>
      </c>
      <c r="G606" s="47" t="s">
        <v>138</v>
      </c>
      <c r="H606" s="47" t="s">
        <v>126</v>
      </c>
      <c r="I606" s="47" t="s">
        <v>127</v>
      </c>
      <c r="J606" s="47" t="s">
        <v>131</v>
      </c>
      <c r="K606" s="47" t="s">
        <v>128</v>
      </c>
      <c r="L606" s="47" t="s">
        <v>129</v>
      </c>
      <c r="M606" s="47" t="s">
        <v>130</v>
      </c>
      <c r="P606" s="202" t="str">
        <f t="shared" si="69"/>
        <v>Nome d</v>
      </c>
    </row>
    <row r="607" spans="1:16" ht="15.75" thickBot="1" x14ac:dyDescent="0.25">
      <c r="A607" s="250"/>
      <c r="B607" s="53" t="s">
        <v>4</v>
      </c>
      <c r="C607" s="54" t="s">
        <v>4</v>
      </c>
      <c r="D607" s="54" t="s">
        <v>4</v>
      </c>
      <c r="E607" s="54" t="s">
        <v>4</v>
      </c>
      <c r="F607" s="54" t="s">
        <v>4</v>
      </c>
      <c r="G607" s="54" t="s">
        <v>4</v>
      </c>
      <c r="H607" s="54" t="s">
        <v>139</v>
      </c>
      <c r="I607" s="54" t="s">
        <v>72</v>
      </c>
      <c r="J607" s="54" t="s">
        <v>72</v>
      </c>
      <c r="K607" s="54" t="s">
        <v>72</v>
      </c>
      <c r="L607" s="54" t="s">
        <v>72</v>
      </c>
      <c r="M607" s="54" t="s">
        <v>72</v>
      </c>
      <c r="P607" s="202" t="str">
        <f t="shared" si="69"/>
        <v/>
      </c>
    </row>
    <row r="608" spans="1:16" ht="16.5" x14ac:dyDescent="0.2">
      <c r="A608" s="98" t="s">
        <v>183</v>
      </c>
      <c r="B608" s="51">
        <v>1</v>
      </c>
      <c r="C608" s="52">
        <f t="shared" ref="C608:M623" si="72">IF($A608="","",$B608*(VLOOKUP($A608,listaDados,C$3,FALSE)))</f>
        <v>1.1312987826086958</v>
      </c>
      <c r="D608" s="52">
        <f t="shared" si="72"/>
        <v>0.23905797101449278</v>
      </c>
      <c r="E608" s="52">
        <f t="shared" si="72"/>
        <v>7.0108695652173911E-2</v>
      </c>
      <c r="F608" s="52">
        <f t="shared" si="72"/>
        <v>2.2000000000000001E-3</v>
      </c>
      <c r="G608" s="52">
        <f t="shared" si="72"/>
        <v>4.3233333333333332E-2</v>
      </c>
      <c r="H608" s="52">
        <f t="shared" si="72"/>
        <v>9.5000000000000001E-2</v>
      </c>
      <c r="I608" s="52">
        <f t="shared" si="72"/>
        <v>0.312</v>
      </c>
      <c r="J608" s="52">
        <f t="shared" si="72"/>
        <v>0.21293333333333334</v>
      </c>
      <c r="K608" s="52">
        <f t="shared" si="72"/>
        <v>8.199999999999999E-3</v>
      </c>
      <c r="L608" s="52">
        <f t="shared" si="72"/>
        <v>8.0000000000000002E-3</v>
      </c>
      <c r="M608" s="52">
        <f t="shared" si="72"/>
        <v>0.1356</v>
      </c>
      <c r="P608" s="202" t="str">
        <f t="shared" si="69"/>
        <v>Alho</v>
      </c>
    </row>
    <row r="609" spans="1:16" ht="16.5" x14ac:dyDescent="0.2">
      <c r="A609" s="99" t="s">
        <v>189</v>
      </c>
      <c r="B609" s="48">
        <v>100</v>
      </c>
      <c r="C609" s="52">
        <f t="shared" si="72"/>
        <v>357.78927311594202</v>
      </c>
      <c r="D609" s="52">
        <f t="shared" si="72"/>
        <v>78.759543478260866</v>
      </c>
      <c r="E609" s="52">
        <f t="shared" si="72"/>
        <v>7.1585398550724637</v>
      </c>
      <c r="F609" s="52">
        <f t="shared" si="72"/>
        <v>0.33500000000000002</v>
      </c>
      <c r="G609" s="52">
        <f t="shared" si="72"/>
        <v>1.6391666666666667</v>
      </c>
      <c r="H609" s="52">
        <f t="shared" si="72"/>
        <v>0</v>
      </c>
      <c r="I609" s="52">
        <f t="shared" si="72"/>
        <v>0</v>
      </c>
      <c r="J609" s="52">
        <f t="shared" si="72"/>
        <v>30.383666666666663</v>
      </c>
      <c r="K609" s="52">
        <f t="shared" si="72"/>
        <v>1.2248333333333334</v>
      </c>
      <c r="L609" s="52">
        <f t="shared" si="72"/>
        <v>0.67774749999999995</v>
      </c>
      <c r="M609" s="52">
        <f t="shared" si="72"/>
        <v>4.4143333333333334</v>
      </c>
      <c r="P609" s="202" t="str">
        <f t="shared" si="69"/>
        <v>Arroz,</v>
      </c>
    </row>
    <row r="610" spans="1:16" ht="16.5" x14ac:dyDescent="0.2">
      <c r="A610" s="99" t="s">
        <v>273</v>
      </c>
      <c r="B610" s="48">
        <v>70</v>
      </c>
      <c r="C610" s="52">
        <f t="shared" si="72"/>
        <v>83.411486666666661</v>
      </c>
      <c r="D610" s="52">
        <f t="shared" si="72"/>
        <v>0</v>
      </c>
      <c r="E610" s="52">
        <f t="shared" si="72"/>
        <v>15.068666666666667</v>
      </c>
      <c r="F610" s="52">
        <f t="shared" si="72"/>
        <v>2.1139999999999999</v>
      </c>
      <c r="G610" s="52">
        <f t="shared" si="72"/>
        <v>0</v>
      </c>
      <c r="H610" s="52">
        <f t="shared" si="72"/>
        <v>1.4000000000000001</v>
      </c>
      <c r="I610" s="52">
        <f t="shared" si="72"/>
        <v>0</v>
      </c>
      <c r="J610" s="52">
        <f t="shared" si="72"/>
        <v>21.884333333333331</v>
      </c>
      <c r="K610" s="52">
        <f t="shared" si="72"/>
        <v>0.46433333333333326</v>
      </c>
      <c r="L610" s="52">
        <f t="shared" si="72"/>
        <v>0.30333333333333334</v>
      </c>
      <c r="M610" s="52">
        <f t="shared" si="72"/>
        <v>5.1543333333333328</v>
      </c>
      <c r="P610" s="202" t="str">
        <f t="shared" si="69"/>
        <v>Frango</v>
      </c>
    </row>
    <row r="611" spans="1:16" ht="16.5" x14ac:dyDescent="0.2">
      <c r="A611" s="99" t="s">
        <v>233</v>
      </c>
      <c r="B611" s="48">
        <v>5</v>
      </c>
      <c r="C611" s="52">
        <f t="shared" si="72"/>
        <v>1.9710023188405792</v>
      </c>
      <c r="D611" s="52">
        <f t="shared" si="72"/>
        <v>0.44265942028985489</v>
      </c>
      <c r="E611" s="52">
        <f t="shared" si="72"/>
        <v>8.5507246376811605E-2</v>
      </c>
      <c r="F611" s="52">
        <f t="shared" si="72"/>
        <v>4.0000000000000001E-3</v>
      </c>
      <c r="G611" s="52">
        <f t="shared" si="72"/>
        <v>0.10933333333333335</v>
      </c>
      <c r="H611" s="52">
        <f t="shared" si="72"/>
        <v>4.0000000000000001E-3</v>
      </c>
      <c r="I611" s="52">
        <f t="shared" si="72"/>
        <v>0.23333333333333334</v>
      </c>
      <c r="J611" s="52">
        <f t="shared" si="72"/>
        <v>0.59583333350000001</v>
      </c>
      <c r="K611" s="52">
        <f t="shared" si="72"/>
        <v>8.666666666666668E-3</v>
      </c>
      <c r="L611" s="52">
        <f t="shared" si="72"/>
        <v>1.0166666666666668E-2</v>
      </c>
      <c r="M611" s="52">
        <f t="shared" si="72"/>
        <v>0.70000000000000007</v>
      </c>
      <c r="P611" s="202" t="str">
        <f t="shared" si="69"/>
        <v>Cebola</v>
      </c>
    </row>
    <row r="612" spans="1:16" ht="16.5" x14ac:dyDescent="0.2">
      <c r="A612" s="99" t="s">
        <v>162</v>
      </c>
      <c r="B612" s="48">
        <v>2</v>
      </c>
      <c r="C612" s="52">
        <f t="shared" si="72"/>
        <v>0.84200000000000008</v>
      </c>
      <c r="D612" s="52">
        <f t="shared" si="72"/>
        <v>0.13800000000000001</v>
      </c>
      <c r="E612" s="52">
        <f t="shared" si="72"/>
        <v>0.05</v>
      </c>
      <c r="F612" s="52">
        <f t="shared" si="72"/>
        <v>0.01</v>
      </c>
      <c r="G612" s="52">
        <f t="shared" si="72"/>
        <v>2.4E-2</v>
      </c>
      <c r="H612" s="52">
        <f t="shared" si="72"/>
        <v>0</v>
      </c>
      <c r="I612" s="52">
        <f t="shared" si="72"/>
        <v>0.63560000000000005</v>
      </c>
      <c r="J612" s="52">
        <f t="shared" si="72"/>
        <v>0.49186666666666667</v>
      </c>
      <c r="K612" s="52">
        <f t="shared" si="72"/>
        <v>6.0666666666666655E-3</v>
      </c>
      <c r="L612" s="52">
        <f t="shared" si="72"/>
        <v>1.2933333333333331E-2</v>
      </c>
      <c r="M612" s="52">
        <f t="shared" si="72"/>
        <v>1.5970666666666669</v>
      </c>
      <c r="P612" s="202" t="str">
        <f t="shared" si="69"/>
        <v>Cheiro</v>
      </c>
    </row>
    <row r="613" spans="1:16" ht="16.5" x14ac:dyDescent="0.2">
      <c r="A613" s="99" t="s">
        <v>241</v>
      </c>
      <c r="B613" s="48">
        <v>10</v>
      </c>
      <c r="C613" s="52">
        <f t="shared" si="72"/>
        <v>2.7056697101449281</v>
      </c>
      <c r="D613" s="52">
        <f t="shared" si="72"/>
        <v>0.43334782608695588</v>
      </c>
      <c r="E613" s="52">
        <f t="shared" si="72"/>
        <v>0.28731884057971013</v>
      </c>
      <c r="F613" s="52">
        <f t="shared" si="72"/>
        <v>5.4666666666666676E-2</v>
      </c>
      <c r="G613" s="52">
        <f t="shared" si="72"/>
        <v>0.312</v>
      </c>
      <c r="H613" s="52">
        <f t="shared" si="72"/>
        <v>0</v>
      </c>
      <c r="I613" s="52">
        <f t="shared" si="72"/>
        <v>9.668333333333333</v>
      </c>
      <c r="J613" s="52">
        <f t="shared" si="72"/>
        <v>3.4656666666666669</v>
      </c>
      <c r="K613" s="52">
        <f t="shared" si="72"/>
        <v>3.966666666666667E-2</v>
      </c>
      <c r="L613" s="52">
        <f t="shared" si="72"/>
        <v>4.5366666666666666E-2</v>
      </c>
      <c r="M613" s="52">
        <f t="shared" si="72"/>
        <v>13.086599999999999</v>
      </c>
      <c r="P613" s="202" t="str">
        <f t="shared" si="69"/>
        <v xml:space="preserve">Couve </v>
      </c>
    </row>
    <row r="614" spans="1:16" ht="16.5" x14ac:dyDescent="0.2">
      <c r="A614" s="99" t="s">
        <v>259</v>
      </c>
      <c r="B614" s="48">
        <v>20</v>
      </c>
      <c r="C614" s="52">
        <f t="shared" si="72"/>
        <v>65.805347246376826</v>
      </c>
      <c r="D614" s="52">
        <f t="shared" si="72"/>
        <v>12.244289855072463</v>
      </c>
      <c r="E614" s="52">
        <f t="shared" si="72"/>
        <v>3.9963768115942031</v>
      </c>
      <c r="F614" s="52">
        <f t="shared" si="72"/>
        <v>0.2513333333333333</v>
      </c>
      <c r="G614" s="52">
        <f t="shared" si="72"/>
        <v>3.6840000000000006</v>
      </c>
      <c r="H614" s="52">
        <f t="shared" si="72"/>
        <v>0</v>
      </c>
      <c r="I614" s="52">
        <f t="shared" si="72"/>
        <v>0</v>
      </c>
      <c r="J614" s="52">
        <f t="shared" si="72"/>
        <v>41.989333333333335</v>
      </c>
      <c r="K614" s="52">
        <f t="shared" si="72"/>
        <v>0.58066666666666655</v>
      </c>
      <c r="L614" s="52">
        <f t="shared" si="72"/>
        <v>1.5973333333333333</v>
      </c>
      <c r="M614" s="52">
        <f t="shared" si="72"/>
        <v>24.513999999999999</v>
      </c>
      <c r="P614" s="202" t="str">
        <f t="shared" si="69"/>
        <v>Feijão</v>
      </c>
    </row>
    <row r="615" spans="1:16" ht="16.5" x14ac:dyDescent="0.2">
      <c r="A615" s="99" t="s">
        <v>168</v>
      </c>
      <c r="B615" s="48">
        <v>100</v>
      </c>
      <c r="C615" s="52">
        <f t="shared" si="72"/>
        <v>48.322213043478243</v>
      </c>
      <c r="D615" s="52">
        <f t="shared" si="72"/>
        <v>12.334637681159411</v>
      </c>
      <c r="E615" s="52">
        <f t="shared" si="72"/>
        <v>0.85869565217391308</v>
      </c>
      <c r="F615" s="52">
        <f t="shared" si="72"/>
        <v>0.12333333333333335</v>
      </c>
      <c r="G615" s="52">
        <f t="shared" si="72"/>
        <v>0.9866666666666668</v>
      </c>
      <c r="H615" s="52">
        <f t="shared" si="72"/>
        <v>2.83</v>
      </c>
      <c r="I615" s="52">
        <f t="shared" si="72"/>
        <v>34.623333333333335</v>
      </c>
      <c r="J615" s="52">
        <f t="shared" si="72"/>
        <v>18.440000000000001</v>
      </c>
      <c r="K615" s="52">
        <f t="shared" si="72"/>
        <v>0.14333333333333334</v>
      </c>
      <c r="L615" s="52">
        <f t="shared" si="72"/>
        <v>0.25666666666666665</v>
      </c>
      <c r="M615" s="52">
        <f t="shared" si="72"/>
        <v>22.433333333333334</v>
      </c>
      <c r="P615" s="202" t="str">
        <f t="shared" si="69"/>
        <v>Abacax</v>
      </c>
    </row>
    <row r="616" spans="1:16" ht="16.5" x14ac:dyDescent="0.2">
      <c r="A616" s="99" t="s">
        <v>310</v>
      </c>
      <c r="B616" s="48">
        <v>40</v>
      </c>
      <c r="C616" s="52">
        <f t="shared" si="72"/>
        <v>148.22684533333336</v>
      </c>
      <c r="D616" s="52">
        <f t="shared" si="72"/>
        <v>30.649013333333343</v>
      </c>
      <c r="E616" s="52">
        <f t="shared" si="72"/>
        <v>4.1283199999999995</v>
      </c>
      <c r="F616" s="52">
        <f t="shared" si="72"/>
        <v>0.78799999999999992</v>
      </c>
      <c r="G616" s="52">
        <f t="shared" si="72"/>
        <v>0.91866666666666652</v>
      </c>
      <c r="H616" s="52">
        <f t="shared" si="72"/>
        <v>0</v>
      </c>
      <c r="I616" s="52">
        <f t="shared" si="72"/>
        <v>0</v>
      </c>
      <c r="J616" s="52">
        <f t="shared" si="72"/>
        <v>0</v>
      </c>
      <c r="K616" s="52">
        <f t="shared" si="72"/>
        <v>0.32533333333333336</v>
      </c>
      <c r="L616" s="52">
        <f t="shared" si="72"/>
        <v>0.3666666666666667</v>
      </c>
      <c r="M616" s="52">
        <f t="shared" si="72"/>
        <v>7.7813333333333334</v>
      </c>
      <c r="P616" s="202" t="str">
        <f t="shared" si="69"/>
        <v>Macarr</v>
      </c>
    </row>
    <row r="617" spans="1:16" ht="15.75" x14ac:dyDescent="0.2">
      <c r="A617" s="100" t="s">
        <v>116</v>
      </c>
      <c r="B617" s="49">
        <v>10</v>
      </c>
      <c r="C617" s="52">
        <f t="shared" si="72"/>
        <v>3.8446549460490562</v>
      </c>
      <c r="D617" s="52">
        <f t="shared" si="72"/>
        <v>0.77116666666666778</v>
      </c>
      <c r="E617" s="52">
        <f t="shared" si="72"/>
        <v>0.13750000000000001</v>
      </c>
      <c r="F617" s="52">
        <f t="shared" si="72"/>
        <v>9.0333333333333321E-2</v>
      </c>
      <c r="G617" s="52">
        <f t="shared" si="72"/>
        <v>0.31166666666666665</v>
      </c>
      <c r="H617" s="52">
        <f t="shared" si="72"/>
        <v>1.7420000000000002</v>
      </c>
      <c r="I617" s="52">
        <f t="shared" si="72"/>
        <v>0.27066666666666672</v>
      </c>
      <c r="J617" s="52">
        <f t="shared" si="72"/>
        <v>1.6789333333333334</v>
      </c>
      <c r="K617" s="52">
        <f t="shared" si="72"/>
        <v>1.2900000000000002E-2</v>
      </c>
      <c r="L617" s="52">
        <f t="shared" si="72"/>
        <v>0.15773333333333331</v>
      </c>
      <c r="M617" s="52">
        <f t="shared" si="72"/>
        <v>1.1729333333333334</v>
      </c>
      <c r="P617" s="202" t="str">
        <f t="shared" si="69"/>
        <v>Tomate</v>
      </c>
    </row>
    <row r="618" spans="1:16" ht="15.75" x14ac:dyDescent="0.2">
      <c r="A618" s="100" t="s">
        <v>337</v>
      </c>
      <c r="B618" s="49">
        <v>10</v>
      </c>
      <c r="C618" s="52">
        <f t="shared" si="72"/>
        <v>88.4</v>
      </c>
      <c r="D618" s="52">
        <f t="shared" si="72"/>
        <v>0</v>
      </c>
      <c r="E618" s="52">
        <f t="shared" si="72"/>
        <v>0</v>
      </c>
      <c r="F618" s="52">
        <f t="shared" si="72"/>
        <v>10</v>
      </c>
      <c r="G618" s="52">
        <f t="shared" si="72"/>
        <v>0</v>
      </c>
      <c r="H618" s="52">
        <f t="shared" si="72"/>
        <v>0</v>
      </c>
      <c r="I618" s="52">
        <f t="shared" si="72"/>
        <v>0</v>
      </c>
      <c r="J618" s="52">
        <f t="shared" si="72"/>
        <v>0</v>
      </c>
      <c r="K618" s="52">
        <f t="shared" si="72"/>
        <v>0</v>
      </c>
      <c r="L618" s="52">
        <f t="shared" si="72"/>
        <v>0</v>
      </c>
      <c r="M618" s="52">
        <f t="shared" si="72"/>
        <v>0</v>
      </c>
      <c r="P618" s="202" t="str">
        <f t="shared" si="69"/>
        <v>Óleo d</v>
      </c>
    </row>
    <row r="619" spans="1:16" ht="15.75" x14ac:dyDescent="0.2">
      <c r="A619" s="100" t="s">
        <v>154</v>
      </c>
      <c r="B619" s="49">
        <v>1</v>
      </c>
      <c r="C619" s="52">
        <f t="shared" si="72"/>
        <v>3.06</v>
      </c>
      <c r="D619" s="52">
        <f t="shared" si="72"/>
        <v>0.64430000000000009</v>
      </c>
      <c r="E619" s="52">
        <f t="shared" si="72"/>
        <v>0.11</v>
      </c>
      <c r="F619" s="52">
        <f t="shared" si="72"/>
        <v>0.10249999999999999</v>
      </c>
      <c r="G619" s="52">
        <f t="shared" si="72"/>
        <v>0.42799999999999999</v>
      </c>
      <c r="H619" s="52">
        <f t="shared" si="72"/>
        <v>3.4517000000000002</v>
      </c>
      <c r="I619" s="52">
        <f t="shared" si="72"/>
        <v>0.5</v>
      </c>
      <c r="J619" s="52">
        <f t="shared" si="72"/>
        <v>2.7</v>
      </c>
      <c r="K619" s="52">
        <f t="shared" si="72"/>
        <v>4.4299999999999999E-2</v>
      </c>
      <c r="L619" s="52">
        <f t="shared" si="72"/>
        <v>0.44</v>
      </c>
      <c r="M619" s="52">
        <f t="shared" si="72"/>
        <v>15.76</v>
      </c>
      <c r="P619" s="202" t="str">
        <f t="shared" si="69"/>
        <v>Orégan</v>
      </c>
    </row>
    <row r="620" spans="1:16" ht="15.75" x14ac:dyDescent="0.2">
      <c r="A620" s="100" t="s">
        <v>355</v>
      </c>
      <c r="B620" s="49">
        <v>2</v>
      </c>
      <c r="C620" s="52">
        <f t="shared" si="72"/>
        <v>0.42571762318840584</v>
      </c>
      <c r="D620" s="52">
        <f t="shared" si="72"/>
        <v>9.7852173913043558E-2</v>
      </c>
      <c r="E620" s="52">
        <f t="shared" si="72"/>
        <v>2.1014492753623187E-2</v>
      </c>
      <c r="F620" s="52">
        <f t="shared" si="72"/>
        <v>3.0000000000000001E-3</v>
      </c>
      <c r="G620" s="52">
        <f t="shared" si="72"/>
        <v>5.1266666666666662E-2</v>
      </c>
      <c r="H620" s="52">
        <f t="shared" si="72"/>
        <v>0.37</v>
      </c>
      <c r="I620" s="52">
        <f t="shared" si="72"/>
        <v>2.0042</v>
      </c>
      <c r="J620" s="52">
        <f t="shared" si="72"/>
        <v>0.15579999999999999</v>
      </c>
      <c r="K620" s="52">
        <f t="shared" si="72"/>
        <v>2.8000000000000004E-3</v>
      </c>
      <c r="L620" s="52">
        <f t="shared" si="72"/>
        <v>8.199999999999999E-3</v>
      </c>
      <c r="M620" s="52">
        <f t="shared" si="72"/>
        <v>0.17526666666666668</v>
      </c>
      <c r="P620" s="202" t="str">
        <f t="shared" si="69"/>
        <v>Piment</v>
      </c>
    </row>
    <row r="621" spans="1:16" ht="15.75" x14ac:dyDescent="0.2">
      <c r="A621" s="100" t="s">
        <v>167</v>
      </c>
      <c r="B621" s="49">
        <v>20</v>
      </c>
      <c r="C621" s="52">
        <f t="shared" si="72"/>
        <v>3.0670313043478314</v>
      </c>
      <c r="D621" s="52">
        <f t="shared" si="72"/>
        <v>0.62776811594202919</v>
      </c>
      <c r="E621" s="52">
        <f t="shared" si="72"/>
        <v>0.21956521739130433</v>
      </c>
      <c r="F621" s="52">
        <f t="shared" si="72"/>
        <v>3.4666666666666672E-2</v>
      </c>
      <c r="G621" s="52">
        <f t="shared" si="72"/>
        <v>0.23466666666666663</v>
      </c>
      <c r="H621" s="52">
        <f t="shared" si="72"/>
        <v>8.3260000000000005</v>
      </c>
      <c r="I621" s="52">
        <f t="shared" si="72"/>
        <v>4.2426666666666666</v>
      </c>
      <c r="J621" s="52">
        <f t="shared" si="72"/>
        <v>2.1079999999999997</v>
      </c>
      <c r="K621" s="52">
        <f t="shared" si="72"/>
        <v>2.7333333333333338E-2</v>
      </c>
      <c r="L621" s="52">
        <f t="shared" si="72"/>
        <v>4.7333333333333331E-2</v>
      </c>
      <c r="M621" s="52">
        <f t="shared" si="72"/>
        <v>1.3880000000000001</v>
      </c>
      <c r="P621" s="202" t="str">
        <f t="shared" si="69"/>
        <v>Tomate</v>
      </c>
    </row>
    <row r="622" spans="1:16" ht="15.75" x14ac:dyDescent="0.2">
      <c r="A622" s="100" t="s">
        <v>158</v>
      </c>
      <c r="B622" s="49">
        <v>2</v>
      </c>
      <c r="C622" s="52">
        <f t="shared" si="72"/>
        <v>0</v>
      </c>
      <c r="D622" s="52">
        <f t="shared" si="72"/>
        <v>0</v>
      </c>
      <c r="E622" s="52">
        <f t="shared" si="72"/>
        <v>0</v>
      </c>
      <c r="F622" s="52">
        <f t="shared" si="72"/>
        <v>0</v>
      </c>
      <c r="G622" s="52">
        <f t="shared" si="72"/>
        <v>0</v>
      </c>
      <c r="H622" s="52">
        <f t="shared" si="72"/>
        <v>0</v>
      </c>
      <c r="I622" s="52">
        <f t="shared" si="72"/>
        <v>0</v>
      </c>
      <c r="J622" s="52">
        <f t="shared" si="72"/>
        <v>0</v>
      </c>
      <c r="K622" s="52">
        <f t="shared" si="72"/>
        <v>0</v>
      </c>
      <c r="L622" s="52">
        <f t="shared" si="72"/>
        <v>0</v>
      </c>
      <c r="M622" s="52">
        <f t="shared" si="72"/>
        <v>0</v>
      </c>
      <c r="P622" s="202" t="str">
        <f t="shared" si="69"/>
        <v>Sal</v>
      </c>
    </row>
    <row r="623" spans="1:16" ht="15.75" x14ac:dyDescent="0.2">
      <c r="A623" s="100"/>
      <c r="B623" s="49"/>
      <c r="C623" s="52" t="str">
        <f t="shared" si="72"/>
        <v/>
      </c>
      <c r="D623" s="52" t="str">
        <f t="shared" si="72"/>
        <v/>
      </c>
      <c r="E623" s="52" t="str">
        <f t="shared" si="72"/>
        <v/>
      </c>
      <c r="F623" s="52" t="str">
        <f t="shared" si="72"/>
        <v/>
      </c>
      <c r="G623" s="52" t="str">
        <f t="shared" si="72"/>
        <v/>
      </c>
      <c r="H623" s="52" t="str">
        <f t="shared" si="72"/>
        <v/>
      </c>
      <c r="I623" s="52" t="str">
        <f t="shared" si="72"/>
        <v/>
      </c>
      <c r="J623" s="52" t="str">
        <f t="shared" si="72"/>
        <v/>
      </c>
      <c r="K623" s="52" t="str">
        <f t="shared" si="72"/>
        <v/>
      </c>
      <c r="L623" s="52" t="str">
        <f t="shared" si="72"/>
        <v/>
      </c>
      <c r="M623" s="52" t="str">
        <f t="shared" si="72"/>
        <v/>
      </c>
      <c r="P623" s="202" t="str">
        <f t="shared" si="69"/>
        <v/>
      </c>
    </row>
    <row r="624" spans="1:16" ht="15.75" x14ac:dyDescent="0.2">
      <c r="A624" s="100"/>
      <c r="B624" s="49"/>
      <c r="C624" s="52" t="str">
        <f t="shared" ref="C624:M627" si="73">IF($A624="","",$B624*(VLOOKUP($A624,listaDados,C$3,FALSE)))</f>
        <v/>
      </c>
      <c r="D624" s="52" t="str">
        <f t="shared" si="73"/>
        <v/>
      </c>
      <c r="E624" s="52" t="str">
        <f t="shared" si="73"/>
        <v/>
      </c>
      <c r="F624" s="52" t="str">
        <f t="shared" si="73"/>
        <v/>
      </c>
      <c r="G624" s="52" t="str">
        <f t="shared" si="73"/>
        <v/>
      </c>
      <c r="H624" s="52" t="str">
        <f t="shared" si="73"/>
        <v/>
      </c>
      <c r="I624" s="52" t="str">
        <f t="shared" si="73"/>
        <v/>
      </c>
      <c r="J624" s="52" t="str">
        <f t="shared" si="73"/>
        <v/>
      </c>
      <c r="K624" s="52" t="str">
        <f t="shared" si="73"/>
        <v/>
      </c>
      <c r="L624" s="52" t="str">
        <f t="shared" si="73"/>
        <v/>
      </c>
      <c r="M624" s="52" t="str">
        <f t="shared" si="73"/>
        <v/>
      </c>
      <c r="P624" s="202" t="str">
        <f t="shared" si="69"/>
        <v/>
      </c>
    </row>
    <row r="625" spans="1:16" ht="15.75" x14ac:dyDescent="0.2">
      <c r="A625" s="100"/>
      <c r="B625" s="49"/>
      <c r="C625" s="52" t="str">
        <f t="shared" si="73"/>
        <v/>
      </c>
      <c r="D625" s="52" t="str">
        <f t="shared" si="73"/>
        <v/>
      </c>
      <c r="E625" s="52" t="str">
        <f t="shared" si="73"/>
        <v/>
      </c>
      <c r="F625" s="52" t="str">
        <f t="shared" si="73"/>
        <v/>
      </c>
      <c r="G625" s="52" t="str">
        <f t="shared" si="73"/>
        <v/>
      </c>
      <c r="H625" s="52" t="str">
        <f t="shared" si="73"/>
        <v/>
      </c>
      <c r="I625" s="52" t="str">
        <f t="shared" si="73"/>
        <v/>
      </c>
      <c r="J625" s="52" t="str">
        <f t="shared" si="73"/>
        <v/>
      </c>
      <c r="K625" s="52" t="str">
        <f t="shared" si="73"/>
        <v/>
      </c>
      <c r="L625" s="52" t="str">
        <f t="shared" si="73"/>
        <v/>
      </c>
      <c r="M625" s="52" t="str">
        <f t="shared" si="73"/>
        <v/>
      </c>
      <c r="P625" s="202" t="str">
        <f t="shared" si="69"/>
        <v/>
      </c>
    </row>
    <row r="626" spans="1:16" ht="15.75" x14ac:dyDescent="0.2">
      <c r="A626" s="100"/>
      <c r="B626" s="49"/>
      <c r="C626" s="52" t="str">
        <f t="shared" si="73"/>
        <v/>
      </c>
      <c r="D626" s="52" t="str">
        <f t="shared" si="73"/>
        <v/>
      </c>
      <c r="E626" s="52" t="str">
        <f t="shared" si="73"/>
        <v/>
      </c>
      <c r="F626" s="52" t="str">
        <f t="shared" si="73"/>
        <v/>
      </c>
      <c r="G626" s="52" t="str">
        <f t="shared" si="73"/>
        <v/>
      </c>
      <c r="H626" s="52" t="str">
        <f t="shared" si="73"/>
        <v/>
      </c>
      <c r="I626" s="52" t="str">
        <f t="shared" si="73"/>
        <v/>
      </c>
      <c r="J626" s="52" t="str">
        <f t="shared" si="73"/>
        <v/>
      </c>
      <c r="K626" s="52" t="str">
        <f t="shared" si="73"/>
        <v/>
      </c>
      <c r="L626" s="52" t="str">
        <f t="shared" si="73"/>
        <v/>
      </c>
      <c r="M626" s="52" t="str">
        <f t="shared" si="73"/>
        <v/>
      </c>
      <c r="P626" s="202" t="str">
        <f t="shared" si="69"/>
        <v/>
      </c>
    </row>
    <row r="627" spans="1:16" ht="15.75" x14ac:dyDescent="0.2">
      <c r="A627" s="100"/>
      <c r="B627" s="49"/>
      <c r="C627" s="52" t="str">
        <f t="shared" si="73"/>
        <v/>
      </c>
      <c r="D627" s="52" t="str">
        <f t="shared" si="73"/>
        <v/>
      </c>
      <c r="E627" s="52" t="str">
        <f t="shared" si="73"/>
        <v/>
      </c>
      <c r="F627" s="52" t="str">
        <f t="shared" si="73"/>
        <v/>
      </c>
      <c r="G627" s="52" t="str">
        <f t="shared" si="73"/>
        <v/>
      </c>
      <c r="H627" s="52" t="str">
        <f t="shared" si="73"/>
        <v/>
      </c>
      <c r="I627" s="52" t="str">
        <f t="shared" si="73"/>
        <v/>
      </c>
      <c r="J627" s="52" t="str">
        <f t="shared" si="73"/>
        <v/>
      </c>
      <c r="K627" s="52" t="str">
        <f t="shared" si="73"/>
        <v/>
      </c>
      <c r="L627" s="52" t="str">
        <f t="shared" si="73"/>
        <v/>
      </c>
      <c r="M627" s="52" t="str">
        <f t="shared" si="73"/>
        <v/>
      </c>
      <c r="P627" s="202" t="str">
        <f t="shared" si="69"/>
        <v/>
      </c>
    </row>
    <row r="628" spans="1:16" ht="16.5" thickBot="1" x14ac:dyDescent="0.25">
      <c r="A628" s="181" t="s">
        <v>134</v>
      </c>
      <c r="B628" s="55"/>
      <c r="C628" s="50">
        <f t="shared" ref="C628:M628" si="74">SUM(C608:C627)</f>
        <v>809.00254009097659</v>
      </c>
      <c r="D628" s="50">
        <f t="shared" si="74"/>
        <v>137.38163652173913</v>
      </c>
      <c r="E628" s="50">
        <f t="shared" si="74"/>
        <v>32.191613478260869</v>
      </c>
      <c r="F628" s="50">
        <f t="shared" si="74"/>
        <v>13.913033333333331</v>
      </c>
      <c r="G628" s="50">
        <f t="shared" si="74"/>
        <v>8.7426666666666701</v>
      </c>
      <c r="H628" s="50">
        <f t="shared" si="74"/>
        <v>18.218699999999998</v>
      </c>
      <c r="I628" s="50">
        <f t="shared" si="74"/>
        <v>52.490133333333326</v>
      </c>
      <c r="J628" s="50">
        <f t="shared" si="74"/>
        <v>124.10636666683332</v>
      </c>
      <c r="K628" s="50">
        <f t="shared" si="74"/>
        <v>2.8884333333333339</v>
      </c>
      <c r="L628" s="50">
        <f t="shared" si="74"/>
        <v>3.9314808333333335</v>
      </c>
      <c r="M628" s="50">
        <f t="shared" si="74"/>
        <v>98.312800000000024</v>
      </c>
      <c r="P628" s="202" t="str">
        <f t="shared" si="69"/>
        <v>TOTAL</v>
      </c>
    </row>
    <row r="629" spans="1:16" ht="16.899999999999999" customHeight="1" x14ac:dyDescent="0.2">
      <c r="A629" s="126"/>
      <c r="B629" s="127"/>
      <c r="C629" s="128"/>
      <c r="D629" s="128"/>
      <c r="E629" s="128"/>
      <c r="F629" s="128"/>
      <c r="G629" s="128"/>
      <c r="H629" s="128"/>
      <c r="I629" s="128"/>
      <c r="J629" s="128"/>
      <c r="K629" s="128"/>
      <c r="L629" s="128"/>
      <c r="M629" s="128"/>
      <c r="O629" s="5"/>
      <c r="P629" s="202" t="str">
        <f t="shared" si="69"/>
        <v/>
      </c>
    </row>
    <row r="630" spans="1:16" ht="16.899999999999999" customHeight="1" thickBot="1" x14ac:dyDescent="0.25">
      <c r="A630" s="126"/>
      <c r="B630" s="127"/>
      <c r="C630" s="128"/>
      <c r="D630" s="128"/>
      <c r="E630" s="128"/>
      <c r="F630" s="128"/>
      <c r="G630" s="128"/>
      <c r="H630" s="128"/>
      <c r="I630" s="128"/>
      <c r="J630" s="128"/>
      <c r="K630" s="128"/>
      <c r="L630" s="128"/>
      <c r="M630" s="128"/>
      <c r="O630" s="5"/>
      <c r="P630" s="202" t="str">
        <f t="shared" si="69"/>
        <v/>
      </c>
    </row>
    <row r="631" spans="1:16" ht="32.25" thickBot="1" x14ac:dyDescent="0.25">
      <c r="A631" s="92" t="s">
        <v>133</v>
      </c>
      <c r="B631" s="178"/>
      <c r="C631" s="179"/>
      <c r="D631" s="179"/>
      <c r="E631" s="272" t="s">
        <v>414</v>
      </c>
      <c r="F631" s="272"/>
      <c r="G631" s="272"/>
      <c r="H631" s="179" t="s">
        <v>418</v>
      </c>
      <c r="I631" s="179"/>
      <c r="J631" s="179"/>
      <c r="K631" s="180"/>
      <c r="L631" s="251" t="s">
        <v>74</v>
      </c>
      <c r="M631" s="252"/>
      <c r="O631" s="5"/>
      <c r="P631" s="202" t="str">
        <f t="shared" si="69"/>
        <v>MEC 
F</v>
      </c>
    </row>
    <row r="632" spans="1:16" ht="15.75" thickBot="1" x14ac:dyDescent="0.3">
      <c r="A632" s="93" t="s">
        <v>453</v>
      </c>
      <c r="B632" s="1">
        <v>1</v>
      </c>
      <c r="C632" s="2" t="s">
        <v>448</v>
      </c>
      <c r="D632" s="3"/>
      <c r="E632" s="253"/>
      <c r="F632" s="253"/>
      <c r="G632" s="253"/>
      <c r="H632" s="254"/>
      <c r="I632" s="255" t="s">
        <v>141</v>
      </c>
      <c r="J632" s="256"/>
      <c r="K632" s="257" t="s">
        <v>80</v>
      </c>
      <c r="L632" s="258"/>
      <c r="M632" s="259"/>
      <c r="P632" s="202" t="str">
        <f t="shared" si="69"/>
        <v xml:space="preserve">Nº de </v>
      </c>
    </row>
    <row r="633" spans="1:16" ht="13.5" thickBot="1" x14ac:dyDescent="0.25">
      <c r="A633" s="94"/>
      <c r="B633" s="14"/>
      <c r="C633" s="15">
        <v>14</v>
      </c>
      <c r="D633" s="15">
        <v>15</v>
      </c>
      <c r="E633" s="15">
        <v>16</v>
      </c>
      <c r="F633" s="15">
        <v>17</v>
      </c>
      <c r="G633" s="15">
        <v>18</v>
      </c>
      <c r="H633" s="15">
        <v>19</v>
      </c>
      <c r="I633" s="15">
        <v>20</v>
      </c>
      <c r="J633" s="15">
        <v>21</v>
      </c>
      <c r="K633" s="15">
        <v>22</v>
      </c>
      <c r="L633" s="15">
        <v>23</v>
      </c>
      <c r="M633" s="95">
        <v>24</v>
      </c>
      <c r="P633" s="202" t="str">
        <f t="shared" si="69"/>
        <v/>
      </c>
    </row>
    <row r="634" spans="1:16" ht="15" x14ac:dyDescent="0.2">
      <c r="A634" s="96" t="s">
        <v>0</v>
      </c>
      <c r="B634" s="260" t="s">
        <v>73</v>
      </c>
      <c r="C634" s="262" t="s">
        <v>440</v>
      </c>
      <c r="D634" s="263"/>
      <c r="E634" s="263"/>
      <c r="F634" s="263"/>
      <c r="G634" s="263"/>
      <c r="H634" s="263"/>
      <c r="I634" s="263"/>
      <c r="J634" s="263"/>
      <c r="K634" s="264"/>
      <c r="L634" s="268" t="s">
        <v>1</v>
      </c>
      <c r="M634" s="269"/>
      <c r="P634" s="202" t="str">
        <f t="shared" si="69"/>
        <v>N.º do</v>
      </c>
    </row>
    <row r="635" spans="1:16" ht="15.75" thickBot="1" x14ac:dyDescent="0.25">
      <c r="A635" s="97">
        <v>22</v>
      </c>
      <c r="B635" s="261"/>
      <c r="C635" s="265"/>
      <c r="D635" s="266"/>
      <c r="E635" s="266"/>
      <c r="F635" s="266"/>
      <c r="G635" s="266"/>
      <c r="H635" s="266"/>
      <c r="I635" s="266"/>
      <c r="J635" s="266"/>
      <c r="K635" s="267"/>
      <c r="L635" s="270">
        <v>1</v>
      </c>
      <c r="M635" s="271"/>
      <c r="P635" s="202" t="str">
        <f t="shared" si="69"/>
        <v>22</v>
      </c>
    </row>
    <row r="636" spans="1:16" ht="30" x14ac:dyDescent="0.2">
      <c r="A636" s="249" t="s">
        <v>2</v>
      </c>
      <c r="B636" s="46" t="s">
        <v>3</v>
      </c>
      <c r="C636" s="47" t="s">
        <v>54</v>
      </c>
      <c r="D636" s="47" t="s">
        <v>132</v>
      </c>
      <c r="E636" s="47" t="s">
        <v>136</v>
      </c>
      <c r="F636" s="47" t="s">
        <v>137</v>
      </c>
      <c r="G636" s="47" t="s">
        <v>138</v>
      </c>
      <c r="H636" s="47" t="s">
        <v>126</v>
      </c>
      <c r="I636" s="47" t="s">
        <v>127</v>
      </c>
      <c r="J636" s="47" t="s">
        <v>131</v>
      </c>
      <c r="K636" s="47" t="s">
        <v>128</v>
      </c>
      <c r="L636" s="47" t="s">
        <v>129</v>
      </c>
      <c r="M636" s="47" t="s">
        <v>130</v>
      </c>
      <c r="P636" s="202" t="str">
        <f t="shared" si="69"/>
        <v>Nome d</v>
      </c>
    </row>
    <row r="637" spans="1:16" ht="15.75" thickBot="1" x14ac:dyDescent="0.25">
      <c r="A637" s="250"/>
      <c r="B637" s="53" t="s">
        <v>4</v>
      </c>
      <c r="C637" s="54" t="s">
        <v>4</v>
      </c>
      <c r="D637" s="54" t="s">
        <v>4</v>
      </c>
      <c r="E637" s="54" t="s">
        <v>4</v>
      </c>
      <c r="F637" s="54" t="s">
        <v>4</v>
      </c>
      <c r="G637" s="54" t="s">
        <v>4</v>
      </c>
      <c r="H637" s="54" t="s">
        <v>139</v>
      </c>
      <c r="I637" s="54" t="s">
        <v>72</v>
      </c>
      <c r="J637" s="54" t="s">
        <v>72</v>
      </c>
      <c r="K637" s="54" t="s">
        <v>72</v>
      </c>
      <c r="L637" s="54" t="s">
        <v>72</v>
      </c>
      <c r="M637" s="54" t="s">
        <v>72</v>
      </c>
      <c r="P637" s="202" t="str">
        <f t="shared" si="69"/>
        <v/>
      </c>
    </row>
    <row r="638" spans="1:16" ht="16.5" x14ac:dyDescent="0.2">
      <c r="A638" s="98" t="s">
        <v>183</v>
      </c>
      <c r="B638" s="51">
        <v>1</v>
      </c>
      <c r="C638" s="52">
        <f t="shared" ref="C638:M653" si="75">IF($A638="","",$B638*(VLOOKUP($A638,listaDados,C$3,FALSE)))</f>
        <v>1.1312987826086958</v>
      </c>
      <c r="D638" s="52">
        <f t="shared" si="75"/>
        <v>0.23905797101449278</v>
      </c>
      <c r="E638" s="52">
        <f t="shared" si="75"/>
        <v>7.0108695652173911E-2</v>
      </c>
      <c r="F638" s="52">
        <f t="shared" si="75"/>
        <v>2.2000000000000001E-3</v>
      </c>
      <c r="G638" s="52">
        <f t="shared" si="75"/>
        <v>4.3233333333333332E-2</v>
      </c>
      <c r="H638" s="52">
        <f t="shared" si="75"/>
        <v>9.5000000000000001E-2</v>
      </c>
      <c r="I638" s="52">
        <f t="shared" si="75"/>
        <v>0.312</v>
      </c>
      <c r="J638" s="52">
        <f t="shared" si="75"/>
        <v>0.21293333333333334</v>
      </c>
      <c r="K638" s="52">
        <f t="shared" si="75"/>
        <v>8.199999999999999E-3</v>
      </c>
      <c r="L638" s="52">
        <f t="shared" si="75"/>
        <v>8.0000000000000002E-3</v>
      </c>
      <c r="M638" s="52">
        <f t="shared" si="75"/>
        <v>0.1356</v>
      </c>
      <c r="P638" s="202" t="str">
        <f t="shared" si="69"/>
        <v>Alho</v>
      </c>
    </row>
    <row r="639" spans="1:16" ht="16.5" x14ac:dyDescent="0.2">
      <c r="A639" s="99" t="s">
        <v>189</v>
      </c>
      <c r="B639" s="48">
        <v>100</v>
      </c>
      <c r="C639" s="52">
        <f t="shared" si="75"/>
        <v>357.78927311594202</v>
      </c>
      <c r="D639" s="52">
        <f t="shared" si="75"/>
        <v>78.759543478260866</v>
      </c>
      <c r="E639" s="52">
        <f t="shared" si="75"/>
        <v>7.1585398550724637</v>
      </c>
      <c r="F639" s="52">
        <f t="shared" si="75"/>
        <v>0.33500000000000002</v>
      </c>
      <c r="G639" s="52">
        <f t="shared" si="75"/>
        <v>1.6391666666666667</v>
      </c>
      <c r="H639" s="52">
        <f t="shared" si="75"/>
        <v>0</v>
      </c>
      <c r="I639" s="52">
        <f t="shared" si="75"/>
        <v>0</v>
      </c>
      <c r="J639" s="52">
        <f t="shared" si="75"/>
        <v>30.383666666666663</v>
      </c>
      <c r="K639" s="52">
        <f t="shared" si="75"/>
        <v>1.2248333333333334</v>
      </c>
      <c r="L639" s="52">
        <f t="shared" si="75"/>
        <v>0.67774749999999995</v>
      </c>
      <c r="M639" s="52">
        <f t="shared" si="75"/>
        <v>4.4143333333333334</v>
      </c>
      <c r="P639" s="202" t="str">
        <f t="shared" si="69"/>
        <v>Arroz,</v>
      </c>
    </row>
    <row r="640" spans="1:16" ht="16.5" x14ac:dyDescent="0.2">
      <c r="A640" s="99" t="s">
        <v>148</v>
      </c>
      <c r="B640" s="48">
        <v>70</v>
      </c>
      <c r="C640" s="52">
        <f t="shared" si="75"/>
        <v>142.80000000000001</v>
      </c>
      <c r="D640" s="52">
        <f t="shared" si="75"/>
        <v>0</v>
      </c>
      <c r="E640" s="52">
        <f t="shared" si="75"/>
        <v>21.469000000000001</v>
      </c>
      <c r="F640" s="52">
        <f t="shared" si="75"/>
        <v>6.3</v>
      </c>
      <c r="G640" s="52">
        <f t="shared" si="75"/>
        <v>0</v>
      </c>
      <c r="H640" s="52">
        <f t="shared" si="75"/>
        <v>0</v>
      </c>
      <c r="I640" s="52">
        <f t="shared" si="75"/>
        <v>0</v>
      </c>
      <c r="J640" s="52">
        <f t="shared" si="75"/>
        <v>14</v>
      </c>
      <c r="K640" s="52">
        <f t="shared" si="75"/>
        <v>3.64</v>
      </c>
      <c r="L640" s="52">
        <f t="shared" si="75"/>
        <v>1.7709999999999999</v>
      </c>
      <c r="M640" s="52">
        <f t="shared" si="75"/>
        <v>4.9000000000000004</v>
      </c>
      <c r="P640" s="202" t="str">
        <f t="shared" si="69"/>
        <v xml:space="preserve">Carne </v>
      </c>
    </row>
    <row r="641" spans="1:16" ht="16.5" x14ac:dyDescent="0.2">
      <c r="A641" s="99" t="s">
        <v>233</v>
      </c>
      <c r="B641" s="48">
        <v>5</v>
      </c>
      <c r="C641" s="52">
        <f t="shared" si="75"/>
        <v>1.9710023188405792</v>
      </c>
      <c r="D641" s="52">
        <f t="shared" si="75"/>
        <v>0.44265942028985489</v>
      </c>
      <c r="E641" s="52">
        <f t="shared" si="75"/>
        <v>8.5507246376811605E-2</v>
      </c>
      <c r="F641" s="52">
        <f t="shared" si="75"/>
        <v>4.0000000000000001E-3</v>
      </c>
      <c r="G641" s="52">
        <f t="shared" si="75"/>
        <v>0.10933333333333335</v>
      </c>
      <c r="H641" s="52">
        <f t="shared" si="75"/>
        <v>4.0000000000000001E-3</v>
      </c>
      <c r="I641" s="52">
        <f t="shared" si="75"/>
        <v>0.23333333333333334</v>
      </c>
      <c r="J641" s="52">
        <f t="shared" si="75"/>
        <v>0.59583333350000001</v>
      </c>
      <c r="K641" s="52">
        <f t="shared" si="75"/>
        <v>8.666666666666668E-3</v>
      </c>
      <c r="L641" s="52">
        <f t="shared" si="75"/>
        <v>1.0166666666666668E-2</v>
      </c>
      <c r="M641" s="52">
        <f t="shared" si="75"/>
        <v>0.70000000000000007</v>
      </c>
      <c r="P641" s="202" t="str">
        <f t="shared" si="69"/>
        <v>Cebola</v>
      </c>
    </row>
    <row r="642" spans="1:16" ht="16.5" x14ac:dyDescent="0.2">
      <c r="A642" s="99" t="s">
        <v>162</v>
      </c>
      <c r="B642" s="48">
        <v>2</v>
      </c>
      <c r="C642" s="52">
        <f t="shared" si="75"/>
        <v>0.84200000000000008</v>
      </c>
      <c r="D642" s="52">
        <f t="shared" si="75"/>
        <v>0.13800000000000001</v>
      </c>
      <c r="E642" s="52">
        <f t="shared" si="75"/>
        <v>0.05</v>
      </c>
      <c r="F642" s="52">
        <f t="shared" si="75"/>
        <v>0.01</v>
      </c>
      <c r="G642" s="52">
        <f t="shared" si="75"/>
        <v>2.4E-2</v>
      </c>
      <c r="H642" s="52">
        <f t="shared" si="75"/>
        <v>0</v>
      </c>
      <c r="I642" s="52">
        <f t="shared" si="75"/>
        <v>0.63560000000000005</v>
      </c>
      <c r="J642" s="52">
        <f t="shared" si="75"/>
        <v>0.49186666666666667</v>
      </c>
      <c r="K642" s="52">
        <f t="shared" si="75"/>
        <v>6.0666666666666655E-3</v>
      </c>
      <c r="L642" s="52">
        <f t="shared" si="75"/>
        <v>1.2933333333333331E-2</v>
      </c>
      <c r="M642" s="52">
        <f t="shared" si="75"/>
        <v>1.5970666666666669</v>
      </c>
      <c r="P642" s="202" t="str">
        <f t="shared" si="69"/>
        <v>Cheiro</v>
      </c>
    </row>
    <row r="643" spans="1:16" ht="16.5" x14ac:dyDescent="0.2">
      <c r="A643" s="99" t="s">
        <v>241</v>
      </c>
      <c r="B643" s="48">
        <v>10</v>
      </c>
      <c r="C643" s="52">
        <f t="shared" si="75"/>
        <v>2.7056697101449281</v>
      </c>
      <c r="D643" s="52">
        <f t="shared" si="75"/>
        <v>0.43334782608695588</v>
      </c>
      <c r="E643" s="52">
        <f t="shared" si="75"/>
        <v>0.28731884057971013</v>
      </c>
      <c r="F643" s="52">
        <f t="shared" si="75"/>
        <v>5.4666666666666676E-2</v>
      </c>
      <c r="G643" s="52">
        <f t="shared" si="75"/>
        <v>0.312</v>
      </c>
      <c r="H643" s="52">
        <f t="shared" si="75"/>
        <v>0</v>
      </c>
      <c r="I643" s="52">
        <f t="shared" si="75"/>
        <v>9.668333333333333</v>
      </c>
      <c r="J643" s="52">
        <f t="shared" si="75"/>
        <v>3.4656666666666669</v>
      </c>
      <c r="K643" s="52">
        <f t="shared" si="75"/>
        <v>3.966666666666667E-2</v>
      </c>
      <c r="L643" s="52">
        <f t="shared" si="75"/>
        <v>4.5366666666666666E-2</v>
      </c>
      <c r="M643" s="52">
        <f t="shared" si="75"/>
        <v>13.086599999999999</v>
      </c>
      <c r="P643" s="202" t="str">
        <f t="shared" si="69"/>
        <v xml:space="preserve">Couve </v>
      </c>
    </row>
    <row r="644" spans="1:16" ht="16.5" x14ac:dyDescent="0.2">
      <c r="A644" s="99" t="s">
        <v>259</v>
      </c>
      <c r="B644" s="48">
        <v>40</v>
      </c>
      <c r="C644" s="52">
        <f t="shared" si="75"/>
        <v>131.61069449275365</v>
      </c>
      <c r="D644" s="52">
        <f t="shared" si="75"/>
        <v>24.488579710144926</v>
      </c>
      <c r="E644" s="52">
        <f t="shared" si="75"/>
        <v>7.9927536231884062</v>
      </c>
      <c r="F644" s="52">
        <f t="shared" si="75"/>
        <v>0.5026666666666666</v>
      </c>
      <c r="G644" s="52">
        <f t="shared" si="75"/>
        <v>7.3680000000000012</v>
      </c>
      <c r="H644" s="52">
        <f t="shared" si="75"/>
        <v>0</v>
      </c>
      <c r="I644" s="52">
        <f t="shared" si="75"/>
        <v>0</v>
      </c>
      <c r="J644" s="52">
        <f t="shared" si="75"/>
        <v>83.978666666666669</v>
      </c>
      <c r="K644" s="52">
        <f t="shared" si="75"/>
        <v>1.1613333333333331</v>
      </c>
      <c r="L644" s="52">
        <f t="shared" si="75"/>
        <v>3.1946666666666665</v>
      </c>
      <c r="M644" s="52">
        <f t="shared" si="75"/>
        <v>49.027999999999999</v>
      </c>
      <c r="P644" s="202" t="str">
        <f t="shared" si="69"/>
        <v>Feijão</v>
      </c>
    </row>
    <row r="645" spans="1:16" ht="16.5" x14ac:dyDescent="0.2">
      <c r="A645" s="99" t="s">
        <v>311</v>
      </c>
      <c r="B645" s="48">
        <v>100</v>
      </c>
      <c r="C645" s="52">
        <f t="shared" si="75"/>
        <v>45.340747826086911</v>
      </c>
      <c r="D645" s="52">
        <f t="shared" si="75"/>
        <v>11.554782608695643</v>
      </c>
      <c r="E645" s="52">
        <f t="shared" si="75"/>
        <v>0.81521739130434778</v>
      </c>
      <c r="F645" s="52">
        <f t="shared" si="75"/>
        <v>0.12</v>
      </c>
      <c r="G645" s="52">
        <f t="shared" si="75"/>
        <v>1.8133333333333335</v>
      </c>
      <c r="H645" s="52">
        <f t="shared" si="75"/>
        <v>37</v>
      </c>
      <c r="I645" s="52">
        <f t="shared" si="75"/>
        <v>78.526666666666657</v>
      </c>
      <c r="J645" s="52">
        <f t="shared" si="75"/>
        <v>17.323333333333334</v>
      </c>
      <c r="K645" s="52">
        <f t="shared" si="75"/>
        <v>7.0000000000000007E-2</v>
      </c>
      <c r="L645" s="52">
        <f t="shared" si="75"/>
        <v>0.23333333333333331</v>
      </c>
      <c r="M645" s="52">
        <f t="shared" si="75"/>
        <v>24.873333333333335</v>
      </c>
      <c r="P645" s="202" t="str">
        <f t="shared" si="69"/>
        <v xml:space="preserve">Mamão </v>
      </c>
    </row>
    <row r="646" spans="1:16" ht="16.5" x14ac:dyDescent="0.2">
      <c r="A646" s="99" t="s">
        <v>310</v>
      </c>
      <c r="B646" s="48">
        <v>40</v>
      </c>
      <c r="C646" s="52">
        <f t="shared" si="75"/>
        <v>148.22684533333336</v>
      </c>
      <c r="D646" s="52">
        <f t="shared" si="75"/>
        <v>30.649013333333343</v>
      </c>
      <c r="E646" s="52">
        <f t="shared" si="75"/>
        <v>4.1283199999999995</v>
      </c>
      <c r="F646" s="52">
        <f t="shared" si="75"/>
        <v>0.78799999999999992</v>
      </c>
      <c r="G646" s="52">
        <f t="shared" si="75"/>
        <v>0.91866666666666652</v>
      </c>
      <c r="H646" s="52">
        <f t="shared" si="75"/>
        <v>0</v>
      </c>
      <c r="I646" s="52">
        <f t="shared" si="75"/>
        <v>0</v>
      </c>
      <c r="J646" s="52">
        <f t="shared" si="75"/>
        <v>0</v>
      </c>
      <c r="K646" s="52">
        <f t="shared" si="75"/>
        <v>0.32533333333333336</v>
      </c>
      <c r="L646" s="52">
        <f t="shared" si="75"/>
        <v>0.3666666666666667</v>
      </c>
      <c r="M646" s="52">
        <f t="shared" si="75"/>
        <v>7.7813333333333334</v>
      </c>
      <c r="P646" s="202" t="str">
        <f t="shared" si="69"/>
        <v>Macarr</v>
      </c>
    </row>
    <row r="647" spans="1:16" ht="15.75" x14ac:dyDescent="0.2">
      <c r="A647" s="100" t="s">
        <v>116</v>
      </c>
      <c r="B647" s="49">
        <v>12</v>
      </c>
      <c r="C647" s="52">
        <f t="shared" si="75"/>
        <v>4.6135859352588682</v>
      </c>
      <c r="D647" s="52">
        <f t="shared" si="75"/>
        <v>0.92540000000000133</v>
      </c>
      <c r="E647" s="52">
        <f t="shared" si="75"/>
        <v>0.16500000000000001</v>
      </c>
      <c r="F647" s="52">
        <f t="shared" si="75"/>
        <v>0.1084</v>
      </c>
      <c r="G647" s="52">
        <f t="shared" si="75"/>
        <v>0.374</v>
      </c>
      <c r="H647" s="52">
        <f t="shared" si="75"/>
        <v>2.0904000000000003</v>
      </c>
      <c r="I647" s="52">
        <f t="shared" si="75"/>
        <v>0.32480000000000003</v>
      </c>
      <c r="J647" s="52">
        <f t="shared" si="75"/>
        <v>2.0147200000000001</v>
      </c>
      <c r="K647" s="52">
        <f t="shared" si="75"/>
        <v>1.5480000000000001E-2</v>
      </c>
      <c r="L647" s="52">
        <f t="shared" si="75"/>
        <v>0.18927999999999995</v>
      </c>
      <c r="M647" s="52">
        <f t="shared" si="75"/>
        <v>1.4075200000000001</v>
      </c>
      <c r="P647" s="202" t="str">
        <f t="shared" si="69"/>
        <v>Tomate</v>
      </c>
    </row>
    <row r="648" spans="1:16" ht="15.75" x14ac:dyDescent="0.2">
      <c r="A648" s="100" t="s">
        <v>337</v>
      </c>
      <c r="B648" s="49">
        <v>10</v>
      </c>
      <c r="C648" s="52">
        <f t="shared" si="75"/>
        <v>88.4</v>
      </c>
      <c r="D648" s="52">
        <f t="shared" si="75"/>
        <v>0</v>
      </c>
      <c r="E648" s="52">
        <f t="shared" si="75"/>
        <v>0</v>
      </c>
      <c r="F648" s="52">
        <f t="shared" si="75"/>
        <v>10</v>
      </c>
      <c r="G648" s="52">
        <f t="shared" si="75"/>
        <v>0</v>
      </c>
      <c r="H648" s="52">
        <f t="shared" si="75"/>
        <v>0</v>
      </c>
      <c r="I648" s="52">
        <f t="shared" si="75"/>
        <v>0</v>
      </c>
      <c r="J648" s="52">
        <f t="shared" si="75"/>
        <v>0</v>
      </c>
      <c r="K648" s="52">
        <f t="shared" si="75"/>
        <v>0</v>
      </c>
      <c r="L648" s="52">
        <f t="shared" si="75"/>
        <v>0</v>
      </c>
      <c r="M648" s="52">
        <f t="shared" si="75"/>
        <v>0</v>
      </c>
      <c r="P648" s="202" t="str">
        <f t="shared" si="69"/>
        <v>Óleo d</v>
      </c>
    </row>
    <row r="649" spans="1:16" ht="15.75" x14ac:dyDescent="0.2">
      <c r="A649" s="100" t="s">
        <v>154</v>
      </c>
      <c r="B649" s="49">
        <v>1</v>
      </c>
      <c r="C649" s="52">
        <f t="shared" si="75"/>
        <v>3.06</v>
      </c>
      <c r="D649" s="52">
        <f t="shared" si="75"/>
        <v>0.64430000000000009</v>
      </c>
      <c r="E649" s="52">
        <f t="shared" si="75"/>
        <v>0.11</v>
      </c>
      <c r="F649" s="52">
        <f t="shared" si="75"/>
        <v>0.10249999999999999</v>
      </c>
      <c r="G649" s="52">
        <f t="shared" si="75"/>
        <v>0.42799999999999999</v>
      </c>
      <c r="H649" s="52">
        <f t="shared" si="75"/>
        <v>3.4517000000000002</v>
      </c>
      <c r="I649" s="52">
        <f t="shared" si="75"/>
        <v>0.5</v>
      </c>
      <c r="J649" s="52">
        <f t="shared" si="75"/>
        <v>2.7</v>
      </c>
      <c r="K649" s="52">
        <f t="shared" si="75"/>
        <v>4.4299999999999999E-2</v>
      </c>
      <c r="L649" s="52">
        <f t="shared" si="75"/>
        <v>0.44</v>
      </c>
      <c r="M649" s="52">
        <f t="shared" si="75"/>
        <v>15.76</v>
      </c>
      <c r="P649" s="202" t="str">
        <f t="shared" ref="P649:P712" si="76">LEFT(A649,6)</f>
        <v>Orégan</v>
      </c>
    </row>
    <row r="650" spans="1:16" ht="15.75" x14ac:dyDescent="0.2">
      <c r="A650" s="100" t="s">
        <v>355</v>
      </c>
      <c r="B650" s="49">
        <v>2</v>
      </c>
      <c r="C650" s="52">
        <f t="shared" si="75"/>
        <v>0.42571762318840584</v>
      </c>
      <c r="D650" s="52">
        <f t="shared" si="75"/>
        <v>9.7852173913043558E-2</v>
      </c>
      <c r="E650" s="52">
        <f t="shared" si="75"/>
        <v>2.1014492753623187E-2</v>
      </c>
      <c r="F650" s="52">
        <f t="shared" si="75"/>
        <v>3.0000000000000001E-3</v>
      </c>
      <c r="G650" s="52">
        <f t="shared" si="75"/>
        <v>5.1266666666666662E-2</v>
      </c>
      <c r="H650" s="52">
        <f t="shared" si="75"/>
        <v>0.37</v>
      </c>
      <c r="I650" s="52">
        <f t="shared" si="75"/>
        <v>2.0042</v>
      </c>
      <c r="J650" s="52">
        <f t="shared" si="75"/>
        <v>0.15579999999999999</v>
      </c>
      <c r="K650" s="52">
        <f t="shared" si="75"/>
        <v>2.8000000000000004E-3</v>
      </c>
      <c r="L650" s="52">
        <f t="shared" si="75"/>
        <v>8.199999999999999E-3</v>
      </c>
      <c r="M650" s="52">
        <f t="shared" si="75"/>
        <v>0.17526666666666668</v>
      </c>
      <c r="P650" s="202" t="str">
        <f t="shared" si="76"/>
        <v>Piment</v>
      </c>
    </row>
    <row r="651" spans="1:16" ht="15.75" x14ac:dyDescent="0.2">
      <c r="A651" s="100" t="s">
        <v>167</v>
      </c>
      <c r="B651" s="49">
        <v>20</v>
      </c>
      <c r="C651" s="52">
        <f t="shared" si="75"/>
        <v>3.0670313043478314</v>
      </c>
      <c r="D651" s="52">
        <f t="shared" si="75"/>
        <v>0.62776811594202919</v>
      </c>
      <c r="E651" s="52">
        <f t="shared" si="75"/>
        <v>0.21956521739130433</v>
      </c>
      <c r="F651" s="52">
        <f t="shared" si="75"/>
        <v>3.4666666666666672E-2</v>
      </c>
      <c r="G651" s="52">
        <f t="shared" si="75"/>
        <v>0.23466666666666663</v>
      </c>
      <c r="H651" s="52">
        <f t="shared" si="75"/>
        <v>8.3260000000000005</v>
      </c>
      <c r="I651" s="52">
        <f t="shared" si="75"/>
        <v>4.2426666666666666</v>
      </c>
      <c r="J651" s="52">
        <f t="shared" si="75"/>
        <v>2.1079999999999997</v>
      </c>
      <c r="K651" s="52">
        <f t="shared" si="75"/>
        <v>2.7333333333333338E-2</v>
      </c>
      <c r="L651" s="52">
        <f t="shared" si="75"/>
        <v>4.7333333333333331E-2</v>
      </c>
      <c r="M651" s="52">
        <f t="shared" si="75"/>
        <v>1.3880000000000001</v>
      </c>
      <c r="P651" s="202" t="str">
        <f t="shared" si="76"/>
        <v>Tomate</v>
      </c>
    </row>
    <row r="652" spans="1:16" ht="15.75" x14ac:dyDescent="0.2">
      <c r="A652" s="100" t="s">
        <v>158</v>
      </c>
      <c r="B652" s="49">
        <v>2</v>
      </c>
      <c r="C652" s="52">
        <f t="shared" si="75"/>
        <v>0</v>
      </c>
      <c r="D652" s="52">
        <f t="shared" si="75"/>
        <v>0</v>
      </c>
      <c r="E652" s="52">
        <f t="shared" si="75"/>
        <v>0</v>
      </c>
      <c r="F652" s="52">
        <f t="shared" si="75"/>
        <v>0</v>
      </c>
      <c r="G652" s="52">
        <f t="shared" si="75"/>
        <v>0</v>
      </c>
      <c r="H652" s="52">
        <f t="shared" si="75"/>
        <v>0</v>
      </c>
      <c r="I652" s="52">
        <f t="shared" si="75"/>
        <v>0</v>
      </c>
      <c r="J652" s="52">
        <f t="shared" si="75"/>
        <v>0</v>
      </c>
      <c r="K652" s="52">
        <f t="shared" si="75"/>
        <v>0</v>
      </c>
      <c r="L652" s="52">
        <f t="shared" si="75"/>
        <v>0</v>
      </c>
      <c r="M652" s="52">
        <f t="shared" si="75"/>
        <v>0</v>
      </c>
      <c r="P652" s="202" t="str">
        <f t="shared" si="76"/>
        <v>Sal</v>
      </c>
    </row>
    <row r="653" spans="1:16" ht="15.75" x14ac:dyDescent="0.2">
      <c r="A653" s="100"/>
      <c r="B653" s="49"/>
      <c r="C653" s="52" t="str">
        <f t="shared" si="75"/>
        <v/>
      </c>
      <c r="D653" s="52" t="str">
        <f t="shared" si="75"/>
        <v/>
      </c>
      <c r="E653" s="52" t="str">
        <f t="shared" si="75"/>
        <v/>
      </c>
      <c r="F653" s="52" t="str">
        <f t="shared" si="75"/>
        <v/>
      </c>
      <c r="G653" s="52" t="str">
        <f t="shared" si="75"/>
        <v/>
      </c>
      <c r="H653" s="52" t="str">
        <f t="shared" si="75"/>
        <v/>
      </c>
      <c r="I653" s="52" t="str">
        <f t="shared" si="75"/>
        <v/>
      </c>
      <c r="J653" s="52" t="str">
        <f t="shared" si="75"/>
        <v/>
      </c>
      <c r="K653" s="52" t="str">
        <f t="shared" si="75"/>
        <v/>
      </c>
      <c r="L653" s="52" t="str">
        <f t="shared" si="75"/>
        <v/>
      </c>
      <c r="M653" s="52" t="str">
        <f t="shared" si="75"/>
        <v/>
      </c>
      <c r="P653" s="202" t="str">
        <f t="shared" si="76"/>
        <v/>
      </c>
    </row>
    <row r="654" spans="1:16" ht="15.75" x14ac:dyDescent="0.2">
      <c r="A654" s="100"/>
      <c r="B654" s="49"/>
      <c r="C654" s="52" t="str">
        <f t="shared" ref="C654:M657" si="77">IF($A654="","",$B654*(VLOOKUP($A654,listaDados,C$3,FALSE)))</f>
        <v/>
      </c>
      <c r="D654" s="52" t="str">
        <f t="shared" si="77"/>
        <v/>
      </c>
      <c r="E654" s="52" t="str">
        <f t="shared" si="77"/>
        <v/>
      </c>
      <c r="F654" s="52" t="str">
        <f t="shared" si="77"/>
        <v/>
      </c>
      <c r="G654" s="52" t="str">
        <f t="shared" si="77"/>
        <v/>
      </c>
      <c r="H654" s="52" t="str">
        <f t="shared" si="77"/>
        <v/>
      </c>
      <c r="I654" s="52" t="str">
        <f t="shared" si="77"/>
        <v/>
      </c>
      <c r="J654" s="52" t="str">
        <f t="shared" si="77"/>
        <v/>
      </c>
      <c r="K654" s="52" t="str">
        <f t="shared" si="77"/>
        <v/>
      </c>
      <c r="L654" s="52" t="str">
        <f t="shared" si="77"/>
        <v/>
      </c>
      <c r="M654" s="52" t="str">
        <f t="shared" si="77"/>
        <v/>
      </c>
      <c r="P654" s="202" t="str">
        <f t="shared" si="76"/>
        <v/>
      </c>
    </row>
    <row r="655" spans="1:16" ht="15.75" x14ac:dyDescent="0.2">
      <c r="A655" s="100"/>
      <c r="B655" s="49"/>
      <c r="C655" s="52" t="str">
        <f t="shared" si="77"/>
        <v/>
      </c>
      <c r="D655" s="52" t="str">
        <f t="shared" si="77"/>
        <v/>
      </c>
      <c r="E655" s="52" t="str">
        <f t="shared" si="77"/>
        <v/>
      </c>
      <c r="F655" s="52" t="str">
        <f t="shared" si="77"/>
        <v/>
      </c>
      <c r="G655" s="52" t="str">
        <f t="shared" si="77"/>
        <v/>
      </c>
      <c r="H655" s="52" t="str">
        <f t="shared" si="77"/>
        <v/>
      </c>
      <c r="I655" s="52" t="str">
        <f t="shared" si="77"/>
        <v/>
      </c>
      <c r="J655" s="52" t="str">
        <f t="shared" si="77"/>
        <v/>
      </c>
      <c r="K655" s="52" t="str">
        <f t="shared" si="77"/>
        <v/>
      </c>
      <c r="L655" s="52" t="str">
        <f t="shared" si="77"/>
        <v/>
      </c>
      <c r="M655" s="52" t="str">
        <f t="shared" si="77"/>
        <v/>
      </c>
      <c r="P655" s="202" t="str">
        <f t="shared" si="76"/>
        <v/>
      </c>
    </row>
    <row r="656" spans="1:16" ht="15.75" x14ac:dyDescent="0.2">
      <c r="A656" s="100"/>
      <c r="B656" s="49"/>
      <c r="C656" s="52" t="str">
        <f t="shared" si="77"/>
        <v/>
      </c>
      <c r="D656" s="52" t="str">
        <f t="shared" si="77"/>
        <v/>
      </c>
      <c r="E656" s="52" t="str">
        <f t="shared" si="77"/>
        <v/>
      </c>
      <c r="F656" s="52" t="str">
        <f t="shared" si="77"/>
        <v/>
      </c>
      <c r="G656" s="52" t="str">
        <f t="shared" si="77"/>
        <v/>
      </c>
      <c r="H656" s="52" t="str">
        <f t="shared" si="77"/>
        <v/>
      </c>
      <c r="I656" s="52" t="str">
        <f t="shared" si="77"/>
        <v/>
      </c>
      <c r="J656" s="52" t="str">
        <f t="shared" si="77"/>
        <v/>
      </c>
      <c r="K656" s="52" t="str">
        <f t="shared" si="77"/>
        <v/>
      </c>
      <c r="L656" s="52" t="str">
        <f t="shared" si="77"/>
        <v/>
      </c>
      <c r="M656" s="52" t="str">
        <f t="shared" si="77"/>
        <v/>
      </c>
      <c r="P656" s="202" t="str">
        <f t="shared" si="76"/>
        <v/>
      </c>
    </row>
    <row r="657" spans="1:19" ht="15.75" x14ac:dyDescent="0.2">
      <c r="A657" s="100"/>
      <c r="B657" s="49"/>
      <c r="C657" s="52" t="str">
        <f t="shared" si="77"/>
        <v/>
      </c>
      <c r="D657" s="52" t="str">
        <f t="shared" si="77"/>
        <v/>
      </c>
      <c r="E657" s="52" t="str">
        <f t="shared" si="77"/>
        <v/>
      </c>
      <c r="F657" s="52" t="str">
        <f t="shared" si="77"/>
        <v/>
      </c>
      <c r="G657" s="52" t="str">
        <f t="shared" si="77"/>
        <v/>
      </c>
      <c r="H657" s="52" t="str">
        <f t="shared" si="77"/>
        <v/>
      </c>
      <c r="I657" s="52" t="str">
        <f t="shared" si="77"/>
        <v/>
      </c>
      <c r="J657" s="52" t="str">
        <f t="shared" si="77"/>
        <v/>
      </c>
      <c r="K657" s="52" t="str">
        <f t="shared" si="77"/>
        <v/>
      </c>
      <c r="L657" s="52" t="str">
        <f t="shared" si="77"/>
        <v/>
      </c>
      <c r="M657" s="52" t="str">
        <f t="shared" si="77"/>
        <v/>
      </c>
      <c r="P657" s="202" t="str">
        <f t="shared" si="76"/>
        <v/>
      </c>
    </row>
    <row r="658" spans="1:19" ht="16.5" thickBot="1" x14ac:dyDescent="0.25">
      <c r="A658" s="181" t="s">
        <v>134</v>
      </c>
      <c r="B658" s="55"/>
      <c r="C658" s="50">
        <f t="shared" ref="C658:M658" si="78">SUM(C638:C657)</f>
        <v>931.98386644250525</v>
      </c>
      <c r="D658" s="50">
        <f t="shared" si="78"/>
        <v>149.00030463768115</v>
      </c>
      <c r="E658" s="50">
        <f t="shared" si="78"/>
        <v>42.572345362318842</v>
      </c>
      <c r="F658" s="50">
        <f t="shared" si="78"/>
        <v>18.365099999999998</v>
      </c>
      <c r="G658" s="50">
        <f t="shared" si="78"/>
        <v>13.315666666666669</v>
      </c>
      <c r="H658" s="50">
        <f t="shared" si="78"/>
        <v>51.3371</v>
      </c>
      <c r="I658" s="50">
        <f t="shared" si="78"/>
        <v>96.44759999999998</v>
      </c>
      <c r="J658" s="50">
        <f t="shared" si="78"/>
        <v>157.43048666683333</v>
      </c>
      <c r="K658" s="50">
        <f t="shared" si="78"/>
        <v>6.5740133333333324</v>
      </c>
      <c r="L658" s="50">
        <f t="shared" si="78"/>
        <v>7.0046941666666669</v>
      </c>
      <c r="M658" s="50">
        <f t="shared" si="78"/>
        <v>125.24705333333335</v>
      </c>
      <c r="P658" s="202" t="str">
        <f t="shared" si="76"/>
        <v>TOTAL</v>
      </c>
    </row>
    <row r="659" spans="1:19" ht="16.899999999999999" customHeight="1" x14ac:dyDescent="0.2">
      <c r="A659" s="126"/>
      <c r="B659" s="127"/>
      <c r="C659" s="128"/>
      <c r="D659" s="128"/>
      <c r="E659" s="128"/>
      <c r="F659" s="128"/>
      <c r="G659" s="128"/>
      <c r="H659" s="128"/>
      <c r="I659" s="128"/>
      <c r="J659" s="128"/>
      <c r="K659" s="128"/>
      <c r="L659" s="128"/>
      <c r="M659" s="128"/>
      <c r="O659" s="5"/>
      <c r="P659" s="202" t="str">
        <f t="shared" si="76"/>
        <v/>
      </c>
    </row>
    <row r="660" spans="1:19" ht="16.899999999999999" customHeight="1" thickBot="1" x14ac:dyDescent="0.25">
      <c r="A660" s="126"/>
      <c r="B660" s="127"/>
      <c r="C660" s="128"/>
      <c r="D660" s="128"/>
      <c r="E660" s="128"/>
      <c r="F660" s="128"/>
      <c r="G660" s="128"/>
      <c r="H660" s="128"/>
      <c r="I660" s="128"/>
      <c r="J660" s="128"/>
      <c r="K660" s="128"/>
      <c r="L660" s="128"/>
      <c r="M660" s="128"/>
      <c r="O660" s="5"/>
      <c r="P660" s="202" t="str">
        <f t="shared" si="76"/>
        <v/>
      </c>
    </row>
    <row r="661" spans="1:19" ht="32.25" thickBot="1" x14ac:dyDescent="0.25">
      <c r="A661" s="92" t="s">
        <v>133</v>
      </c>
      <c r="B661" s="178"/>
      <c r="C661" s="179"/>
      <c r="D661" s="179"/>
      <c r="E661" s="272" t="s">
        <v>414</v>
      </c>
      <c r="F661" s="272"/>
      <c r="G661" s="272"/>
      <c r="H661" s="179" t="s">
        <v>418</v>
      </c>
      <c r="I661" s="179"/>
      <c r="J661" s="179"/>
      <c r="K661" s="180"/>
      <c r="L661" s="251" t="s">
        <v>74</v>
      </c>
      <c r="M661" s="252"/>
      <c r="O661" s="5"/>
      <c r="P661" s="202" t="str">
        <f t="shared" si="76"/>
        <v>MEC 
F</v>
      </c>
    </row>
    <row r="662" spans="1:19" ht="15.75" thickBot="1" x14ac:dyDescent="0.3">
      <c r="A662" s="93" t="s">
        <v>453</v>
      </c>
      <c r="B662" s="1">
        <v>1</v>
      </c>
      <c r="C662" s="2" t="s">
        <v>448</v>
      </c>
      <c r="D662" s="3"/>
      <c r="E662" s="253"/>
      <c r="F662" s="253"/>
      <c r="G662" s="253"/>
      <c r="H662" s="254"/>
      <c r="I662" s="255" t="s">
        <v>141</v>
      </c>
      <c r="J662" s="256"/>
      <c r="K662" s="257" t="s">
        <v>80</v>
      </c>
      <c r="L662" s="258"/>
      <c r="M662" s="259"/>
      <c r="P662" s="202" t="str">
        <f t="shared" si="76"/>
        <v xml:space="preserve">Nº de </v>
      </c>
    </row>
    <row r="663" spans="1:19" ht="13.5" thickBot="1" x14ac:dyDescent="0.25">
      <c r="A663" s="94"/>
      <c r="B663" s="14"/>
      <c r="C663" s="15">
        <v>14</v>
      </c>
      <c r="D663" s="15">
        <v>15</v>
      </c>
      <c r="E663" s="15">
        <v>16</v>
      </c>
      <c r="F663" s="15">
        <v>17</v>
      </c>
      <c r="G663" s="15">
        <v>18</v>
      </c>
      <c r="H663" s="15">
        <v>19</v>
      </c>
      <c r="I663" s="15">
        <v>20</v>
      </c>
      <c r="J663" s="15">
        <v>21</v>
      </c>
      <c r="K663" s="15">
        <v>22</v>
      </c>
      <c r="L663" s="15">
        <v>23</v>
      </c>
      <c r="M663" s="95">
        <v>24</v>
      </c>
      <c r="P663" s="202" t="str">
        <f t="shared" si="76"/>
        <v/>
      </c>
    </row>
    <row r="664" spans="1:19" ht="15" x14ac:dyDescent="0.2">
      <c r="A664" s="96" t="s">
        <v>0</v>
      </c>
      <c r="B664" s="260" t="s">
        <v>73</v>
      </c>
      <c r="C664" s="273" t="s">
        <v>454</v>
      </c>
      <c r="D664" s="274"/>
      <c r="E664" s="274"/>
      <c r="F664" s="274"/>
      <c r="G664" s="274"/>
      <c r="H664" s="274"/>
      <c r="I664" s="274"/>
      <c r="J664" s="274"/>
      <c r="K664" s="275"/>
      <c r="L664" s="268" t="s">
        <v>1</v>
      </c>
      <c r="M664" s="269"/>
      <c r="P664" s="202" t="str">
        <f t="shared" si="76"/>
        <v>N.º do</v>
      </c>
    </row>
    <row r="665" spans="1:19" ht="15.75" thickBot="1" x14ac:dyDescent="0.25">
      <c r="A665" s="97">
        <v>23</v>
      </c>
      <c r="B665" s="261"/>
      <c r="C665" s="276"/>
      <c r="D665" s="277"/>
      <c r="E665" s="277"/>
      <c r="F665" s="277"/>
      <c r="G665" s="277"/>
      <c r="H665" s="277"/>
      <c r="I665" s="277"/>
      <c r="J665" s="277"/>
      <c r="K665" s="278"/>
      <c r="L665" s="270">
        <v>1</v>
      </c>
      <c r="M665" s="271"/>
      <c r="P665" s="202" t="str">
        <f t="shared" si="76"/>
        <v>23</v>
      </c>
    </row>
    <row r="666" spans="1:19" ht="30" x14ac:dyDescent="0.2">
      <c r="A666" s="249" t="s">
        <v>2</v>
      </c>
      <c r="B666" s="46" t="s">
        <v>3</v>
      </c>
      <c r="C666" s="47" t="s">
        <v>54</v>
      </c>
      <c r="D666" s="47" t="s">
        <v>132</v>
      </c>
      <c r="E666" s="47" t="s">
        <v>136</v>
      </c>
      <c r="F666" s="47" t="s">
        <v>137</v>
      </c>
      <c r="G666" s="47" t="s">
        <v>138</v>
      </c>
      <c r="H666" s="47" t="s">
        <v>126</v>
      </c>
      <c r="I666" s="47" t="s">
        <v>127</v>
      </c>
      <c r="J666" s="47" t="s">
        <v>131</v>
      </c>
      <c r="K666" s="47" t="s">
        <v>128</v>
      </c>
      <c r="L666" s="47" t="s">
        <v>129</v>
      </c>
      <c r="M666" s="47" t="s">
        <v>130</v>
      </c>
      <c r="P666" s="202" t="str">
        <f t="shared" si="76"/>
        <v>Nome d</v>
      </c>
    </row>
    <row r="667" spans="1:19" ht="15.75" thickBot="1" x14ac:dyDescent="0.25">
      <c r="A667" s="250"/>
      <c r="B667" s="53" t="s">
        <v>4</v>
      </c>
      <c r="C667" s="54" t="s">
        <v>4</v>
      </c>
      <c r="D667" s="54" t="s">
        <v>4</v>
      </c>
      <c r="E667" s="54" t="s">
        <v>4</v>
      </c>
      <c r="F667" s="54" t="s">
        <v>4</v>
      </c>
      <c r="G667" s="54" t="s">
        <v>4</v>
      </c>
      <c r="H667" s="54" t="s">
        <v>139</v>
      </c>
      <c r="I667" s="54" t="s">
        <v>72</v>
      </c>
      <c r="J667" s="54" t="s">
        <v>72</v>
      </c>
      <c r="K667" s="54" t="s">
        <v>72</v>
      </c>
      <c r="L667" s="54" t="s">
        <v>72</v>
      </c>
      <c r="M667" s="54" t="s">
        <v>72</v>
      </c>
      <c r="P667" s="202" t="str">
        <f t="shared" si="76"/>
        <v/>
      </c>
      <c r="Q667" s="248" t="s">
        <v>458</v>
      </c>
      <c r="R667" s="248"/>
    </row>
    <row r="668" spans="1:19" ht="17.25" thickBot="1" x14ac:dyDescent="0.25">
      <c r="A668" s="98" t="s">
        <v>183</v>
      </c>
      <c r="B668" s="51">
        <v>1E-3</v>
      </c>
      <c r="C668" s="52">
        <f t="shared" ref="C668:M683" si="79">IF($A668="","",$B668*(VLOOKUP($A668,listaDados,C$3,FALSE)))</f>
        <v>1.1312987826086957E-3</v>
      </c>
      <c r="D668" s="52">
        <f t="shared" si="79"/>
        <v>2.3905797101449278E-4</v>
      </c>
      <c r="E668" s="52">
        <f t="shared" si="79"/>
        <v>7.0108695652173914E-5</v>
      </c>
      <c r="F668" s="52">
        <f t="shared" si="79"/>
        <v>2.2000000000000001E-6</v>
      </c>
      <c r="G668" s="52">
        <f t="shared" si="79"/>
        <v>4.3233333333333332E-5</v>
      </c>
      <c r="H668" s="52">
        <f t="shared" si="79"/>
        <v>9.5000000000000005E-5</v>
      </c>
      <c r="I668" s="52">
        <f t="shared" si="79"/>
        <v>3.1199999999999999E-4</v>
      </c>
      <c r="J668" s="52">
        <f t="shared" si="79"/>
        <v>2.1293333333333335E-4</v>
      </c>
      <c r="K668" s="52">
        <f t="shared" si="79"/>
        <v>8.1999999999999994E-6</v>
      </c>
      <c r="L668" s="52">
        <f t="shared" si="79"/>
        <v>7.9999999999999996E-6</v>
      </c>
      <c r="M668" s="52">
        <f t="shared" si="79"/>
        <v>1.3559999999999999E-4</v>
      </c>
      <c r="P668" s="202" t="str">
        <f t="shared" si="76"/>
        <v>Alho</v>
      </c>
      <c r="Q668" s="246">
        <f>(B668*78)</f>
        <v>7.8E-2</v>
      </c>
      <c r="R668" s="243">
        <f>(B668*66)</f>
        <v>6.6000000000000003E-2</v>
      </c>
      <c r="S668" s="243">
        <f>(B668*76)</f>
        <v>7.5999999999999998E-2</v>
      </c>
    </row>
    <row r="669" spans="1:19" ht="17.25" thickBot="1" x14ac:dyDescent="0.25">
      <c r="A669" s="99" t="s">
        <v>189</v>
      </c>
      <c r="B669" s="242">
        <v>0.1</v>
      </c>
      <c r="C669" s="52">
        <f t="shared" si="79"/>
        <v>0.35778927311594205</v>
      </c>
      <c r="D669" s="52">
        <f t="shared" si="79"/>
        <v>7.8759543478260863E-2</v>
      </c>
      <c r="E669" s="52">
        <f t="shared" si="79"/>
        <v>7.1585398550724644E-3</v>
      </c>
      <c r="F669" s="52">
        <f t="shared" si="79"/>
        <v>3.3500000000000001E-4</v>
      </c>
      <c r="G669" s="52">
        <f t="shared" si="79"/>
        <v>1.6391666666666666E-3</v>
      </c>
      <c r="H669" s="52">
        <f t="shared" si="79"/>
        <v>0</v>
      </c>
      <c r="I669" s="52">
        <f t="shared" si="79"/>
        <v>0</v>
      </c>
      <c r="J669" s="52">
        <f t="shared" si="79"/>
        <v>3.0383666666666666E-2</v>
      </c>
      <c r="K669" s="52">
        <f t="shared" si="79"/>
        <v>1.2248333333333336E-3</v>
      </c>
      <c r="L669" s="52">
        <f t="shared" si="79"/>
        <v>6.7774749999999998E-4</v>
      </c>
      <c r="M669" s="52">
        <f t="shared" si="79"/>
        <v>4.4143333333333335E-3</v>
      </c>
      <c r="P669" s="202" t="str">
        <f t="shared" si="76"/>
        <v>Arroz,</v>
      </c>
      <c r="Q669" s="246">
        <f t="shared" ref="Q669:Q679" si="80">(B669*78)</f>
        <v>7.8000000000000007</v>
      </c>
      <c r="R669" s="243">
        <f t="shared" ref="R669:R679" si="81">(B669*66)</f>
        <v>6.6000000000000005</v>
      </c>
      <c r="S669" s="243">
        <f t="shared" ref="S669:S679" si="82">(B669*76)</f>
        <v>7.6000000000000005</v>
      </c>
    </row>
    <row r="670" spans="1:19" ht="17.25" thickBot="1" x14ac:dyDescent="0.25">
      <c r="A670" s="99" t="s">
        <v>233</v>
      </c>
      <c r="B670" s="48">
        <v>5.0000000000000001E-3</v>
      </c>
      <c r="C670" s="52">
        <f t="shared" si="79"/>
        <v>1.9710023188405793E-3</v>
      </c>
      <c r="D670" s="52">
        <f t="shared" si="79"/>
        <v>4.4265942028985493E-4</v>
      </c>
      <c r="E670" s="52">
        <f t="shared" si="79"/>
        <v>8.5507246376811605E-5</v>
      </c>
      <c r="F670" s="52">
        <f t="shared" si="79"/>
        <v>4.0000000000000007E-6</v>
      </c>
      <c r="G670" s="52">
        <f t="shared" si="79"/>
        <v>1.0933333333333335E-4</v>
      </c>
      <c r="H670" s="52">
        <f t="shared" si="79"/>
        <v>4.0000000000000007E-6</v>
      </c>
      <c r="I670" s="52">
        <f t="shared" si="79"/>
        <v>2.3333333333333336E-4</v>
      </c>
      <c r="J670" s="52">
        <f t="shared" si="79"/>
        <v>5.9583333350000001E-4</v>
      </c>
      <c r="K670" s="52">
        <f t="shared" si="79"/>
        <v>8.6666666666666678E-6</v>
      </c>
      <c r="L670" s="52">
        <f t="shared" si="79"/>
        <v>1.0166666666666669E-5</v>
      </c>
      <c r="M670" s="52">
        <f t="shared" si="79"/>
        <v>7.000000000000001E-4</v>
      </c>
      <c r="P670" s="202" t="str">
        <f t="shared" si="76"/>
        <v>Cebola</v>
      </c>
      <c r="Q670" s="246">
        <f t="shared" si="80"/>
        <v>0.39</v>
      </c>
      <c r="R670" s="243">
        <f t="shared" si="81"/>
        <v>0.33</v>
      </c>
      <c r="S670" s="243">
        <f t="shared" si="82"/>
        <v>0.38</v>
      </c>
    </row>
    <row r="671" spans="1:19" ht="17.25" thickBot="1" x14ac:dyDescent="0.25">
      <c r="A671" s="99" t="s">
        <v>235</v>
      </c>
      <c r="B671" s="242">
        <v>0.02</v>
      </c>
      <c r="C671" s="52">
        <f t="shared" si="79"/>
        <v>6.8270776811594274E-3</v>
      </c>
      <c r="D671" s="52">
        <f t="shared" si="79"/>
        <v>1.5320000000000002E-3</v>
      </c>
      <c r="E671" s="52">
        <f t="shared" si="79"/>
        <v>2.6449275362318839E-4</v>
      </c>
      <c r="F671" s="52">
        <f t="shared" si="79"/>
        <v>3.4666666666666671E-5</v>
      </c>
      <c r="G671" s="52">
        <f t="shared" si="79"/>
        <v>6.3666666666666678E-4</v>
      </c>
      <c r="H671" s="52">
        <f t="shared" si="79"/>
        <v>0.1681</v>
      </c>
      <c r="I671" s="52">
        <f t="shared" si="79"/>
        <v>1.0233333333333336E-3</v>
      </c>
      <c r="J671" s="52">
        <f t="shared" si="79"/>
        <v>2.2453333333333336E-3</v>
      </c>
      <c r="K671" s="52">
        <f t="shared" si="79"/>
        <v>4.4666666666666677E-5</v>
      </c>
      <c r="L671" s="52">
        <f t="shared" si="79"/>
        <v>3.6666666666666672E-5</v>
      </c>
      <c r="M671" s="52">
        <f t="shared" si="79"/>
        <v>4.5079999999999999E-3</v>
      </c>
      <c r="P671" s="202" t="str">
        <f t="shared" si="76"/>
        <v>Cenour</v>
      </c>
      <c r="Q671" s="246">
        <f t="shared" si="80"/>
        <v>1.56</v>
      </c>
      <c r="R671" s="243">
        <f t="shared" si="81"/>
        <v>1.32</v>
      </c>
      <c r="S671" s="243">
        <f t="shared" si="82"/>
        <v>1.52</v>
      </c>
    </row>
    <row r="672" spans="1:19" ht="17.25" thickBot="1" x14ac:dyDescent="0.25">
      <c r="A672" s="99" t="s">
        <v>162</v>
      </c>
      <c r="B672" s="48">
        <v>2E-3</v>
      </c>
      <c r="C672" s="52">
        <f t="shared" si="79"/>
        <v>8.4200000000000008E-4</v>
      </c>
      <c r="D672" s="52">
        <f t="shared" si="79"/>
        <v>1.3800000000000002E-4</v>
      </c>
      <c r="E672" s="52">
        <f t="shared" si="79"/>
        <v>5.0000000000000002E-5</v>
      </c>
      <c r="F672" s="52">
        <f t="shared" si="79"/>
        <v>1.0000000000000001E-5</v>
      </c>
      <c r="G672" s="52">
        <f t="shared" si="79"/>
        <v>2.4000000000000001E-5</v>
      </c>
      <c r="H672" s="52">
        <f t="shared" si="79"/>
        <v>0</v>
      </c>
      <c r="I672" s="52">
        <f t="shared" si="79"/>
        <v>6.3560000000000005E-4</v>
      </c>
      <c r="J672" s="52">
        <f t="shared" si="79"/>
        <v>4.9186666666666673E-4</v>
      </c>
      <c r="K672" s="52">
        <f t="shared" si="79"/>
        <v>6.0666666666666656E-6</v>
      </c>
      <c r="L672" s="52">
        <f t="shared" si="79"/>
        <v>1.2933333333333332E-5</v>
      </c>
      <c r="M672" s="52">
        <f t="shared" si="79"/>
        <v>1.5970666666666668E-3</v>
      </c>
      <c r="P672" s="202" t="str">
        <f t="shared" si="76"/>
        <v>Cheiro</v>
      </c>
      <c r="Q672" s="246">
        <f t="shared" si="80"/>
        <v>0.156</v>
      </c>
      <c r="R672" s="243">
        <f t="shared" si="81"/>
        <v>0.13200000000000001</v>
      </c>
      <c r="S672" s="243">
        <f t="shared" si="82"/>
        <v>0.152</v>
      </c>
    </row>
    <row r="673" spans="1:19" ht="17.25" thickBot="1" x14ac:dyDescent="0.25">
      <c r="A673" s="99" t="s">
        <v>259</v>
      </c>
      <c r="B673" s="242">
        <v>0.04</v>
      </c>
      <c r="C673" s="52">
        <f t="shared" si="79"/>
        <v>0.13161069449275364</v>
      </c>
      <c r="D673" s="52">
        <f t="shared" si="79"/>
        <v>2.4488579710144925E-2</v>
      </c>
      <c r="E673" s="52">
        <f t="shared" si="79"/>
        <v>7.9927536231884071E-3</v>
      </c>
      <c r="F673" s="52">
        <f t="shared" si="79"/>
        <v>5.0266666666666667E-4</v>
      </c>
      <c r="G673" s="52">
        <f t="shared" si="79"/>
        <v>7.3680000000000013E-3</v>
      </c>
      <c r="H673" s="52">
        <f t="shared" si="79"/>
        <v>0</v>
      </c>
      <c r="I673" s="52">
        <f t="shared" si="79"/>
        <v>0</v>
      </c>
      <c r="J673" s="52">
        <f t="shared" si="79"/>
        <v>8.3978666666666674E-2</v>
      </c>
      <c r="K673" s="52">
        <f t="shared" si="79"/>
        <v>1.1613333333333332E-3</v>
      </c>
      <c r="L673" s="52">
        <f t="shared" si="79"/>
        <v>3.1946666666666668E-3</v>
      </c>
      <c r="M673" s="52">
        <f t="shared" si="79"/>
        <v>4.9028000000000002E-2</v>
      </c>
      <c r="P673" s="202" t="str">
        <f t="shared" si="76"/>
        <v>Feijão</v>
      </c>
      <c r="Q673" s="246">
        <f t="shared" si="80"/>
        <v>3.12</v>
      </c>
      <c r="R673" s="243">
        <f t="shared" si="81"/>
        <v>2.64</v>
      </c>
      <c r="S673" s="243">
        <f t="shared" si="82"/>
        <v>3.04</v>
      </c>
    </row>
    <row r="674" spans="1:19" ht="17.25" thickBot="1" x14ac:dyDescent="0.25">
      <c r="A674" s="99" t="s">
        <v>202</v>
      </c>
      <c r="B674" s="242">
        <v>0.01</v>
      </c>
      <c r="C674" s="52">
        <f t="shared" si="79"/>
        <v>9.8249702173913069E-3</v>
      </c>
      <c r="D674" s="52">
        <f t="shared" si="79"/>
        <v>2.5956884057971022E-3</v>
      </c>
      <c r="E674" s="52">
        <f t="shared" si="79"/>
        <v>1.2681159420289856E-4</v>
      </c>
      <c r="F674" s="52">
        <f t="shared" si="79"/>
        <v>6.4999999999999996E-6</v>
      </c>
      <c r="G674" s="52">
        <f t="shared" si="79"/>
        <v>2.0433333333333336E-4</v>
      </c>
      <c r="H674" s="52">
        <f t="shared" si="79"/>
        <v>3.21E-4</v>
      </c>
      <c r="I674" s="52">
        <f t="shared" si="79"/>
        <v>2.1590000000000003E-3</v>
      </c>
      <c r="J674" s="52">
        <f t="shared" si="79"/>
        <v>2.6289999999999998E-3</v>
      </c>
      <c r="K674" s="52">
        <f t="shared" si="79"/>
        <v>1.466666666666667E-5</v>
      </c>
      <c r="L674" s="52">
        <f t="shared" si="79"/>
        <v>3.8000000000000002E-5</v>
      </c>
      <c r="M674" s="52">
        <f t="shared" si="79"/>
        <v>7.5633333333333336E-4</v>
      </c>
      <c r="P674" s="202" t="str">
        <f t="shared" si="76"/>
        <v>Banana</v>
      </c>
      <c r="Q674" s="246">
        <f t="shared" si="80"/>
        <v>0.78</v>
      </c>
      <c r="R674" s="243">
        <f t="shared" si="81"/>
        <v>0.66</v>
      </c>
      <c r="S674" s="243">
        <f t="shared" si="82"/>
        <v>0.76</v>
      </c>
    </row>
    <row r="675" spans="1:19" ht="17.25" thickBot="1" x14ac:dyDescent="0.25">
      <c r="A675" s="99" t="s">
        <v>337</v>
      </c>
      <c r="B675" s="242">
        <v>0.01</v>
      </c>
      <c r="C675" s="52">
        <f t="shared" si="79"/>
        <v>8.8400000000000006E-2</v>
      </c>
      <c r="D675" s="52">
        <f t="shared" si="79"/>
        <v>0</v>
      </c>
      <c r="E675" s="52">
        <f t="shared" si="79"/>
        <v>0</v>
      </c>
      <c r="F675" s="52">
        <f t="shared" si="79"/>
        <v>0.01</v>
      </c>
      <c r="G675" s="52">
        <f t="shared" si="79"/>
        <v>0</v>
      </c>
      <c r="H675" s="52">
        <f t="shared" si="79"/>
        <v>0</v>
      </c>
      <c r="I675" s="52">
        <f t="shared" si="79"/>
        <v>0</v>
      </c>
      <c r="J675" s="52">
        <f t="shared" si="79"/>
        <v>0</v>
      </c>
      <c r="K675" s="52">
        <f t="shared" si="79"/>
        <v>0</v>
      </c>
      <c r="L675" s="52">
        <f t="shared" si="79"/>
        <v>0</v>
      </c>
      <c r="M675" s="52">
        <f t="shared" si="79"/>
        <v>0</v>
      </c>
      <c r="P675" s="202" t="str">
        <f t="shared" si="76"/>
        <v>Óleo d</v>
      </c>
      <c r="Q675" s="246">
        <f t="shared" si="80"/>
        <v>0.78</v>
      </c>
      <c r="R675" s="243">
        <f t="shared" si="81"/>
        <v>0.66</v>
      </c>
      <c r="S675" s="243">
        <f t="shared" si="82"/>
        <v>0.76</v>
      </c>
    </row>
    <row r="676" spans="1:19" ht="17.25" thickBot="1" x14ac:dyDescent="0.25">
      <c r="A676" s="99" t="s">
        <v>158</v>
      </c>
      <c r="B676" s="242">
        <v>2E-3</v>
      </c>
      <c r="C676" s="52">
        <f t="shared" si="79"/>
        <v>0</v>
      </c>
      <c r="D676" s="52">
        <f t="shared" si="79"/>
        <v>0</v>
      </c>
      <c r="E676" s="52">
        <f t="shared" si="79"/>
        <v>0</v>
      </c>
      <c r="F676" s="52">
        <f t="shared" si="79"/>
        <v>0</v>
      </c>
      <c r="G676" s="52">
        <f t="shared" si="79"/>
        <v>0</v>
      </c>
      <c r="H676" s="52">
        <f t="shared" si="79"/>
        <v>0</v>
      </c>
      <c r="I676" s="52">
        <f t="shared" si="79"/>
        <v>0</v>
      </c>
      <c r="J676" s="52">
        <f t="shared" si="79"/>
        <v>0</v>
      </c>
      <c r="K676" s="52">
        <f t="shared" si="79"/>
        <v>0</v>
      </c>
      <c r="L676" s="52">
        <f t="shared" si="79"/>
        <v>0</v>
      </c>
      <c r="M676" s="52">
        <f t="shared" si="79"/>
        <v>0</v>
      </c>
      <c r="P676" s="202" t="str">
        <f t="shared" si="76"/>
        <v>Sal</v>
      </c>
      <c r="Q676" s="246">
        <f t="shared" si="80"/>
        <v>0.156</v>
      </c>
      <c r="R676" s="243">
        <f t="shared" si="81"/>
        <v>0.13200000000000001</v>
      </c>
      <c r="S676" s="243">
        <f t="shared" si="82"/>
        <v>0.152</v>
      </c>
    </row>
    <row r="677" spans="1:19" ht="17.25" thickBot="1" x14ac:dyDescent="0.25">
      <c r="A677" s="99" t="s">
        <v>157</v>
      </c>
      <c r="B677" s="242">
        <v>0.08</v>
      </c>
      <c r="C677" s="52">
        <f t="shared" si="79"/>
        <v>0.31680000000000003</v>
      </c>
      <c r="D677" s="52">
        <f t="shared" si="79"/>
        <v>2.1600000000000005E-3</v>
      </c>
      <c r="E677" s="52">
        <f t="shared" si="79"/>
        <v>1.1040000000000001E-2</v>
      </c>
      <c r="F677" s="52">
        <f t="shared" si="79"/>
        <v>2.8999999999999998E-2</v>
      </c>
      <c r="G677" s="52">
        <f t="shared" si="79"/>
        <v>0</v>
      </c>
      <c r="H677" s="52">
        <f t="shared" si="79"/>
        <v>0</v>
      </c>
      <c r="I677" s="52">
        <f t="shared" si="79"/>
        <v>0</v>
      </c>
      <c r="J677" s="52">
        <f t="shared" si="79"/>
        <v>9.5999999999999992E-3</v>
      </c>
      <c r="K677" s="52">
        <f t="shared" si="79"/>
        <v>1.4960000000000002E-3</v>
      </c>
      <c r="L677" s="52">
        <f t="shared" si="79"/>
        <v>9.0399999999999996E-4</v>
      </c>
      <c r="M677" s="52">
        <f t="shared" si="79"/>
        <v>8.0000000000000002E-3</v>
      </c>
      <c r="P677" s="202" t="str">
        <f t="shared" si="76"/>
        <v>Lingüi</v>
      </c>
      <c r="Q677" s="246">
        <f t="shared" si="80"/>
        <v>6.24</v>
      </c>
      <c r="R677" s="243">
        <f t="shared" si="81"/>
        <v>5.28</v>
      </c>
      <c r="S677" s="243">
        <f t="shared" si="82"/>
        <v>6.08</v>
      </c>
    </row>
    <row r="678" spans="1:19" ht="17.25" thickBot="1" x14ac:dyDescent="0.25">
      <c r="A678" s="99" t="s">
        <v>182</v>
      </c>
      <c r="B678" s="242">
        <v>0.02</v>
      </c>
      <c r="C678" s="52">
        <f t="shared" si="79"/>
        <v>2.764180289855069E-3</v>
      </c>
      <c r="D678" s="52">
        <f t="shared" si="79"/>
        <v>4.8565217391304357E-4</v>
      </c>
      <c r="E678" s="52">
        <f t="shared" si="79"/>
        <v>3.376811594202899E-4</v>
      </c>
      <c r="F678" s="52">
        <f t="shared" si="79"/>
        <v>2.4666666666666669E-5</v>
      </c>
      <c r="G678" s="52">
        <f t="shared" si="79"/>
        <v>4.6600000000000005E-4</v>
      </c>
      <c r="H678" s="52">
        <f t="shared" si="79"/>
        <v>0</v>
      </c>
      <c r="I678" s="52">
        <f t="shared" si="79"/>
        <v>4.2780000000000006E-3</v>
      </c>
      <c r="J678" s="52">
        <f t="shared" si="79"/>
        <v>1.8213333333333334E-3</v>
      </c>
      <c r="K678" s="52">
        <f t="shared" si="79"/>
        <v>6.9333333333333343E-5</v>
      </c>
      <c r="L678" s="52">
        <f t="shared" si="79"/>
        <v>1.22E-4</v>
      </c>
      <c r="M678" s="52">
        <f t="shared" si="79"/>
        <v>5.502666666666667E-3</v>
      </c>
      <c r="P678" s="202" t="str">
        <f t="shared" si="76"/>
        <v>Alface</v>
      </c>
      <c r="Q678" s="246">
        <f t="shared" si="80"/>
        <v>1.56</v>
      </c>
      <c r="R678" s="243">
        <f t="shared" si="81"/>
        <v>1.32</v>
      </c>
      <c r="S678" s="243">
        <f t="shared" si="82"/>
        <v>1.52</v>
      </c>
    </row>
    <row r="679" spans="1:19" ht="17.25" thickBot="1" x14ac:dyDescent="0.25">
      <c r="A679" s="99" t="s">
        <v>369</v>
      </c>
      <c r="B679" s="242">
        <v>0.03</v>
      </c>
      <c r="C679" s="52">
        <f t="shared" si="79"/>
        <v>5.1356408695652136E-3</v>
      </c>
      <c r="D679" s="52">
        <f t="shared" si="79"/>
        <v>1.1579565217391308E-3</v>
      </c>
      <c r="E679" s="52">
        <f t="shared" si="79"/>
        <v>2.6304347826086957E-4</v>
      </c>
      <c r="F679" s="52">
        <f t="shared" si="79"/>
        <v>4.3000000000000002E-5</v>
      </c>
      <c r="G679" s="52">
        <f t="shared" si="79"/>
        <v>5.6700000000000001E-4</v>
      </c>
      <c r="H679" s="52">
        <f t="shared" si="79"/>
        <v>0</v>
      </c>
      <c r="I679" s="52">
        <f t="shared" si="79"/>
        <v>5.6149999999999993E-3</v>
      </c>
      <c r="J679" s="52">
        <f t="shared" si="79"/>
        <v>2.5540000000000003E-3</v>
      </c>
      <c r="K679" s="52">
        <f t="shared" si="79"/>
        <v>4.4999999999999996E-5</v>
      </c>
      <c r="L679" s="52">
        <f t="shared" si="79"/>
        <v>4.4999999999999996E-5</v>
      </c>
      <c r="M679" s="52">
        <f t="shared" si="79"/>
        <v>1.0364000000000002E-2</v>
      </c>
      <c r="P679" s="202" t="str">
        <f t="shared" si="76"/>
        <v>Repolh</v>
      </c>
      <c r="Q679" s="246">
        <f t="shared" si="80"/>
        <v>2.34</v>
      </c>
      <c r="R679" s="243">
        <f t="shared" si="81"/>
        <v>1.98</v>
      </c>
      <c r="S679" s="243">
        <f t="shared" si="82"/>
        <v>2.2799999999999998</v>
      </c>
    </row>
    <row r="680" spans="1:19" ht="15.75" x14ac:dyDescent="0.2">
      <c r="A680" s="100"/>
      <c r="B680" s="49"/>
      <c r="C680" s="52" t="str">
        <f t="shared" si="79"/>
        <v/>
      </c>
      <c r="D680" s="52" t="str">
        <f t="shared" si="79"/>
        <v/>
      </c>
      <c r="E680" s="52" t="str">
        <f t="shared" si="79"/>
        <v/>
      </c>
      <c r="F680" s="52" t="str">
        <f t="shared" si="79"/>
        <v/>
      </c>
      <c r="G680" s="52" t="str">
        <f t="shared" si="79"/>
        <v/>
      </c>
      <c r="H680" s="52" t="str">
        <f t="shared" si="79"/>
        <v/>
      </c>
      <c r="I680" s="52" t="str">
        <f t="shared" si="79"/>
        <v/>
      </c>
      <c r="J680" s="52" t="str">
        <f t="shared" si="79"/>
        <v/>
      </c>
      <c r="K680" s="52" t="str">
        <f t="shared" si="79"/>
        <v/>
      </c>
      <c r="L680" s="52" t="str">
        <f t="shared" si="79"/>
        <v/>
      </c>
      <c r="M680" s="52" t="str">
        <f t="shared" si="79"/>
        <v/>
      </c>
      <c r="P680" s="202" t="str">
        <f t="shared" si="76"/>
        <v/>
      </c>
    </row>
    <row r="681" spans="1:19" ht="15.75" x14ac:dyDescent="0.2">
      <c r="A681" s="100"/>
      <c r="B681" s="49"/>
      <c r="C681" s="52" t="str">
        <f t="shared" si="79"/>
        <v/>
      </c>
      <c r="D681" s="52" t="str">
        <f t="shared" si="79"/>
        <v/>
      </c>
      <c r="E681" s="52" t="str">
        <f t="shared" si="79"/>
        <v/>
      </c>
      <c r="F681" s="52" t="str">
        <f t="shared" si="79"/>
        <v/>
      </c>
      <c r="G681" s="52" t="str">
        <f t="shared" si="79"/>
        <v/>
      </c>
      <c r="H681" s="52" t="str">
        <f t="shared" si="79"/>
        <v/>
      </c>
      <c r="I681" s="52" t="str">
        <f t="shared" si="79"/>
        <v/>
      </c>
      <c r="J681" s="52" t="str">
        <f t="shared" si="79"/>
        <v/>
      </c>
      <c r="K681" s="52" t="str">
        <f t="shared" si="79"/>
        <v/>
      </c>
      <c r="L681" s="52" t="str">
        <f t="shared" si="79"/>
        <v/>
      </c>
      <c r="M681" s="52" t="str">
        <f t="shared" si="79"/>
        <v/>
      </c>
      <c r="P681" s="202" t="str">
        <f t="shared" si="76"/>
        <v/>
      </c>
    </row>
    <row r="682" spans="1:19" ht="15.75" x14ac:dyDescent="0.2">
      <c r="A682" s="100"/>
      <c r="B682" s="49"/>
      <c r="C682" s="52" t="str">
        <f t="shared" si="79"/>
        <v/>
      </c>
      <c r="D682" s="52" t="str">
        <f t="shared" si="79"/>
        <v/>
      </c>
      <c r="E682" s="52" t="str">
        <f t="shared" si="79"/>
        <v/>
      </c>
      <c r="F682" s="52" t="str">
        <f t="shared" si="79"/>
        <v/>
      </c>
      <c r="G682" s="52" t="str">
        <f t="shared" si="79"/>
        <v/>
      </c>
      <c r="H682" s="52" t="str">
        <f t="shared" si="79"/>
        <v/>
      </c>
      <c r="I682" s="52" t="str">
        <f t="shared" si="79"/>
        <v/>
      </c>
      <c r="J682" s="52" t="str">
        <f t="shared" si="79"/>
        <v/>
      </c>
      <c r="K682" s="52" t="str">
        <f t="shared" si="79"/>
        <v/>
      </c>
      <c r="L682" s="52" t="str">
        <f t="shared" si="79"/>
        <v/>
      </c>
      <c r="M682" s="52" t="str">
        <f t="shared" si="79"/>
        <v/>
      </c>
      <c r="P682" s="202" t="str">
        <f t="shared" si="76"/>
        <v/>
      </c>
    </row>
    <row r="683" spans="1:19" ht="15.75" x14ac:dyDescent="0.2">
      <c r="A683" s="100"/>
      <c r="B683" s="49"/>
      <c r="C683" s="52" t="str">
        <f t="shared" si="79"/>
        <v/>
      </c>
      <c r="D683" s="52" t="str">
        <f t="shared" si="79"/>
        <v/>
      </c>
      <c r="E683" s="52" t="str">
        <f t="shared" si="79"/>
        <v/>
      </c>
      <c r="F683" s="52" t="str">
        <f t="shared" si="79"/>
        <v/>
      </c>
      <c r="G683" s="52" t="str">
        <f t="shared" si="79"/>
        <v/>
      </c>
      <c r="H683" s="52" t="str">
        <f t="shared" si="79"/>
        <v/>
      </c>
      <c r="I683" s="52" t="str">
        <f t="shared" si="79"/>
        <v/>
      </c>
      <c r="J683" s="52" t="str">
        <f t="shared" si="79"/>
        <v/>
      </c>
      <c r="K683" s="52" t="str">
        <f t="shared" si="79"/>
        <v/>
      </c>
      <c r="L683" s="52" t="str">
        <f t="shared" si="79"/>
        <v/>
      </c>
      <c r="M683" s="52" t="str">
        <f t="shared" si="79"/>
        <v/>
      </c>
      <c r="P683" s="202" t="str">
        <f t="shared" si="76"/>
        <v/>
      </c>
    </row>
    <row r="684" spans="1:19" ht="15.75" x14ac:dyDescent="0.2">
      <c r="A684" s="100"/>
      <c r="B684" s="49"/>
      <c r="C684" s="52" t="str">
        <f t="shared" ref="C684:M687" si="83">IF($A684="","",$B684*(VLOOKUP($A684,listaDados,C$3,FALSE)))</f>
        <v/>
      </c>
      <c r="D684" s="52" t="str">
        <f t="shared" si="83"/>
        <v/>
      </c>
      <c r="E684" s="52" t="str">
        <f t="shared" si="83"/>
        <v/>
      </c>
      <c r="F684" s="52" t="str">
        <f t="shared" si="83"/>
        <v/>
      </c>
      <c r="G684" s="52" t="str">
        <f t="shared" si="83"/>
        <v/>
      </c>
      <c r="H684" s="52" t="str">
        <f t="shared" si="83"/>
        <v/>
      </c>
      <c r="I684" s="52" t="str">
        <f t="shared" si="83"/>
        <v/>
      </c>
      <c r="J684" s="52" t="str">
        <f t="shared" si="83"/>
        <v/>
      </c>
      <c r="K684" s="52" t="str">
        <f t="shared" si="83"/>
        <v/>
      </c>
      <c r="L684" s="52" t="str">
        <f t="shared" si="83"/>
        <v/>
      </c>
      <c r="M684" s="52" t="str">
        <f t="shared" si="83"/>
        <v/>
      </c>
      <c r="P684" s="202" t="str">
        <f t="shared" si="76"/>
        <v/>
      </c>
    </row>
    <row r="685" spans="1:19" ht="15.75" x14ac:dyDescent="0.2">
      <c r="A685" s="100"/>
      <c r="B685" s="49"/>
      <c r="C685" s="52" t="str">
        <f t="shared" si="83"/>
        <v/>
      </c>
      <c r="D685" s="52" t="str">
        <f t="shared" si="83"/>
        <v/>
      </c>
      <c r="E685" s="52" t="str">
        <f t="shared" si="83"/>
        <v/>
      </c>
      <c r="F685" s="52" t="str">
        <f t="shared" si="83"/>
        <v/>
      </c>
      <c r="G685" s="52" t="str">
        <f t="shared" si="83"/>
        <v/>
      </c>
      <c r="H685" s="52" t="str">
        <f t="shared" si="83"/>
        <v/>
      </c>
      <c r="I685" s="52" t="str">
        <f t="shared" si="83"/>
        <v/>
      </c>
      <c r="J685" s="52" t="str">
        <f t="shared" si="83"/>
        <v/>
      </c>
      <c r="K685" s="52" t="str">
        <f t="shared" si="83"/>
        <v/>
      </c>
      <c r="L685" s="52" t="str">
        <f t="shared" si="83"/>
        <v/>
      </c>
      <c r="M685" s="52" t="str">
        <f t="shared" si="83"/>
        <v/>
      </c>
      <c r="P685" s="202" t="str">
        <f t="shared" si="76"/>
        <v/>
      </c>
    </row>
    <row r="686" spans="1:19" ht="15.75" x14ac:dyDescent="0.2">
      <c r="A686" s="100"/>
      <c r="B686" s="49"/>
      <c r="C686" s="52" t="str">
        <f t="shared" si="83"/>
        <v/>
      </c>
      <c r="D686" s="52" t="str">
        <f t="shared" si="83"/>
        <v/>
      </c>
      <c r="E686" s="52" t="str">
        <f t="shared" si="83"/>
        <v/>
      </c>
      <c r="F686" s="52" t="str">
        <f t="shared" si="83"/>
        <v/>
      </c>
      <c r="G686" s="52" t="str">
        <f t="shared" si="83"/>
        <v/>
      </c>
      <c r="H686" s="52" t="str">
        <f t="shared" si="83"/>
        <v/>
      </c>
      <c r="I686" s="52" t="str">
        <f t="shared" si="83"/>
        <v/>
      </c>
      <c r="J686" s="52" t="str">
        <f t="shared" si="83"/>
        <v/>
      </c>
      <c r="K686" s="52" t="str">
        <f t="shared" si="83"/>
        <v/>
      </c>
      <c r="L686" s="52" t="str">
        <f t="shared" si="83"/>
        <v/>
      </c>
      <c r="M686" s="52" t="str">
        <f t="shared" si="83"/>
        <v/>
      </c>
      <c r="P686" s="202" t="str">
        <f t="shared" si="76"/>
        <v/>
      </c>
    </row>
    <row r="687" spans="1:19" ht="15.75" x14ac:dyDescent="0.2">
      <c r="A687" s="100"/>
      <c r="B687" s="49"/>
      <c r="C687" s="52" t="str">
        <f t="shared" si="83"/>
        <v/>
      </c>
      <c r="D687" s="52" t="str">
        <f t="shared" si="83"/>
        <v/>
      </c>
      <c r="E687" s="52" t="str">
        <f t="shared" si="83"/>
        <v/>
      </c>
      <c r="F687" s="52" t="str">
        <f t="shared" si="83"/>
        <v/>
      </c>
      <c r="G687" s="52" t="str">
        <f t="shared" si="83"/>
        <v/>
      </c>
      <c r="H687" s="52" t="str">
        <f t="shared" si="83"/>
        <v/>
      </c>
      <c r="I687" s="52" t="str">
        <f t="shared" si="83"/>
        <v/>
      </c>
      <c r="J687" s="52" t="str">
        <f t="shared" si="83"/>
        <v/>
      </c>
      <c r="K687" s="52" t="str">
        <f t="shared" si="83"/>
        <v/>
      </c>
      <c r="L687" s="52" t="str">
        <f t="shared" si="83"/>
        <v/>
      </c>
      <c r="M687" s="52" t="str">
        <f t="shared" si="83"/>
        <v/>
      </c>
      <c r="P687" s="202" t="str">
        <f t="shared" si="76"/>
        <v/>
      </c>
    </row>
    <row r="688" spans="1:19" ht="16.5" thickBot="1" x14ac:dyDescent="0.25">
      <c r="A688" s="181" t="s">
        <v>134</v>
      </c>
      <c r="B688" s="55"/>
      <c r="C688" s="50">
        <f t="shared" ref="C688:M688" si="84">SUM(C668:C687)</f>
        <v>0.92309613776811605</v>
      </c>
      <c r="D688" s="50">
        <f t="shared" si="84"/>
        <v>0.11199913768115941</v>
      </c>
      <c r="E688" s="50">
        <f t="shared" si="84"/>
        <v>2.7388938405797102E-2</v>
      </c>
      <c r="F688" s="50">
        <f t="shared" si="84"/>
        <v>3.9962699999999997E-2</v>
      </c>
      <c r="G688" s="50">
        <f t="shared" si="84"/>
        <v>1.1057733333333335E-2</v>
      </c>
      <c r="H688" s="50">
        <f t="shared" si="84"/>
        <v>0.16851999999999998</v>
      </c>
      <c r="I688" s="50">
        <f t="shared" si="84"/>
        <v>1.4256266666666666E-2</v>
      </c>
      <c r="J688" s="50">
        <f t="shared" si="84"/>
        <v>0.13451263333350003</v>
      </c>
      <c r="K688" s="50">
        <f t="shared" si="84"/>
        <v>4.0787666666666673E-3</v>
      </c>
      <c r="L688" s="50">
        <f t="shared" si="84"/>
        <v>5.0491808333333332E-3</v>
      </c>
      <c r="M688" s="50">
        <f t="shared" si="84"/>
        <v>8.5005999999999998E-2</v>
      </c>
      <c r="P688" s="202" t="str">
        <f t="shared" si="76"/>
        <v>TOTAL</v>
      </c>
    </row>
    <row r="689" spans="1:19" ht="16.899999999999999" customHeight="1" x14ac:dyDescent="0.2">
      <c r="A689" s="126"/>
      <c r="B689" s="127"/>
      <c r="C689" s="128"/>
      <c r="D689" s="128"/>
      <c r="E689" s="128"/>
      <c r="F689" s="128"/>
      <c r="G689" s="128"/>
      <c r="H689" s="128"/>
      <c r="I689" s="128"/>
      <c r="J689" s="128"/>
      <c r="K689" s="128"/>
      <c r="L689" s="128"/>
      <c r="M689" s="128"/>
      <c r="O689" s="5"/>
      <c r="P689" s="202" t="str">
        <f t="shared" si="76"/>
        <v/>
      </c>
    </row>
    <row r="690" spans="1:19" ht="16.899999999999999" customHeight="1" thickBot="1" x14ac:dyDescent="0.25">
      <c r="A690" s="126"/>
      <c r="B690" s="127"/>
      <c r="C690" s="128"/>
      <c r="D690" s="128"/>
      <c r="E690" s="128"/>
      <c r="F690" s="128"/>
      <c r="G690" s="128"/>
      <c r="H690" s="128"/>
      <c r="I690" s="128"/>
      <c r="J690" s="128"/>
      <c r="K690" s="128"/>
      <c r="L690" s="128"/>
      <c r="M690" s="128"/>
      <c r="O690" s="5"/>
      <c r="P690" s="202" t="str">
        <f t="shared" si="76"/>
        <v/>
      </c>
    </row>
    <row r="691" spans="1:19" ht="32.25" thickBot="1" x14ac:dyDescent="0.25">
      <c r="A691" s="92" t="s">
        <v>133</v>
      </c>
      <c r="B691" s="178"/>
      <c r="C691" s="179"/>
      <c r="D691" s="179"/>
      <c r="E691" s="272" t="s">
        <v>414</v>
      </c>
      <c r="F691" s="272"/>
      <c r="G691" s="272"/>
      <c r="H691" s="179" t="s">
        <v>418</v>
      </c>
      <c r="I691" s="179"/>
      <c r="J691" s="179"/>
      <c r="K691" s="180"/>
      <c r="L691" s="251" t="s">
        <v>74</v>
      </c>
      <c r="M691" s="252"/>
      <c r="O691" s="5"/>
      <c r="P691" s="202" t="str">
        <f t="shared" si="76"/>
        <v>MEC 
F</v>
      </c>
    </row>
    <row r="692" spans="1:19" ht="15.75" thickBot="1" x14ac:dyDescent="0.3">
      <c r="A692" s="93" t="s">
        <v>453</v>
      </c>
      <c r="B692" s="1">
        <v>1</v>
      </c>
      <c r="C692" s="2" t="s">
        <v>448</v>
      </c>
      <c r="D692" s="3"/>
      <c r="E692" s="253"/>
      <c r="F692" s="253"/>
      <c r="G692" s="253"/>
      <c r="H692" s="254"/>
      <c r="I692" s="255" t="s">
        <v>141</v>
      </c>
      <c r="J692" s="256"/>
      <c r="K692" s="257" t="s">
        <v>80</v>
      </c>
      <c r="L692" s="258"/>
      <c r="M692" s="259"/>
      <c r="P692" s="202" t="str">
        <f t="shared" si="76"/>
        <v xml:space="preserve">Nº de </v>
      </c>
    </row>
    <row r="693" spans="1:19" ht="13.5" thickBot="1" x14ac:dyDescent="0.25">
      <c r="A693" s="94"/>
      <c r="B693" s="14"/>
      <c r="C693" s="15">
        <v>14</v>
      </c>
      <c r="D693" s="15">
        <v>15</v>
      </c>
      <c r="E693" s="15">
        <v>16</v>
      </c>
      <c r="F693" s="15">
        <v>17</v>
      </c>
      <c r="G693" s="15">
        <v>18</v>
      </c>
      <c r="H693" s="15">
        <v>19</v>
      </c>
      <c r="I693" s="15">
        <v>20</v>
      </c>
      <c r="J693" s="15">
        <v>21</v>
      </c>
      <c r="K693" s="15">
        <v>22</v>
      </c>
      <c r="L693" s="15">
        <v>23</v>
      </c>
      <c r="M693" s="95">
        <v>24</v>
      </c>
      <c r="P693" s="202" t="str">
        <f t="shared" si="76"/>
        <v/>
      </c>
    </row>
    <row r="694" spans="1:19" ht="15" x14ac:dyDescent="0.2">
      <c r="A694" s="96" t="s">
        <v>0</v>
      </c>
      <c r="B694" s="260" t="s">
        <v>73</v>
      </c>
      <c r="C694" s="273" t="s">
        <v>459</v>
      </c>
      <c r="D694" s="274"/>
      <c r="E694" s="274"/>
      <c r="F694" s="274"/>
      <c r="G694" s="274"/>
      <c r="H694" s="274"/>
      <c r="I694" s="274"/>
      <c r="J694" s="274"/>
      <c r="K694" s="275"/>
      <c r="L694" s="268" t="s">
        <v>1</v>
      </c>
      <c r="M694" s="269"/>
      <c r="P694" s="202" t="str">
        <f t="shared" si="76"/>
        <v>N.º do</v>
      </c>
    </row>
    <row r="695" spans="1:19" ht="15.75" thickBot="1" x14ac:dyDescent="0.25">
      <c r="A695" s="97">
        <v>24</v>
      </c>
      <c r="B695" s="261"/>
      <c r="C695" s="276"/>
      <c r="D695" s="277"/>
      <c r="E695" s="277"/>
      <c r="F695" s="277"/>
      <c r="G695" s="277"/>
      <c r="H695" s="277"/>
      <c r="I695" s="277"/>
      <c r="J695" s="277"/>
      <c r="K695" s="278"/>
      <c r="L695" s="270">
        <v>1</v>
      </c>
      <c r="M695" s="271"/>
      <c r="P695" s="202" t="str">
        <f t="shared" si="76"/>
        <v>24</v>
      </c>
    </row>
    <row r="696" spans="1:19" ht="30" x14ac:dyDescent="0.2">
      <c r="A696" s="249" t="s">
        <v>2</v>
      </c>
      <c r="B696" s="46" t="s">
        <v>3</v>
      </c>
      <c r="C696" s="47" t="s">
        <v>54</v>
      </c>
      <c r="D696" s="47" t="s">
        <v>132</v>
      </c>
      <c r="E696" s="47" t="s">
        <v>136</v>
      </c>
      <c r="F696" s="47" t="s">
        <v>137</v>
      </c>
      <c r="G696" s="47" t="s">
        <v>138</v>
      </c>
      <c r="H696" s="47" t="s">
        <v>126</v>
      </c>
      <c r="I696" s="47" t="s">
        <v>127</v>
      </c>
      <c r="J696" s="47" t="s">
        <v>131</v>
      </c>
      <c r="K696" s="47" t="s">
        <v>128</v>
      </c>
      <c r="L696" s="47" t="s">
        <v>129</v>
      </c>
      <c r="M696" s="47" t="s">
        <v>130</v>
      </c>
      <c r="P696" s="202" t="str">
        <f t="shared" si="76"/>
        <v>Nome d</v>
      </c>
    </row>
    <row r="697" spans="1:19" ht="15.75" thickBot="1" x14ac:dyDescent="0.25">
      <c r="A697" s="250"/>
      <c r="B697" s="53" t="s">
        <v>4</v>
      </c>
      <c r="C697" s="54" t="s">
        <v>4</v>
      </c>
      <c r="D697" s="54" t="s">
        <v>4</v>
      </c>
      <c r="E697" s="54" t="s">
        <v>4</v>
      </c>
      <c r="F697" s="54" t="s">
        <v>4</v>
      </c>
      <c r="G697" s="54" t="s">
        <v>4</v>
      </c>
      <c r="H697" s="54" t="s">
        <v>139</v>
      </c>
      <c r="I697" s="54" t="s">
        <v>72</v>
      </c>
      <c r="J697" s="54" t="s">
        <v>72</v>
      </c>
      <c r="K697" s="54" t="s">
        <v>72</v>
      </c>
      <c r="L697" s="54" t="s">
        <v>72</v>
      </c>
      <c r="M697" s="54" t="s">
        <v>72</v>
      </c>
      <c r="P697" s="202" t="str">
        <f t="shared" si="76"/>
        <v/>
      </c>
      <c r="Q697" s="248" t="s">
        <v>458</v>
      </c>
      <c r="R697" s="248"/>
    </row>
    <row r="698" spans="1:19" ht="17.25" thickBot="1" x14ac:dyDescent="0.25">
      <c r="A698" s="98" t="s">
        <v>183</v>
      </c>
      <c r="B698" s="51">
        <v>1</v>
      </c>
      <c r="C698" s="52">
        <f t="shared" ref="C698:M713" si="85">IF($A698="","",$B698*(VLOOKUP($A698,listaDados,C$3,FALSE)))</f>
        <v>1.1312987826086958</v>
      </c>
      <c r="D698" s="52">
        <f t="shared" si="85"/>
        <v>0.23905797101449278</v>
      </c>
      <c r="E698" s="52">
        <f t="shared" si="85"/>
        <v>7.0108695652173911E-2</v>
      </c>
      <c r="F698" s="52">
        <f t="shared" si="85"/>
        <v>2.2000000000000001E-3</v>
      </c>
      <c r="G698" s="52">
        <f t="shared" si="85"/>
        <v>4.3233333333333332E-2</v>
      </c>
      <c r="H698" s="52">
        <f t="shared" si="85"/>
        <v>9.5000000000000001E-2</v>
      </c>
      <c r="I698" s="52">
        <f t="shared" si="85"/>
        <v>0.312</v>
      </c>
      <c r="J698" s="52">
        <f t="shared" si="85"/>
        <v>0.21293333333333334</v>
      </c>
      <c r="K698" s="52">
        <f t="shared" si="85"/>
        <v>8.199999999999999E-3</v>
      </c>
      <c r="L698" s="52">
        <f t="shared" si="85"/>
        <v>8.0000000000000002E-3</v>
      </c>
      <c r="M698" s="52">
        <f t="shared" si="85"/>
        <v>0.1356</v>
      </c>
      <c r="P698" s="202" t="str">
        <f t="shared" si="76"/>
        <v>Alho</v>
      </c>
      <c r="Q698" s="244">
        <f>(B698*78)/1000</f>
        <v>7.8E-2</v>
      </c>
      <c r="R698" s="246">
        <f>(B698*66)/1000</f>
        <v>6.6000000000000003E-2</v>
      </c>
      <c r="S698" s="243">
        <f>(B698*76)/1000</f>
        <v>7.5999999999999998E-2</v>
      </c>
    </row>
    <row r="699" spans="1:19" ht="17.25" thickBot="1" x14ac:dyDescent="0.25">
      <c r="A699" s="99" t="s">
        <v>189</v>
      </c>
      <c r="B699" s="48">
        <v>100</v>
      </c>
      <c r="C699" s="52">
        <f t="shared" si="85"/>
        <v>357.78927311594202</v>
      </c>
      <c r="D699" s="52">
        <f t="shared" si="85"/>
        <v>78.759543478260866</v>
      </c>
      <c r="E699" s="52">
        <f t="shared" si="85"/>
        <v>7.1585398550724637</v>
      </c>
      <c r="F699" s="52">
        <f t="shared" si="85"/>
        <v>0.33500000000000002</v>
      </c>
      <c r="G699" s="52">
        <f t="shared" si="85"/>
        <v>1.6391666666666667</v>
      </c>
      <c r="H699" s="52">
        <f t="shared" si="85"/>
        <v>0</v>
      </c>
      <c r="I699" s="52">
        <f t="shared" si="85"/>
        <v>0</v>
      </c>
      <c r="J699" s="52">
        <f t="shared" si="85"/>
        <v>30.383666666666663</v>
      </c>
      <c r="K699" s="52">
        <f t="shared" si="85"/>
        <v>1.2248333333333334</v>
      </c>
      <c r="L699" s="52">
        <f t="shared" si="85"/>
        <v>0.67774749999999995</v>
      </c>
      <c r="M699" s="52">
        <f t="shared" si="85"/>
        <v>4.4143333333333334</v>
      </c>
      <c r="P699" s="202" t="str">
        <f t="shared" si="76"/>
        <v>Arroz,</v>
      </c>
      <c r="Q699" s="244">
        <f t="shared" ref="Q699:Q712" si="86">(B699*78)/1000</f>
        <v>7.8</v>
      </c>
      <c r="R699" s="246">
        <f t="shared" ref="R699:R712" si="87">(B699*66)/1000</f>
        <v>6.6</v>
      </c>
      <c r="S699" s="243">
        <f t="shared" ref="S699:S712" si="88">(B699*76)/1000</f>
        <v>7.6</v>
      </c>
    </row>
    <row r="700" spans="1:19" ht="17.25" thickBot="1" x14ac:dyDescent="0.25">
      <c r="A700" s="99" t="s">
        <v>205</v>
      </c>
      <c r="B700" s="48">
        <v>40</v>
      </c>
      <c r="C700" s="52">
        <f t="shared" si="85"/>
        <v>25.748090434782604</v>
      </c>
      <c r="D700" s="52">
        <f t="shared" si="85"/>
        <v>5.8753043478260842</v>
      </c>
      <c r="E700" s="52">
        <f t="shared" si="85"/>
        <v>0.70869565217391295</v>
      </c>
      <c r="F700" s="52">
        <f t="shared" si="85"/>
        <v>0</v>
      </c>
      <c r="G700" s="52">
        <f t="shared" si="85"/>
        <v>0.46533333333333338</v>
      </c>
      <c r="H700" s="52">
        <f t="shared" si="85"/>
        <v>6.8000000000000005E-2</v>
      </c>
      <c r="I700" s="52">
        <f t="shared" si="85"/>
        <v>12.433333333333332</v>
      </c>
      <c r="J700" s="52">
        <f t="shared" si="85"/>
        <v>5.8320000000000007</v>
      </c>
      <c r="K700" s="52">
        <f t="shared" si="85"/>
        <v>9.5999999999999988E-2</v>
      </c>
      <c r="L700" s="52">
        <f t="shared" si="85"/>
        <v>0.14399999999999999</v>
      </c>
      <c r="M700" s="52">
        <f t="shared" si="85"/>
        <v>1.42</v>
      </c>
      <c r="P700" s="202" t="str">
        <f t="shared" si="76"/>
        <v>Batata</v>
      </c>
      <c r="Q700" s="244">
        <f t="shared" si="86"/>
        <v>3.12</v>
      </c>
      <c r="R700" s="246">
        <f t="shared" si="87"/>
        <v>2.64</v>
      </c>
      <c r="S700" s="243">
        <f t="shared" si="88"/>
        <v>3.04</v>
      </c>
    </row>
    <row r="701" spans="1:19" ht="17.25" thickBot="1" x14ac:dyDescent="0.25">
      <c r="A701" s="99" t="s">
        <v>233</v>
      </c>
      <c r="B701" s="48">
        <v>5</v>
      </c>
      <c r="C701" s="52">
        <f t="shared" si="85"/>
        <v>1.9710023188405792</v>
      </c>
      <c r="D701" s="52">
        <f t="shared" si="85"/>
        <v>0.44265942028985489</v>
      </c>
      <c r="E701" s="52">
        <f t="shared" si="85"/>
        <v>8.5507246376811605E-2</v>
      </c>
      <c r="F701" s="52">
        <f t="shared" si="85"/>
        <v>4.0000000000000001E-3</v>
      </c>
      <c r="G701" s="52">
        <f t="shared" si="85"/>
        <v>0.10933333333333335</v>
      </c>
      <c r="H701" s="52">
        <f t="shared" si="85"/>
        <v>4.0000000000000001E-3</v>
      </c>
      <c r="I701" s="52">
        <f t="shared" si="85"/>
        <v>0.23333333333333334</v>
      </c>
      <c r="J701" s="52">
        <f t="shared" si="85"/>
        <v>0.59583333350000001</v>
      </c>
      <c r="K701" s="52">
        <f t="shared" si="85"/>
        <v>8.666666666666668E-3</v>
      </c>
      <c r="L701" s="52">
        <f t="shared" si="85"/>
        <v>1.0166666666666668E-2</v>
      </c>
      <c r="M701" s="52">
        <f t="shared" si="85"/>
        <v>0.70000000000000007</v>
      </c>
      <c r="P701" s="202" t="str">
        <f t="shared" si="76"/>
        <v>Cebola</v>
      </c>
      <c r="Q701" s="244">
        <f t="shared" si="86"/>
        <v>0.39</v>
      </c>
      <c r="R701" s="246">
        <f t="shared" si="87"/>
        <v>0.33</v>
      </c>
      <c r="S701" s="243">
        <f t="shared" si="88"/>
        <v>0.38</v>
      </c>
    </row>
    <row r="702" spans="1:19" ht="17.25" thickBot="1" x14ac:dyDescent="0.25">
      <c r="A702" s="99" t="s">
        <v>162</v>
      </c>
      <c r="B702" s="48">
        <v>2</v>
      </c>
      <c r="C702" s="52">
        <f t="shared" si="85"/>
        <v>0.84200000000000008</v>
      </c>
      <c r="D702" s="52">
        <f t="shared" si="85"/>
        <v>0.13800000000000001</v>
      </c>
      <c r="E702" s="52">
        <f t="shared" si="85"/>
        <v>0.05</v>
      </c>
      <c r="F702" s="52">
        <f t="shared" si="85"/>
        <v>0.01</v>
      </c>
      <c r="G702" s="52">
        <f t="shared" si="85"/>
        <v>2.4E-2</v>
      </c>
      <c r="H702" s="52">
        <f t="shared" si="85"/>
        <v>0</v>
      </c>
      <c r="I702" s="52">
        <f t="shared" si="85"/>
        <v>0.63560000000000005</v>
      </c>
      <c r="J702" s="52">
        <f t="shared" si="85"/>
        <v>0.49186666666666667</v>
      </c>
      <c r="K702" s="52">
        <f t="shared" si="85"/>
        <v>6.0666666666666655E-3</v>
      </c>
      <c r="L702" s="52">
        <f t="shared" si="85"/>
        <v>1.2933333333333331E-2</v>
      </c>
      <c r="M702" s="52">
        <f t="shared" si="85"/>
        <v>1.5970666666666669</v>
      </c>
      <c r="P702" s="202" t="str">
        <f t="shared" si="76"/>
        <v>Cheiro</v>
      </c>
      <c r="Q702" s="244">
        <f t="shared" si="86"/>
        <v>0.156</v>
      </c>
      <c r="R702" s="246">
        <f t="shared" si="87"/>
        <v>0.13200000000000001</v>
      </c>
      <c r="S702" s="243">
        <f t="shared" si="88"/>
        <v>0.152</v>
      </c>
    </row>
    <row r="703" spans="1:19" ht="17.25" thickBot="1" x14ac:dyDescent="0.25">
      <c r="A703" s="99" t="s">
        <v>241</v>
      </c>
      <c r="B703" s="48">
        <v>10</v>
      </c>
      <c r="C703" s="52">
        <f t="shared" si="85"/>
        <v>2.7056697101449281</v>
      </c>
      <c r="D703" s="52">
        <f t="shared" si="85"/>
        <v>0.43334782608695588</v>
      </c>
      <c r="E703" s="52">
        <f t="shared" si="85"/>
        <v>0.28731884057971013</v>
      </c>
      <c r="F703" s="52">
        <f t="shared" si="85"/>
        <v>5.4666666666666676E-2</v>
      </c>
      <c r="G703" s="52">
        <f t="shared" si="85"/>
        <v>0.312</v>
      </c>
      <c r="H703" s="52">
        <f t="shared" si="85"/>
        <v>0</v>
      </c>
      <c r="I703" s="52">
        <f t="shared" si="85"/>
        <v>9.668333333333333</v>
      </c>
      <c r="J703" s="52">
        <f t="shared" si="85"/>
        <v>3.4656666666666669</v>
      </c>
      <c r="K703" s="52">
        <f t="shared" si="85"/>
        <v>3.966666666666667E-2</v>
      </c>
      <c r="L703" s="52">
        <f t="shared" si="85"/>
        <v>4.5366666666666666E-2</v>
      </c>
      <c r="M703" s="52">
        <f t="shared" si="85"/>
        <v>13.086599999999999</v>
      </c>
      <c r="P703" s="202" t="str">
        <f t="shared" si="76"/>
        <v xml:space="preserve">Couve </v>
      </c>
      <c r="Q703" s="244">
        <f t="shared" si="86"/>
        <v>0.78</v>
      </c>
      <c r="R703" s="246">
        <f t="shared" si="87"/>
        <v>0.66</v>
      </c>
      <c r="S703" s="243">
        <f t="shared" si="88"/>
        <v>0.76</v>
      </c>
    </row>
    <row r="704" spans="1:19" ht="17.25" thickBot="1" x14ac:dyDescent="0.25">
      <c r="A704" s="99" t="s">
        <v>259</v>
      </c>
      <c r="B704" s="48">
        <v>40</v>
      </c>
      <c r="C704" s="52">
        <f t="shared" si="85"/>
        <v>131.61069449275365</v>
      </c>
      <c r="D704" s="52">
        <f t="shared" si="85"/>
        <v>24.488579710144926</v>
      </c>
      <c r="E704" s="52">
        <f t="shared" si="85"/>
        <v>7.9927536231884062</v>
      </c>
      <c r="F704" s="52">
        <f t="shared" si="85"/>
        <v>0.5026666666666666</v>
      </c>
      <c r="G704" s="52">
        <f t="shared" si="85"/>
        <v>7.3680000000000012</v>
      </c>
      <c r="H704" s="52">
        <f t="shared" si="85"/>
        <v>0</v>
      </c>
      <c r="I704" s="52">
        <f t="shared" si="85"/>
        <v>0</v>
      </c>
      <c r="J704" s="52">
        <f t="shared" si="85"/>
        <v>83.978666666666669</v>
      </c>
      <c r="K704" s="52">
        <f t="shared" si="85"/>
        <v>1.1613333333333331</v>
      </c>
      <c r="L704" s="52">
        <f t="shared" si="85"/>
        <v>3.1946666666666665</v>
      </c>
      <c r="M704" s="52">
        <f t="shared" si="85"/>
        <v>49.027999999999999</v>
      </c>
      <c r="P704" s="202" t="str">
        <f t="shared" si="76"/>
        <v>Feijão</v>
      </c>
      <c r="Q704" s="244">
        <f t="shared" si="86"/>
        <v>3.12</v>
      </c>
      <c r="R704" s="246">
        <f t="shared" si="87"/>
        <v>2.64</v>
      </c>
      <c r="S704" s="243">
        <f t="shared" si="88"/>
        <v>3.04</v>
      </c>
    </row>
    <row r="705" spans="1:19" ht="33.75" thickBot="1" x14ac:dyDescent="0.25">
      <c r="A705" s="99" t="s">
        <v>388</v>
      </c>
      <c r="B705" s="48">
        <v>60</v>
      </c>
      <c r="C705" s="52">
        <f t="shared" si="85"/>
        <v>124.80000000000001</v>
      </c>
      <c r="D705" s="52">
        <f t="shared" si="85"/>
        <v>0</v>
      </c>
      <c r="E705" s="52">
        <f t="shared" si="85"/>
        <v>9.7800000000000011</v>
      </c>
      <c r="F705" s="52">
        <f t="shared" si="85"/>
        <v>9.2099999999999991</v>
      </c>
      <c r="G705" s="52">
        <f t="shared" si="85"/>
        <v>0</v>
      </c>
      <c r="H705" s="52">
        <f t="shared" si="85"/>
        <v>5.1000000000000005</v>
      </c>
      <c r="I705" s="52">
        <f t="shared" si="85"/>
        <v>0</v>
      </c>
      <c r="J705" s="52">
        <f t="shared" si="85"/>
        <v>14.399999999999999</v>
      </c>
      <c r="K705" s="52">
        <f t="shared" si="85"/>
        <v>0.99</v>
      </c>
      <c r="L705" s="52">
        <f t="shared" si="85"/>
        <v>0.41999999999999993</v>
      </c>
      <c r="M705" s="52">
        <f t="shared" si="85"/>
        <v>4.5</v>
      </c>
      <c r="P705" s="202" t="str">
        <f t="shared" si="76"/>
        <v>Frango</v>
      </c>
      <c r="Q705" s="244">
        <f t="shared" si="86"/>
        <v>4.68</v>
      </c>
      <c r="R705" s="246">
        <f t="shared" si="87"/>
        <v>3.96</v>
      </c>
      <c r="S705" s="243">
        <f t="shared" si="88"/>
        <v>4.5599999999999996</v>
      </c>
    </row>
    <row r="706" spans="1:19" ht="33.75" thickBot="1" x14ac:dyDescent="0.25">
      <c r="A706" s="99" t="s">
        <v>298</v>
      </c>
      <c r="B706" s="48">
        <v>10</v>
      </c>
      <c r="C706" s="52">
        <f t="shared" si="85"/>
        <v>6.0030000000000001</v>
      </c>
      <c r="D706" s="52">
        <f t="shared" si="85"/>
        <v>0.45199999999999996</v>
      </c>
      <c r="E706" s="52">
        <f t="shared" si="85"/>
        <v>0.32200000000000001</v>
      </c>
      <c r="F706" s="52">
        <f t="shared" si="85"/>
        <v>0.32500000000000001</v>
      </c>
      <c r="G706" s="52">
        <f t="shared" si="85"/>
        <v>0</v>
      </c>
      <c r="H706" s="52">
        <f t="shared" si="85"/>
        <v>2.843</v>
      </c>
      <c r="I706" s="52">
        <f t="shared" si="85"/>
        <v>0</v>
      </c>
      <c r="J706" s="52">
        <f t="shared" si="85"/>
        <v>1</v>
      </c>
      <c r="K706" s="52">
        <f t="shared" si="85"/>
        <v>0.04</v>
      </c>
      <c r="L706" s="52">
        <f t="shared" si="85"/>
        <v>2.9999999999999996E-3</v>
      </c>
      <c r="M706" s="52">
        <f t="shared" si="85"/>
        <v>11.305</v>
      </c>
      <c r="P706" s="202" t="str">
        <f t="shared" si="76"/>
        <v xml:space="preserve">Leite </v>
      </c>
      <c r="Q706" s="244">
        <f t="shared" si="86"/>
        <v>0.78</v>
      </c>
      <c r="R706" s="246">
        <f t="shared" si="87"/>
        <v>0.66</v>
      </c>
      <c r="S706" s="243">
        <f t="shared" si="88"/>
        <v>0.76</v>
      </c>
    </row>
    <row r="707" spans="1:19" ht="17.25" thickBot="1" x14ac:dyDescent="0.25">
      <c r="A707" s="99" t="s">
        <v>164</v>
      </c>
      <c r="B707" s="48">
        <v>2</v>
      </c>
      <c r="C707" s="52">
        <f t="shared" si="85"/>
        <v>11.889033866666663</v>
      </c>
      <c r="D707" s="52">
        <f t="shared" si="85"/>
        <v>0</v>
      </c>
      <c r="E707" s="52">
        <f t="shared" si="85"/>
        <v>0</v>
      </c>
      <c r="F707" s="52">
        <f t="shared" si="85"/>
        <v>1.344913333333333</v>
      </c>
      <c r="G707" s="52">
        <f t="shared" si="85"/>
        <v>0</v>
      </c>
      <c r="H707" s="52">
        <f t="shared" si="85"/>
        <v>7.7077333333333344</v>
      </c>
      <c r="I707" s="52">
        <f t="shared" si="85"/>
        <v>0</v>
      </c>
      <c r="J707" s="52">
        <f t="shared" si="85"/>
        <v>2.4673333333333335E-2</v>
      </c>
      <c r="K707" s="52">
        <f t="shared" si="85"/>
        <v>0</v>
      </c>
      <c r="L707" s="52">
        <f t="shared" si="85"/>
        <v>0</v>
      </c>
      <c r="M707" s="52">
        <f t="shared" si="85"/>
        <v>9.0866666666666665E-2</v>
      </c>
      <c r="P707" s="202" t="str">
        <f t="shared" si="76"/>
        <v>Margar</v>
      </c>
      <c r="Q707" s="244">
        <f t="shared" si="86"/>
        <v>0.156</v>
      </c>
      <c r="R707" s="246">
        <f t="shared" si="87"/>
        <v>0.13200000000000001</v>
      </c>
      <c r="S707" s="243">
        <f t="shared" si="88"/>
        <v>0.152</v>
      </c>
    </row>
    <row r="708" spans="1:19" ht="17.25" thickBot="1" x14ac:dyDescent="0.25">
      <c r="A708" s="99" t="s">
        <v>321</v>
      </c>
      <c r="B708" s="48">
        <v>150</v>
      </c>
      <c r="C708" s="52">
        <f t="shared" si="85"/>
        <v>48.909939130434687</v>
      </c>
      <c r="D708" s="52">
        <f t="shared" si="85"/>
        <v>12.208913043478256</v>
      </c>
      <c r="E708" s="52">
        <f t="shared" si="85"/>
        <v>1.3260869565217392</v>
      </c>
      <c r="F708" s="52">
        <f t="shared" si="85"/>
        <v>0</v>
      </c>
      <c r="G708" s="52">
        <f t="shared" si="85"/>
        <v>0.18500000000000003</v>
      </c>
      <c r="H708" s="52">
        <f t="shared" si="85"/>
        <v>42.749999999999993</v>
      </c>
      <c r="I708" s="52">
        <f t="shared" si="85"/>
        <v>9.2200000000000006</v>
      </c>
      <c r="J708" s="52">
        <f t="shared" si="85"/>
        <v>14.445000000000002</v>
      </c>
      <c r="K708" s="52">
        <f t="shared" si="85"/>
        <v>0.14500000000000002</v>
      </c>
      <c r="L708" s="52">
        <f t="shared" si="85"/>
        <v>0.33999999999999997</v>
      </c>
      <c r="M708" s="52">
        <f t="shared" si="85"/>
        <v>11.579999999999998</v>
      </c>
      <c r="P708" s="202" t="str">
        <f t="shared" si="76"/>
        <v>Melanc</v>
      </c>
      <c r="Q708" s="244">
        <f t="shared" si="86"/>
        <v>11.7</v>
      </c>
      <c r="R708" s="246">
        <f t="shared" si="87"/>
        <v>9.9</v>
      </c>
      <c r="S708" s="243">
        <f t="shared" si="88"/>
        <v>11.4</v>
      </c>
    </row>
    <row r="709" spans="1:19" ht="17.25" thickBot="1" x14ac:dyDescent="0.25">
      <c r="A709" s="99" t="s">
        <v>337</v>
      </c>
      <c r="B709" s="48">
        <v>10</v>
      </c>
      <c r="C709" s="52">
        <f t="shared" si="85"/>
        <v>88.4</v>
      </c>
      <c r="D709" s="52">
        <f t="shared" si="85"/>
        <v>0</v>
      </c>
      <c r="E709" s="52">
        <f t="shared" si="85"/>
        <v>0</v>
      </c>
      <c r="F709" s="52">
        <f t="shared" si="85"/>
        <v>10</v>
      </c>
      <c r="G709" s="52">
        <f t="shared" si="85"/>
        <v>0</v>
      </c>
      <c r="H709" s="52">
        <f t="shared" si="85"/>
        <v>0</v>
      </c>
      <c r="I709" s="52">
        <f t="shared" si="85"/>
        <v>0</v>
      </c>
      <c r="J709" s="52">
        <f t="shared" si="85"/>
        <v>0</v>
      </c>
      <c r="K709" s="52">
        <f t="shared" si="85"/>
        <v>0</v>
      </c>
      <c r="L709" s="52">
        <f t="shared" si="85"/>
        <v>0</v>
      </c>
      <c r="M709" s="52">
        <f t="shared" si="85"/>
        <v>0</v>
      </c>
      <c r="P709" s="202" t="str">
        <f t="shared" si="76"/>
        <v>Óleo d</v>
      </c>
      <c r="Q709" s="244">
        <f t="shared" si="86"/>
        <v>0.78</v>
      </c>
      <c r="R709" s="246">
        <f t="shared" si="87"/>
        <v>0.66</v>
      </c>
      <c r="S709" s="243">
        <f t="shared" si="88"/>
        <v>0.76</v>
      </c>
    </row>
    <row r="710" spans="1:19" ht="17.25" thickBot="1" x14ac:dyDescent="0.25">
      <c r="A710" s="99" t="s">
        <v>369</v>
      </c>
      <c r="B710" s="48">
        <v>20</v>
      </c>
      <c r="C710" s="52">
        <f t="shared" si="85"/>
        <v>3.4237605797101422</v>
      </c>
      <c r="D710" s="52">
        <f t="shared" si="85"/>
        <v>0.77197101449275385</v>
      </c>
      <c r="E710" s="52">
        <f t="shared" si="85"/>
        <v>0.17536231884057973</v>
      </c>
      <c r="F710" s="52">
        <f t="shared" si="85"/>
        <v>2.8666666666666667E-2</v>
      </c>
      <c r="G710" s="52">
        <f t="shared" si="85"/>
        <v>0.378</v>
      </c>
      <c r="H710" s="52">
        <f t="shared" si="85"/>
        <v>0</v>
      </c>
      <c r="I710" s="52">
        <f t="shared" si="85"/>
        <v>3.7433333333333332</v>
      </c>
      <c r="J710" s="52">
        <f t="shared" si="85"/>
        <v>1.7026666666666668</v>
      </c>
      <c r="K710" s="52">
        <f t="shared" si="85"/>
        <v>0.03</v>
      </c>
      <c r="L710" s="52">
        <f t="shared" si="85"/>
        <v>0.03</v>
      </c>
      <c r="M710" s="52">
        <f t="shared" si="85"/>
        <v>6.9093333333333353</v>
      </c>
      <c r="P710" s="202" t="str">
        <f t="shared" si="76"/>
        <v>Repolh</v>
      </c>
      <c r="Q710" s="244">
        <f t="shared" si="86"/>
        <v>1.56</v>
      </c>
      <c r="R710" s="246">
        <f t="shared" si="87"/>
        <v>1.32</v>
      </c>
      <c r="S710" s="243">
        <f t="shared" si="88"/>
        <v>1.52</v>
      </c>
    </row>
    <row r="711" spans="1:19" ht="17.25" thickBot="1" x14ac:dyDescent="0.25">
      <c r="A711" s="99" t="s">
        <v>158</v>
      </c>
      <c r="B711" s="48">
        <v>2</v>
      </c>
      <c r="C711" s="52">
        <f t="shared" si="85"/>
        <v>0</v>
      </c>
      <c r="D711" s="52">
        <f t="shared" si="85"/>
        <v>0</v>
      </c>
      <c r="E711" s="52">
        <f t="shared" si="85"/>
        <v>0</v>
      </c>
      <c r="F711" s="52">
        <f t="shared" si="85"/>
        <v>0</v>
      </c>
      <c r="G711" s="52">
        <f t="shared" si="85"/>
        <v>0</v>
      </c>
      <c r="H711" s="52">
        <f t="shared" si="85"/>
        <v>0</v>
      </c>
      <c r="I711" s="52">
        <f t="shared" si="85"/>
        <v>0</v>
      </c>
      <c r="J711" s="52">
        <f t="shared" si="85"/>
        <v>0</v>
      </c>
      <c r="K711" s="52">
        <f t="shared" si="85"/>
        <v>0</v>
      </c>
      <c r="L711" s="52">
        <f t="shared" si="85"/>
        <v>0</v>
      </c>
      <c r="M711" s="52">
        <f t="shared" si="85"/>
        <v>0</v>
      </c>
      <c r="P711" s="202" t="str">
        <f t="shared" si="76"/>
        <v>Sal</v>
      </c>
      <c r="Q711" s="244">
        <f t="shared" si="86"/>
        <v>0.156</v>
      </c>
      <c r="R711" s="246">
        <f t="shared" si="87"/>
        <v>0.13200000000000001</v>
      </c>
      <c r="S711" s="243">
        <f t="shared" si="88"/>
        <v>0.152</v>
      </c>
    </row>
    <row r="712" spans="1:19" ht="17.25" thickBot="1" x14ac:dyDescent="0.25">
      <c r="A712" s="99" t="s">
        <v>167</v>
      </c>
      <c r="B712" s="48">
        <v>10</v>
      </c>
      <c r="C712" s="52">
        <f t="shared" si="85"/>
        <v>1.5335156521739157</v>
      </c>
      <c r="D712" s="52">
        <f t="shared" si="85"/>
        <v>0.3138840579710146</v>
      </c>
      <c r="E712" s="52">
        <f t="shared" si="85"/>
        <v>0.10978260869565216</v>
      </c>
      <c r="F712" s="52">
        <f t="shared" si="85"/>
        <v>1.7333333333333336E-2</v>
      </c>
      <c r="G712" s="52">
        <f t="shared" si="85"/>
        <v>0.11733333333333332</v>
      </c>
      <c r="H712" s="52">
        <f t="shared" si="85"/>
        <v>4.1630000000000003</v>
      </c>
      <c r="I712" s="52">
        <f t="shared" si="85"/>
        <v>2.1213333333333333</v>
      </c>
      <c r="J712" s="52">
        <f t="shared" si="85"/>
        <v>1.0539999999999998</v>
      </c>
      <c r="K712" s="52">
        <f t="shared" si="85"/>
        <v>1.3666666666666669E-2</v>
      </c>
      <c r="L712" s="52">
        <f t="shared" si="85"/>
        <v>2.3666666666666666E-2</v>
      </c>
      <c r="M712" s="52">
        <f t="shared" si="85"/>
        <v>0.69400000000000006</v>
      </c>
      <c r="P712" s="202" t="str">
        <f t="shared" si="76"/>
        <v>Tomate</v>
      </c>
      <c r="Q712" s="244">
        <f t="shared" si="86"/>
        <v>0.78</v>
      </c>
      <c r="R712" s="246">
        <f t="shared" si="87"/>
        <v>0.66</v>
      </c>
      <c r="S712" s="243">
        <f t="shared" si="88"/>
        <v>0.76</v>
      </c>
    </row>
    <row r="713" spans="1:19" ht="15.75" x14ac:dyDescent="0.2">
      <c r="A713" s="100"/>
      <c r="B713" s="49"/>
      <c r="C713" s="52" t="str">
        <f t="shared" si="85"/>
        <v/>
      </c>
      <c r="D713" s="52" t="str">
        <f t="shared" si="85"/>
        <v/>
      </c>
      <c r="E713" s="52" t="str">
        <f t="shared" si="85"/>
        <v/>
      </c>
      <c r="F713" s="52" t="str">
        <f t="shared" si="85"/>
        <v/>
      </c>
      <c r="G713" s="52" t="str">
        <f t="shared" si="85"/>
        <v/>
      </c>
      <c r="H713" s="52" t="str">
        <f t="shared" si="85"/>
        <v/>
      </c>
      <c r="I713" s="52" t="str">
        <f t="shared" si="85"/>
        <v/>
      </c>
      <c r="J713" s="52" t="str">
        <f t="shared" si="85"/>
        <v/>
      </c>
      <c r="K713" s="52" t="str">
        <f t="shared" si="85"/>
        <v/>
      </c>
      <c r="L713" s="52" t="str">
        <f t="shared" si="85"/>
        <v/>
      </c>
      <c r="M713" s="52" t="str">
        <f t="shared" si="85"/>
        <v/>
      </c>
      <c r="P713" s="202" t="str">
        <f t="shared" ref="P713:P776" si="89">LEFT(A713,6)</f>
        <v/>
      </c>
    </row>
    <row r="714" spans="1:19" ht="15.75" x14ac:dyDescent="0.2">
      <c r="A714" s="100"/>
      <c r="B714" s="49"/>
      <c r="C714" s="52" t="str">
        <f t="shared" ref="C714:M717" si="90">IF($A714="","",$B714*(VLOOKUP($A714,listaDados,C$3,FALSE)))</f>
        <v/>
      </c>
      <c r="D714" s="52" t="str">
        <f t="shared" si="90"/>
        <v/>
      </c>
      <c r="E714" s="52" t="str">
        <f t="shared" si="90"/>
        <v/>
      </c>
      <c r="F714" s="52" t="str">
        <f t="shared" si="90"/>
        <v/>
      </c>
      <c r="G714" s="52" t="str">
        <f t="shared" si="90"/>
        <v/>
      </c>
      <c r="H714" s="52" t="str">
        <f t="shared" si="90"/>
        <v/>
      </c>
      <c r="I714" s="52" t="str">
        <f t="shared" si="90"/>
        <v/>
      </c>
      <c r="J714" s="52" t="str">
        <f t="shared" si="90"/>
        <v/>
      </c>
      <c r="K714" s="52" t="str">
        <f t="shared" si="90"/>
        <v/>
      </c>
      <c r="L714" s="52" t="str">
        <f t="shared" si="90"/>
        <v/>
      </c>
      <c r="M714" s="52" t="str">
        <f t="shared" si="90"/>
        <v/>
      </c>
      <c r="P714" s="202" t="str">
        <f t="shared" si="89"/>
        <v/>
      </c>
    </row>
    <row r="715" spans="1:19" ht="15.75" x14ac:dyDescent="0.2">
      <c r="A715" s="100"/>
      <c r="B715" s="49"/>
      <c r="C715" s="52" t="str">
        <f t="shared" si="90"/>
        <v/>
      </c>
      <c r="D715" s="52" t="str">
        <f t="shared" si="90"/>
        <v/>
      </c>
      <c r="E715" s="52" t="str">
        <f t="shared" si="90"/>
        <v/>
      </c>
      <c r="F715" s="52" t="str">
        <f t="shared" si="90"/>
        <v/>
      </c>
      <c r="G715" s="52" t="str">
        <f t="shared" si="90"/>
        <v/>
      </c>
      <c r="H715" s="52" t="str">
        <f t="shared" si="90"/>
        <v/>
      </c>
      <c r="I715" s="52" t="str">
        <f t="shared" si="90"/>
        <v/>
      </c>
      <c r="J715" s="52" t="str">
        <f t="shared" si="90"/>
        <v/>
      </c>
      <c r="K715" s="52" t="str">
        <f t="shared" si="90"/>
        <v/>
      </c>
      <c r="L715" s="52" t="str">
        <f t="shared" si="90"/>
        <v/>
      </c>
      <c r="M715" s="52" t="str">
        <f t="shared" si="90"/>
        <v/>
      </c>
      <c r="P715" s="202" t="str">
        <f t="shared" si="89"/>
        <v/>
      </c>
    </row>
    <row r="716" spans="1:19" ht="15.75" x14ac:dyDescent="0.2">
      <c r="A716" s="100"/>
      <c r="B716" s="49"/>
      <c r="C716" s="52" t="str">
        <f t="shared" si="90"/>
        <v/>
      </c>
      <c r="D716" s="52" t="str">
        <f t="shared" si="90"/>
        <v/>
      </c>
      <c r="E716" s="52" t="str">
        <f t="shared" si="90"/>
        <v/>
      </c>
      <c r="F716" s="52" t="str">
        <f t="shared" si="90"/>
        <v/>
      </c>
      <c r="G716" s="52" t="str">
        <f t="shared" si="90"/>
        <v/>
      </c>
      <c r="H716" s="52" t="str">
        <f t="shared" si="90"/>
        <v/>
      </c>
      <c r="I716" s="52" t="str">
        <f t="shared" si="90"/>
        <v/>
      </c>
      <c r="J716" s="52" t="str">
        <f t="shared" si="90"/>
        <v/>
      </c>
      <c r="K716" s="52" t="str">
        <f t="shared" si="90"/>
        <v/>
      </c>
      <c r="L716" s="52" t="str">
        <f t="shared" si="90"/>
        <v/>
      </c>
      <c r="M716" s="52" t="str">
        <f t="shared" si="90"/>
        <v/>
      </c>
      <c r="P716" s="202" t="str">
        <f t="shared" si="89"/>
        <v/>
      </c>
    </row>
    <row r="717" spans="1:19" ht="15.75" x14ac:dyDescent="0.2">
      <c r="A717" s="100"/>
      <c r="B717" s="49"/>
      <c r="C717" s="52" t="str">
        <f t="shared" si="90"/>
        <v/>
      </c>
      <c r="D717" s="52" t="str">
        <f t="shared" si="90"/>
        <v/>
      </c>
      <c r="E717" s="52" t="str">
        <f t="shared" si="90"/>
        <v/>
      </c>
      <c r="F717" s="52" t="str">
        <f t="shared" si="90"/>
        <v/>
      </c>
      <c r="G717" s="52" t="str">
        <f t="shared" si="90"/>
        <v/>
      </c>
      <c r="H717" s="52" t="str">
        <f t="shared" si="90"/>
        <v/>
      </c>
      <c r="I717" s="52" t="str">
        <f t="shared" si="90"/>
        <v/>
      </c>
      <c r="J717" s="52" t="str">
        <f t="shared" si="90"/>
        <v/>
      </c>
      <c r="K717" s="52" t="str">
        <f t="shared" si="90"/>
        <v/>
      </c>
      <c r="L717" s="52" t="str">
        <f t="shared" si="90"/>
        <v/>
      </c>
      <c r="M717" s="52" t="str">
        <f t="shared" si="90"/>
        <v/>
      </c>
      <c r="P717" s="202" t="str">
        <f t="shared" si="89"/>
        <v/>
      </c>
    </row>
    <row r="718" spans="1:19" ht="16.5" thickBot="1" x14ac:dyDescent="0.25">
      <c r="A718" s="181" t="s">
        <v>134</v>
      </c>
      <c r="B718" s="55"/>
      <c r="C718" s="50">
        <f t="shared" ref="C718:M718" si="91">SUM(C698:C717)</f>
        <v>806.75727808405793</v>
      </c>
      <c r="D718" s="50">
        <f t="shared" si="91"/>
        <v>124.1232608695652</v>
      </c>
      <c r="E718" s="50">
        <f t="shared" si="91"/>
        <v>28.066155797101448</v>
      </c>
      <c r="F718" s="50">
        <f t="shared" si="91"/>
        <v>21.834446666666665</v>
      </c>
      <c r="G718" s="50">
        <f t="shared" si="91"/>
        <v>10.641400000000001</v>
      </c>
      <c r="H718" s="50">
        <f t="shared" si="91"/>
        <v>62.730733333333319</v>
      </c>
      <c r="I718" s="50">
        <f t="shared" si="91"/>
        <v>38.367266666666659</v>
      </c>
      <c r="J718" s="50">
        <f t="shared" si="91"/>
        <v>157.5869733335</v>
      </c>
      <c r="K718" s="50">
        <f t="shared" si="91"/>
        <v>3.7634333333333334</v>
      </c>
      <c r="L718" s="50">
        <f t="shared" si="91"/>
        <v>4.9095474999999995</v>
      </c>
      <c r="M718" s="50">
        <f t="shared" si="91"/>
        <v>105.46080000000001</v>
      </c>
      <c r="P718" s="202" t="str">
        <f t="shared" si="89"/>
        <v>TOTAL</v>
      </c>
    </row>
    <row r="719" spans="1:19" ht="16.899999999999999" customHeight="1" x14ac:dyDescent="0.2">
      <c r="A719" s="126"/>
      <c r="B719" s="127"/>
      <c r="C719" s="128"/>
      <c r="D719" s="128"/>
      <c r="E719" s="128"/>
      <c r="F719" s="128"/>
      <c r="G719" s="128"/>
      <c r="H719" s="128"/>
      <c r="I719" s="128"/>
      <c r="J719" s="128"/>
      <c r="K719" s="128"/>
      <c r="L719" s="128"/>
      <c r="M719" s="128"/>
      <c r="O719" s="5"/>
      <c r="P719" s="202" t="str">
        <f t="shared" si="89"/>
        <v/>
      </c>
    </row>
    <row r="720" spans="1:19" ht="16.899999999999999" customHeight="1" thickBot="1" x14ac:dyDescent="0.25">
      <c r="A720" s="126"/>
      <c r="B720" s="127"/>
      <c r="C720" s="128"/>
      <c r="D720" s="128"/>
      <c r="E720" s="128"/>
      <c r="F720" s="128"/>
      <c r="G720" s="128"/>
      <c r="H720" s="128"/>
      <c r="I720" s="128"/>
      <c r="J720" s="128"/>
      <c r="K720" s="128"/>
      <c r="L720" s="128"/>
      <c r="M720" s="128"/>
      <c r="O720" s="5"/>
      <c r="P720" s="202" t="str">
        <f t="shared" si="89"/>
        <v/>
      </c>
    </row>
    <row r="721" spans="1:19" ht="30.75" thickBot="1" x14ac:dyDescent="0.25">
      <c r="A721" s="92" t="s">
        <v>133</v>
      </c>
      <c r="B721" s="178"/>
      <c r="C721" s="179"/>
      <c r="D721" s="179"/>
      <c r="E721" s="272" t="s">
        <v>422</v>
      </c>
      <c r="F721" s="272"/>
      <c r="G721" s="272"/>
      <c r="H721" s="272"/>
      <c r="I721" s="179"/>
      <c r="J721" s="179"/>
      <c r="K721" s="180"/>
      <c r="L721" s="251" t="s">
        <v>74</v>
      </c>
      <c r="M721" s="252"/>
      <c r="O721" s="5"/>
      <c r="P721" s="202" t="str">
        <f t="shared" si="89"/>
        <v>MEC 
F</v>
      </c>
    </row>
    <row r="722" spans="1:19" ht="15.75" thickBot="1" x14ac:dyDescent="0.3">
      <c r="A722" s="93" t="s">
        <v>453</v>
      </c>
      <c r="B722" s="1">
        <v>1</v>
      </c>
      <c r="C722" s="2" t="s">
        <v>448</v>
      </c>
      <c r="D722" s="3"/>
      <c r="E722" s="253"/>
      <c r="F722" s="253"/>
      <c r="G722" s="253"/>
      <c r="H722" s="254"/>
      <c r="I722" s="255" t="s">
        <v>141</v>
      </c>
      <c r="J722" s="256"/>
      <c r="K722" s="257" t="s">
        <v>80</v>
      </c>
      <c r="L722" s="258"/>
      <c r="M722" s="259"/>
      <c r="P722" s="202" t="str">
        <f t="shared" si="89"/>
        <v xml:space="preserve">Nº de </v>
      </c>
    </row>
    <row r="723" spans="1:19" ht="13.5" thickBot="1" x14ac:dyDescent="0.25">
      <c r="A723" s="94"/>
      <c r="B723" s="14"/>
      <c r="C723" s="15">
        <v>14</v>
      </c>
      <c r="D723" s="15">
        <v>15</v>
      </c>
      <c r="E723" s="15">
        <v>16</v>
      </c>
      <c r="F723" s="15">
        <v>17</v>
      </c>
      <c r="G723" s="15">
        <v>18</v>
      </c>
      <c r="H723" s="15">
        <v>19</v>
      </c>
      <c r="I723" s="15">
        <v>20</v>
      </c>
      <c r="J723" s="15">
        <v>21</v>
      </c>
      <c r="K723" s="15">
        <v>22</v>
      </c>
      <c r="L723" s="15">
        <v>23</v>
      </c>
      <c r="M723" s="95">
        <v>24</v>
      </c>
      <c r="P723" s="202" t="str">
        <f t="shared" si="89"/>
        <v/>
      </c>
    </row>
    <row r="724" spans="1:19" ht="15" x14ac:dyDescent="0.2">
      <c r="A724" s="96" t="s">
        <v>0</v>
      </c>
      <c r="B724" s="260" t="s">
        <v>73</v>
      </c>
      <c r="C724" s="273" t="s">
        <v>457</v>
      </c>
      <c r="D724" s="274"/>
      <c r="E724" s="274"/>
      <c r="F724" s="274"/>
      <c r="G724" s="274"/>
      <c r="H724" s="274"/>
      <c r="I724" s="274"/>
      <c r="J724" s="274"/>
      <c r="K724" s="275"/>
      <c r="L724" s="268" t="s">
        <v>1</v>
      </c>
      <c r="M724" s="269"/>
      <c r="P724" s="202" t="str">
        <f t="shared" si="89"/>
        <v>N.º do</v>
      </c>
    </row>
    <row r="725" spans="1:19" ht="15.75" thickBot="1" x14ac:dyDescent="0.25">
      <c r="A725" s="97">
        <v>25</v>
      </c>
      <c r="B725" s="261"/>
      <c r="C725" s="276"/>
      <c r="D725" s="277"/>
      <c r="E725" s="277"/>
      <c r="F725" s="277"/>
      <c r="G725" s="277"/>
      <c r="H725" s="277"/>
      <c r="I725" s="277"/>
      <c r="J725" s="277"/>
      <c r="K725" s="278"/>
      <c r="L725" s="270">
        <v>1</v>
      </c>
      <c r="M725" s="271"/>
      <c r="P725" s="202" t="str">
        <f t="shared" si="89"/>
        <v>25</v>
      </c>
    </row>
    <row r="726" spans="1:19" ht="30" x14ac:dyDescent="0.2">
      <c r="A726" s="249" t="s">
        <v>2</v>
      </c>
      <c r="B726" s="46" t="s">
        <v>3</v>
      </c>
      <c r="C726" s="47" t="s">
        <v>54</v>
      </c>
      <c r="D726" s="47" t="s">
        <v>132</v>
      </c>
      <c r="E726" s="47" t="s">
        <v>136</v>
      </c>
      <c r="F726" s="47" t="s">
        <v>137</v>
      </c>
      <c r="G726" s="47" t="s">
        <v>138</v>
      </c>
      <c r="H726" s="47" t="s">
        <v>126</v>
      </c>
      <c r="I726" s="47" t="s">
        <v>127</v>
      </c>
      <c r="J726" s="47" t="s">
        <v>131</v>
      </c>
      <c r="K726" s="47" t="s">
        <v>128</v>
      </c>
      <c r="L726" s="47" t="s">
        <v>129</v>
      </c>
      <c r="M726" s="47" t="s">
        <v>130</v>
      </c>
      <c r="P726" s="202" t="str">
        <f t="shared" si="89"/>
        <v>Nome d</v>
      </c>
    </row>
    <row r="727" spans="1:19" ht="15.75" thickBot="1" x14ac:dyDescent="0.25">
      <c r="A727" s="250"/>
      <c r="B727" s="53" t="s">
        <v>4</v>
      </c>
      <c r="C727" s="54" t="s">
        <v>4</v>
      </c>
      <c r="D727" s="54" t="s">
        <v>4</v>
      </c>
      <c r="E727" s="54" t="s">
        <v>4</v>
      </c>
      <c r="F727" s="54" t="s">
        <v>4</v>
      </c>
      <c r="G727" s="54" t="s">
        <v>4</v>
      </c>
      <c r="H727" s="54" t="s">
        <v>139</v>
      </c>
      <c r="I727" s="54" t="s">
        <v>72</v>
      </c>
      <c r="J727" s="54" t="s">
        <v>72</v>
      </c>
      <c r="K727" s="54" t="s">
        <v>72</v>
      </c>
      <c r="L727" s="54" t="s">
        <v>72</v>
      </c>
      <c r="M727" s="54" t="s">
        <v>72</v>
      </c>
      <c r="P727" s="202" t="str">
        <f t="shared" si="89"/>
        <v/>
      </c>
    </row>
    <row r="728" spans="1:19" ht="16.5" x14ac:dyDescent="0.2">
      <c r="A728" s="98" t="s">
        <v>183</v>
      </c>
      <c r="B728" s="51">
        <v>1</v>
      </c>
      <c r="C728" s="52">
        <f t="shared" ref="C728:M743" si="92">IF($A728="","",$B728*(VLOOKUP($A728,listaDados,C$3,FALSE)))</f>
        <v>1.1312987826086958</v>
      </c>
      <c r="D728" s="52">
        <f t="shared" si="92"/>
        <v>0.23905797101449278</v>
      </c>
      <c r="E728" s="52">
        <f t="shared" si="92"/>
        <v>7.0108695652173911E-2</v>
      </c>
      <c r="F728" s="52">
        <f t="shared" si="92"/>
        <v>2.2000000000000001E-3</v>
      </c>
      <c r="G728" s="52">
        <f t="shared" si="92"/>
        <v>4.3233333333333332E-2</v>
      </c>
      <c r="H728" s="52">
        <f t="shared" si="92"/>
        <v>9.5000000000000001E-2</v>
      </c>
      <c r="I728" s="52">
        <f t="shared" si="92"/>
        <v>0.312</v>
      </c>
      <c r="J728" s="52">
        <f t="shared" si="92"/>
        <v>0.21293333333333334</v>
      </c>
      <c r="K728" s="52">
        <f t="shared" si="92"/>
        <v>8.199999999999999E-3</v>
      </c>
      <c r="L728" s="52">
        <f t="shared" si="92"/>
        <v>8.0000000000000002E-3</v>
      </c>
      <c r="M728" s="52">
        <f t="shared" si="92"/>
        <v>0.1356</v>
      </c>
      <c r="P728" s="202" t="str">
        <f t="shared" si="89"/>
        <v>Alho</v>
      </c>
      <c r="Q728" s="243">
        <f>(B728*78)/1000</f>
        <v>7.8E-2</v>
      </c>
      <c r="R728" s="243">
        <f>(B728*66)/1000</f>
        <v>6.6000000000000003E-2</v>
      </c>
      <c r="S728" s="243">
        <f>(B728*76)/1000</f>
        <v>7.5999999999999998E-2</v>
      </c>
    </row>
    <row r="729" spans="1:19" ht="16.5" x14ac:dyDescent="0.2">
      <c r="A729" s="99" t="s">
        <v>189</v>
      </c>
      <c r="B729" s="48">
        <v>100</v>
      </c>
      <c r="C729" s="52">
        <f t="shared" si="92"/>
        <v>357.78927311594202</v>
      </c>
      <c r="D729" s="52">
        <f t="shared" si="92"/>
        <v>78.759543478260866</v>
      </c>
      <c r="E729" s="52">
        <f t="shared" si="92"/>
        <v>7.1585398550724637</v>
      </c>
      <c r="F729" s="52">
        <f t="shared" si="92"/>
        <v>0.33500000000000002</v>
      </c>
      <c r="G729" s="52">
        <f t="shared" si="92"/>
        <v>1.6391666666666667</v>
      </c>
      <c r="H729" s="52">
        <f t="shared" si="92"/>
        <v>0</v>
      </c>
      <c r="I729" s="52">
        <f t="shared" si="92"/>
        <v>0</v>
      </c>
      <c r="J729" s="52">
        <f t="shared" si="92"/>
        <v>30.383666666666663</v>
      </c>
      <c r="K729" s="52">
        <f t="shared" si="92"/>
        <v>1.2248333333333334</v>
      </c>
      <c r="L729" s="52">
        <f t="shared" si="92"/>
        <v>0.67774749999999995</v>
      </c>
      <c r="M729" s="52">
        <f t="shared" si="92"/>
        <v>4.4143333333333334</v>
      </c>
      <c r="P729" s="202" t="str">
        <f t="shared" si="89"/>
        <v>Arroz,</v>
      </c>
      <c r="Q729" s="243">
        <f t="shared" ref="Q729:Q739" si="93">(B729*78)/1000</f>
        <v>7.8</v>
      </c>
      <c r="R729" s="243">
        <f t="shared" ref="R729:R739" si="94">(B729*66)/1000</f>
        <v>6.6</v>
      </c>
      <c r="S729" s="243">
        <f t="shared" ref="S729:S739" si="95">(B729*76)/1000</f>
        <v>7.6</v>
      </c>
    </row>
    <row r="730" spans="1:19" ht="16.5" x14ac:dyDescent="0.2">
      <c r="A730" s="99" t="s">
        <v>322</v>
      </c>
      <c r="B730" s="48">
        <v>100</v>
      </c>
      <c r="C730" s="52">
        <f t="shared" si="92"/>
        <v>29.369391304347808</v>
      </c>
      <c r="D730" s="52">
        <f t="shared" si="92"/>
        <v>7.5257971014492737</v>
      </c>
      <c r="E730" s="52">
        <f t="shared" si="92"/>
        <v>0.67753623188405809</v>
      </c>
      <c r="F730" s="52">
        <f t="shared" si="92"/>
        <v>0</v>
      </c>
      <c r="G730" s="52">
        <f t="shared" si="92"/>
        <v>0.25</v>
      </c>
      <c r="H730" s="52">
        <f t="shared" si="92"/>
        <v>2.5</v>
      </c>
      <c r="I730" s="52">
        <f t="shared" si="92"/>
        <v>8.68</v>
      </c>
      <c r="J730" s="52">
        <f t="shared" si="92"/>
        <v>5.95</v>
      </c>
      <c r="K730" s="52">
        <f t="shared" si="92"/>
        <v>0.09</v>
      </c>
      <c r="L730" s="52">
        <f t="shared" si="92"/>
        <v>0.22999999999999998</v>
      </c>
      <c r="M730" s="52">
        <f t="shared" si="92"/>
        <v>2.8566666666666669</v>
      </c>
      <c r="P730" s="202" t="str">
        <f t="shared" si="89"/>
        <v>Melão</v>
      </c>
      <c r="Q730" s="243">
        <f t="shared" si="93"/>
        <v>7.8</v>
      </c>
      <c r="R730" s="243">
        <f t="shared" si="94"/>
        <v>6.6</v>
      </c>
      <c r="S730" s="243">
        <f t="shared" si="95"/>
        <v>7.6</v>
      </c>
    </row>
    <row r="731" spans="1:19" ht="16.5" x14ac:dyDescent="0.2">
      <c r="A731" s="99" t="s">
        <v>205</v>
      </c>
      <c r="B731" s="48">
        <v>20</v>
      </c>
      <c r="C731" s="52">
        <f t="shared" si="92"/>
        <v>12.874045217391302</v>
      </c>
      <c r="D731" s="52">
        <f t="shared" si="92"/>
        <v>2.9376521739130421</v>
      </c>
      <c r="E731" s="52">
        <f t="shared" si="92"/>
        <v>0.35434782608695647</v>
      </c>
      <c r="F731" s="52">
        <f t="shared" si="92"/>
        <v>0</v>
      </c>
      <c r="G731" s="52">
        <f t="shared" si="92"/>
        <v>0.23266666666666669</v>
      </c>
      <c r="H731" s="52">
        <f t="shared" si="92"/>
        <v>3.4000000000000002E-2</v>
      </c>
      <c r="I731" s="52">
        <f t="shared" si="92"/>
        <v>6.2166666666666659</v>
      </c>
      <c r="J731" s="52">
        <f t="shared" si="92"/>
        <v>2.9160000000000004</v>
      </c>
      <c r="K731" s="52">
        <f t="shared" si="92"/>
        <v>4.7999999999999994E-2</v>
      </c>
      <c r="L731" s="52">
        <f t="shared" si="92"/>
        <v>7.1999999999999995E-2</v>
      </c>
      <c r="M731" s="52">
        <f t="shared" si="92"/>
        <v>0.71</v>
      </c>
      <c r="P731" s="202" t="str">
        <f t="shared" si="89"/>
        <v>Batata</v>
      </c>
      <c r="Q731" s="243">
        <f t="shared" si="93"/>
        <v>1.56</v>
      </c>
      <c r="R731" s="243">
        <f t="shared" si="94"/>
        <v>1.32</v>
      </c>
      <c r="S731" s="243">
        <f t="shared" si="95"/>
        <v>1.52</v>
      </c>
    </row>
    <row r="732" spans="1:19" ht="16.5" x14ac:dyDescent="0.2">
      <c r="A732" s="99" t="s">
        <v>223</v>
      </c>
      <c r="B732" s="48">
        <v>60</v>
      </c>
      <c r="C732" s="52">
        <f t="shared" si="92"/>
        <v>101.43958000000001</v>
      </c>
      <c r="D732" s="52">
        <f t="shared" si="92"/>
        <v>0</v>
      </c>
      <c r="E732" s="52">
        <f t="shared" si="92"/>
        <v>12.738000000000001</v>
      </c>
      <c r="F732" s="52">
        <f t="shared" si="92"/>
        <v>5.2160000000000002</v>
      </c>
      <c r="G732" s="52">
        <f t="shared" si="92"/>
        <v>0</v>
      </c>
      <c r="H732" s="52">
        <f t="shared" si="92"/>
        <v>1.5659999999999998</v>
      </c>
      <c r="I732" s="52">
        <f t="shared" si="92"/>
        <v>0</v>
      </c>
      <c r="J732" s="52">
        <f t="shared" si="92"/>
        <v>12.429999999999998</v>
      </c>
      <c r="K732" s="52">
        <f t="shared" si="92"/>
        <v>1.58</v>
      </c>
      <c r="L732" s="52">
        <f t="shared" si="92"/>
        <v>1.1320000000000001</v>
      </c>
      <c r="M732" s="52">
        <f t="shared" si="92"/>
        <v>1.792</v>
      </c>
      <c r="P732" s="202" t="str">
        <f t="shared" si="89"/>
        <v>Carne,</v>
      </c>
      <c r="Q732" s="243">
        <f t="shared" si="93"/>
        <v>4.68</v>
      </c>
      <c r="R732" s="243">
        <f t="shared" si="94"/>
        <v>3.96</v>
      </c>
      <c r="S732" s="243">
        <f t="shared" si="95"/>
        <v>4.5599999999999996</v>
      </c>
    </row>
    <row r="733" spans="1:19" ht="16.5" x14ac:dyDescent="0.2">
      <c r="A733" s="99" t="s">
        <v>233</v>
      </c>
      <c r="B733" s="48">
        <v>5</v>
      </c>
      <c r="C733" s="52">
        <f t="shared" si="92"/>
        <v>1.9710023188405792</v>
      </c>
      <c r="D733" s="52">
        <f t="shared" si="92"/>
        <v>0.44265942028985489</v>
      </c>
      <c r="E733" s="52">
        <f t="shared" si="92"/>
        <v>8.5507246376811605E-2</v>
      </c>
      <c r="F733" s="52">
        <f t="shared" si="92"/>
        <v>4.0000000000000001E-3</v>
      </c>
      <c r="G733" s="52">
        <f t="shared" si="92"/>
        <v>0.10933333333333335</v>
      </c>
      <c r="H733" s="52">
        <f t="shared" si="92"/>
        <v>4.0000000000000001E-3</v>
      </c>
      <c r="I733" s="52">
        <f t="shared" si="92"/>
        <v>0.23333333333333334</v>
      </c>
      <c r="J733" s="52">
        <f t="shared" si="92"/>
        <v>0.59583333350000001</v>
      </c>
      <c r="K733" s="52">
        <f t="shared" si="92"/>
        <v>8.666666666666668E-3</v>
      </c>
      <c r="L733" s="52">
        <f t="shared" si="92"/>
        <v>1.0166666666666668E-2</v>
      </c>
      <c r="M733" s="52">
        <f t="shared" si="92"/>
        <v>0.70000000000000007</v>
      </c>
      <c r="P733" s="202" t="str">
        <f t="shared" si="89"/>
        <v>Cebola</v>
      </c>
      <c r="Q733" s="243">
        <f t="shared" si="93"/>
        <v>0.39</v>
      </c>
      <c r="R733" s="243">
        <f t="shared" si="94"/>
        <v>0.33</v>
      </c>
      <c r="S733" s="243">
        <f t="shared" si="95"/>
        <v>0.38</v>
      </c>
    </row>
    <row r="734" spans="1:19" ht="16.5" x14ac:dyDescent="0.2">
      <c r="A734" s="99" t="s">
        <v>235</v>
      </c>
      <c r="B734" s="48">
        <v>20</v>
      </c>
      <c r="C734" s="52">
        <f t="shared" si="92"/>
        <v>6.8270776811594267</v>
      </c>
      <c r="D734" s="52">
        <f t="shared" si="92"/>
        <v>1.532</v>
      </c>
      <c r="E734" s="52">
        <f t="shared" si="92"/>
        <v>0.26449275362318841</v>
      </c>
      <c r="F734" s="52">
        <f t="shared" si="92"/>
        <v>3.4666666666666672E-2</v>
      </c>
      <c r="G734" s="52">
        <f t="shared" si="92"/>
        <v>0.63666666666666671</v>
      </c>
      <c r="H734" s="52">
        <f t="shared" si="92"/>
        <v>168.1</v>
      </c>
      <c r="I734" s="52">
        <f t="shared" si="92"/>
        <v>1.0233333333333334</v>
      </c>
      <c r="J734" s="52">
        <f t="shared" si="92"/>
        <v>2.2453333333333334</v>
      </c>
      <c r="K734" s="52">
        <f t="shared" si="92"/>
        <v>4.4666666666666674E-2</v>
      </c>
      <c r="L734" s="52">
        <f t="shared" si="92"/>
        <v>3.6666666666666667E-2</v>
      </c>
      <c r="M734" s="52">
        <f t="shared" si="92"/>
        <v>4.508</v>
      </c>
      <c r="P734" s="202" t="str">
        <f t="shared" si="89"/>
        <v>Cenour</v>
      </c>
      <c r="Q734" s="243">
        <f t="shared" si="93"/>
        <v>1.56</v>
      </c>
      <c r="R734" s="243">
        <f t="shared" si="94"/>
        <v>1.32</v>
      </c>
      <c r="S734" s="243">
        <f t="shared" si="95"/>
        <v>1.52</v>
      </c>
    </row>
    <row r="735" spans="1:19" ht="16.5" x14ac:dyDescent="0.2">
      <c r="A735" s="99" t="s">
        <v>162</v>
      </c>
      <c r="B735" s="48">
        <v>2</v>
      </c>
      <c r="C735" s="52">
        <f t="shared" si="92"/>
        <v>0.84200000000000008</v>
      </c>
      <c r="D735" s="52">
        <f t="shared" si="92"/>
        <v>0.13800000000000001</v>
      </c>
      <c r="E735" s="52">
        <f t="shared" si="92"/>
        <v>0.05</v>
      </c>
      <c r="F735" s="52">
        <f t="shared" si="92"/>
        <v>0.01</v>
      </c>
      <c r="G735" s="52">
        <f t="shared" si="92"/>
        <v>2.4E-2</v>
      </c>
      <c r="H735" s="52">
        <f t="shared" si="92"/>
        <v>0</v>
      </c>
      <c r="I735" s="52">
        <f t="shared" si="92"/>
        <v>0.63560000000000005</v>
      </c>
      <c r="J735" s="52">
        <f t="shared" si="92"/>
        <v>0.49186666666666667</v>
      </c>
      <c r="K735" s="52">
        <f t="shared" si="92"/>
        <v>6.0666666666666655E-3</v>
      </c>
      <c r="L735" s="52">
        <f t="shared" si="92"/>
        <v>1.2933333333333331E-2</v>
      </c>
      <c r="M735" s="52">
        <f t="shared" si="92"/>
        <v>1.5970666666666669</v>
      </c>
      <c r="P735" s="202" t="str">
        <f t="shared" si="89"/>
        <v>Cheiro</v>
      </c>
      <c r="Q735" s="243">
        <f t="shared" si="93"/>
        <v>0.156</v>
      </c>
      <c r="R735" s="243">
        <f t="shared" si="94"/>
        <v>0.13200000000000001</v>
      </c>
      <c r="S735" s="243">
        <f t="shared" si="95"/>
        <v>0.152</v>
      </c>
    </row>
    <row r="736" spans="1:19" ht="16.5" x14ac:dyDescent="0.2">
      <c r="A736" s="99" t="s">
        <v>259</v>
      </c>
      <c r="B736" s="48">
        <v>40</v>
      </c>
      <c r="C736" s="52">
        <f t="shared" si="92"/>
        <v>131.61069449275365</v>
      </c>
      <c r="D736" s="52">
        <f t="shared" si="92"/>
        <v>24.488579710144926</v>
      </c>
      <c r="E736" s="52">
        <f t="shared" si="92"/>
        <v>7.9927536231884062</v>
      </c>
      <c r="F736" s="52">
        <f t="shared" si="92"/>
        <v>0.5026666666666666</v>
      </c>
      <c r="G736" s="52">
        <f t="shared" si="92"/>
        <v>7.3680000000000012</v>
      </c>
      <c r="H736" s="52">
        <f t="shared" si="92"/>
        <v>0</v>
      </c>
      <c r="I736" s="52">
        <f t="shared" si="92"/>
        <v>0</v>
      </c>
      <c r="J736" s="52">
        <f t="shared" si="92"/>
        <v>83.978666666666669</v>
      </c>
      <c r="K736" s="52">
        <f t="shared" si="92"/>
        <v>1.1613333333333331</v>
      </c>
      <c r="L736" s="52">
        <f t="shared" si="92"/>
        <v>3.1946666666666665</v>
      </c>
      <c r="M736" s="52">
        <f t="shared" si="92"/>
        <v>49.027999999999999</v>
      </c>
      <c r="P736" s="202" t="str">
        <f t="shared" si="89"/>
        <v>Feijão</v>
      </c>
      <c r="Q736" s="243">
        <f t="shared" si="93"/>
        <v>3.12</v>
      </c>
      <c r="R736" s="243">
        <f t="shared" si="94"/>
        <v>2.64</v>
      </c>
      <c r="S736" s="243">
        <f t="shared" si="95"/>
        <v>3.04</v>
      </c>
    </row>
    <row r="737" spans="1:19" ht="16.5" x14ac:dyDescent="0.2">
      <c r="A737" s="99" t="s">
        <v>337</v>
      </c>
      <c r="B737" s="49">
        <v>10</v>
      </c>
      <c r="C737" s="52">
        <f t="shared" si="92"/>
        <v>88.4</v>
      </c>
      <c r="D737" s="52">
        <f t="shared" si="92"/>
        <v>0</v>
      </c>
      <c r="E737" s="52">
        <f t="shared" si="92"/>
        <v>0</v>
      </c>
      <c r="F737" s="52">
        <f t="shared" si="92"/>
        <v>10</v>
      </c>
      <c r="G737" s="52">
        <f t="shared" si="92"/>
        <v>0</v>
      </c>
      <c r="H737" s="52">
        <f t="shared" si="92"/>
        <v>0</v>
      </c>
      <c r="I737" s="52">
        <f t="shared" si="92"/>
        <v>0</v>
      </c>
      <c r="J737" s="52">
        <f t="shared" si="92"/>
        <v>0</v>
      </c>
      <c r="K737" s="52">
        <f t="shared" si="92"/>
        <v>0</v>
      </c>
      <c r="L737" s="52">
        <f t="shared" si="92"/>
        <v>0</v>
      </c>
      <c r="M737" s="52">
        <f t="shared" si="92"/>
        <v>0</v>
      </c>
      <c r="P737" s="202" t="str">
        <f t="shared" si="89"/>
        <v>Óleo d</v>
      </c>
      <c r="Q737" s="243">
        <f t="shared" si="93"/>
        <v>0.78</v>
      </c>
      <c r="R737" s="243">
        <f t="shared" si="94"/>
        <v>0.66</v>
      </c>
      <c r="S737" s="243">
        <f t="shared" si="95"/>
        <v>0.76</v>
      </c>
    </row>
    <row r="738" spans="1:19" ht="16.5" x14ac:dyDescent="0.2">
      <c r="A738" s="99" t="s">
        <v>154</v>
      </c>
      <c r="B738" s="49">
        <v>1</v>
      </c>
      <c r="C738" s="52">
        <f t="shared" si="92"/>
        <v>3.06</v>
      </c>
      <c r="D738" s="52">
        <f t="shared" si="92"/>
        <v>0.64430000000000009</v>
      </c>
      <c r="E738" s="52">
        <f t="shared" si="92"/>
        <v>0.11</v>
      </c>
      <c r="F738" s="52">
        <f t="shared" si="92"/>
        <v>0.10249999999999999</v>
      </c>
      <c r="G738" s="52">
        <f t="shared" si="92"/>
        <v>0.42799999999999999</v>
      </c>
      <c r="H738" s="52">
        <f t="shared" si="92"/>
        <v>3.4517000000000002</v>
      </c>
      <c r="I738" s="52">
        <f t="shared" si="92"/>
        <v>0.5</v>
      </c>
      <c r="J738" s="52">
        <f t="shared" si="92"/>
        <v>2.7</v>
      </c>
      <c r="K738" s="52">
        <f t="shared" si="92"/>
        <v>4.4299999999999999E-2</v>
      </c>
      <c r="L738" s="52">
        <f t="shared" si="92"/>
        <v>0.44</v>
      </c>
      <c r="M738" s="52">
        <f t="shared" si="92"/>
        <v>15.76</v>
      </c>
      <c r="P738" s="202" t="str">
        <f t="shared" si="89"/>
        <v>Orégan</v>
      </c>
      <c r="Q738" s="243">
        <f t="shared" si="93"/>
        <v>7.8E-2</v>
      </c>
      <c r="R738" s="243">
        <f t="shared" si="94"/>
        <v>6.6000000000000003E-2</v>
      </c>
      <c r="S738" s="243">
        <f t="shared" si="95"/>
        <v>7.5999999999999998E-2</v>
      </c>
    </row>
    <row r="739" spans="1:19" ht="16.5" x14ac:dyDescent="0.2">
      <c r="A739" s="99" t="s">
        <v>158</v>
      </c>
      <c r="B739" s="49">
        <v>2</v>
      </c>
      <c r="C739" s="52">
        <f t="shared" si="92"/>
        <v>0</v>
      </c>
      <c r="D739" s="52">
        <f t="shared" si="92"/>
        <v>0</v>
      </c>
      <c r="E739" s="52">
        <f t="shared" si="92"/>
        <v>0</v>
      </c>
      <c r="F739" s="52">
        <f t="shared" si="92"/>
        <v>0</v>
      </c>
      <c r="G739" s="52">
        <f t="shared" si="92"/>
        <v>0</v>
      </c>
      <c r="H739" s="52">
        <f t="shared" si="92"/>
        <v>0</v>
      </c>
      <c r="I739" s="52">
        <f t="shared" si="92"/>
        <v>0</v>
      </c>
      <c r="J739" s="52">
        <f t="shared" si="92"/>
        <v>0</v>
      </c>
      <c r="K739" s="52">
        <f t="shared" si="92"/>
        <v>0</v>
      </c>
      <c r="L739" s="52">
        <f t="shared" si="92"/>
        <v>0</v>
      </c>
      <c r="M739" s="52">
        <f t="shared" si="92"/>
        <v>0</v>
      </c>
      <c r="P739" s="202" t="str">
        <f t="shared" si="89"/>
        <v>Sal</v>
      </c>
      <c r="Q739" s="243">
        <f t="shared" si="93"/>
        <v>0.156</v>
      </c>
      <c r="R739" s="243">
        <f t="shared" si="94"/>
        <v>0.13200000000000001</v>
      </c>
      <c r="S739" s="243">
        <f t="shared" si="95"/>
        <v>0.152</v>
      </c>
    </row>
    <row r="740" spans="1:19" ht="15.75" x14ac:dyDescent="0.2">
      <c r="A740" s="100"/>
      <c r="B740" s="49"/>
      <c r="C740" s="52" t="str">
        <f t="shared" si="92"/>
        <v/>
      </c>
      <c r="D740" s="52" t="str">
        <f t="shared" si="92"/>
        <v/>
      </c>
      <c r="E740" s="52" t="str">
        <f t="shared" si="92"/>
        <v/>
      </c>
      <c r="F740" s="52" t="str">
        <f t="shared" si="92"/>
        <v/>
      </c>
      <c r="G740" s="52" t="str">
        <f t="shared" si="92"/>
        <v/>
      </c>
      <c r="H740" s="52" t="str">
        <f t="shared" si="92"/>
        <v/>
      </c>
      <c r="I740" s="52" t="str">
        <f t="shared" si="92"/>
        <v/>
      </c>
      <c r="J740" s="52" t="str">
        <f t="shared" si="92"/>
        <v/>
      </c>
      <c r="K740" s="52" t="str">
        <f t="shared" si="92"/>
        <v/>
      </c>
      <c r="L740" s="52" t="str">
        <f t="shared" si="92"/>
        <v/>
      </c>
      <c r="M740" s="52" t="str">
        <f t="shared" si="92"/>
        <v/>
      </c>
      <c r="P740" s="202" t="str">
        <f t="shared" si="89"/>
        <v/>
      </c>
    </row>
    <row r="741" spans="1:19" ht="15.75" x14ac:dyDescent="0.2">
      <c r="A741" s="100"/>
      <c r="B741" s="49"/>
      <c r="C741" s="52" t="str">
        <f t="shared" si="92"/>
        <v/>
      </c>
      <c r="D741" s="52" t="str">
        <f t="shared" si="92"/>
        <v/>
      </c>
      <c r="E741" s="52" t="str">
        <f t="shared" si="92"/>
        <v/>
      </c>
      <c r="F741" s="52" t="str">
        <f t="shared" si="92"/>
        <v/>
      </c>
      <c r="G741" s="52" t="str">
        <f t="shared" si="92"/>
        <v/>
      </c>
      <c r="H741" s="52" t="str">
        <f t="shared" si="92"/>
        <v/>
      </c>
      <c r="I741" s="52" t="str">
        <f t="shared" si="92"/>
        <v/>
      </c>
      <c r="J741" s="52" t="str">
        <f t="shared" si="92"/>
        <v/>
      </c>
      <c r="K741" s="52" t="str">
        <f t="shared" si="92"/>
        <v/>
      </c>
      <c r="L741" s="52" t="str">
        <f t="shared" si="92"/>
        <v/>
      </c>
      <c r="M741" s="52" t="str">
        <f t="shared" si="92"/>
        <v/>
      </c>
      <c r="P741" s="202" t="str">
        <f t="shared" si="89"/>
        <v/>
      </c>
    </row>
    <row r="742" spans="1:19" ht="15.75" x14ac:dyDescent="0.2">
      <c r="A742" s="100"/>
      <c r="B742" s="49"/>
      <c r="C742" s="52" t="str">
        <f t="shared" si="92"/>
        <v/>
      </c>
      <c r="D742" s="52" t="str">
        <f t="shared" si="92"/>
        <v/>
      </c>
      <c r="E742" s="52" t="str">
        <f t="shared" si="92"/>
        <v/>
      </c>
      <c r="F742" s="52" t="str">
        <f t="shared" si="92"/>
        <v/>
      </c>
      <c r="G742" s="52" t="str">
        <f t="shared" si="92"/>
        <v/>
      </c>
      <c r="H742" s="52" t="str">
        <f t="shared" si="92"/>
        <v/>
      </c>
      <c r="I742" s="52" t="str">
        <f t="shared" si="92"/>
        <v/>
      </c>
      <c r="J742" s="52" t="str">
        <f t="shared" si="92"/>
        <v/>
      </c>
      <c r="K742" s="52" t="str">
        <f t="shared" si="92"/>
        <v/>
      </c>
      <c r="L742" s="52" t="str">
        <f t="shared" si="92"/>
        <v/>
      </c>
      <c r="M742" s="52" t="str">
        <f t="shared" si="92"/>
        <v/>
      </c>
      <c r="P742" s="202" t="str">
        <f t="shared" si="89"/>
        <v/>
      </c>
    </row>
    <row r="743" spans="1:19" ht="15.75" x14ac:dyDescent="0.2">
      <c r="A743" s="100"/>
      <c r="B743" s="49"/>
      <c r="C743" s="52" t="str">
        <f t="shared" si="92"/>
        <v/>
      </c>
      <c r="D743" s="52" t="str">
        <f t="shared" si="92"/>
        <v/>
      </c>
      <c r="E743" s="52" t="str">
        <f t="shared" si="92"/>
        <v/>
      </c>
      <c r="F743" s="52" t="str">
        <f t="shared" si="92"/>
        <v/>
      </c>
      <c r="G743" s="52" t="str">
        <f t="shared" si="92"/>
        <v/>
      </c>
      <c r="H743" s="52" t="str">
        <f t="shared" si="92"/>
        <v/>
      </c>
      <c r="I743" s="52" t="str">
        <f t="shared" si="92"/>
        <v/>
      </c>
      <c r="J743" s="52" t="str">
        <f t="shared" si="92"/>
        <v/>
      </c>
      <c r="K743" s="52" t="str">
        <f t="shared" si="92"/>
        <v/>
      </c>
      <c r="L743" s="52" t="str">
        <f t="shared" si="92"/>
        <v/>
      </c>
      <c r="M743" s="52" t="str">
        <f t="shared" si="92"/>
        <v/>
      </c>
      <c r="P743" s="202" t="str">
        <f t="shared" si="89"/>
        <v/>
      </c>
    </row>
    <row r="744" spans="1:19" ht="15.75" x14ac:dyDescent="0.2">
      <c r="A744" s="100"/>
      <c r="B744" s="49"/>
      <c r="C744" s="52" t="str">
        <f t="shared" ref="C744:M747" si="96">IF($A744="","",$B744*(VLOOKUP($A744,listaDados,C$3,FALSE)))</f>
        <v/>
      </c>
      <c r="D744" s="52" t="str">
        <f t="shared" si="96"/>
        <v/>
      </c>
      <c r="E744" s="52" t="str">
        <f t="shared" si="96"/>
        <v/>
      </c>
      <c r="F744" s="52" t="str">
        <f t="shared" si="96"/>
        <v/>
      </c>
      <c r="G744" s="52" t="str">
        <f t="shared" si="96"/>
        <v/>
      </c>
      <c r="H744" s="52" t="str">
        <f t="shared" si="96"/>
        <v/>
      </c>
      <c r="I744" s="52" t="str">
        <f t="shared" si="96"/>
        <v/>
      </c>
      <c r="J744" s="52" t="str">
        <f t="shared" si="96"/>
        <v/>
      </c>
      <c r="K744" s="52" t="str">
        <f t="shared" si="96"/>
        <v/>
      </c>
      <c r="L744" s="52" t="str">
        <f t="shared" si="96"/>
        <v/>
      </c>
      <c r="M744" s="52" t="str">
        <f t="shared" si="96"/>
        <v/>
      </c>
      <c r="P744" s="202" t="str">
        <f t="shared" si="89"/>
        <v/>
      </c>
    </row>
    <row r="745" spans="1:19" ht="15.75" x14ac:dyDescent="0.2">
      <c r="A745" s="100"/>
      <c r="B745" s="49"/>
      <c r="C745" s="52" t="str">
        <f t="shared" si="96"/>
        <v/>
      </c>
      <c r="D745" s="52" t="str">
        <f t="shared" si="96"/>
        <v/>
      </c>
      <c r="E745" s="52" t="str">
        <f t="shared" si="96"/>
        <v/>
      </c>
      <c r="F745" s="52" t="str">
        <f t="shared" si="96"/>
        <v/>
      </c>
      <c r="G745" s="52" t="str">
        <f t="shared" si="96"/>
        <v/>
      </c>
      <c r="H745" s="52" t="str">
        <f t="shared" si="96"/>
        <v/>
      </c>
      <c r="I745" s="52" t="str">
        <f t="shared" si="96"/>
        <v/>
      </c>
      <c r="J745" s="52" t="str">
        <f t="shared" si="96"/>
        <v/>
      </c>
      <c r="K745" s="52" t="str">
        <f t="shared" si="96"/>
        <v/>
      </c>
      <c r="L745" s="52" t="str">
        <f t="shared" si="96"/>
        <v/>
      </c>
      <c r="M745" s="52" t="str">
        <f t="shared" si="96"/>
        <v/>
      </c>
      <c r="P745" s="202" t="str">
        <f t="shared" si="89"/>
        <v/>
      </c>
    </row>
    <row r="746" spans="1:19" ht="15.75" x14ac:dyDescent="0.2">
      <c r="A746" s="100"/>
      <c r="B746" s="49"/>
      <c r="C746" s="52" t="str">
        <f t="shared" si="96"/>
        <v/>
      </c>
      <c r="D746" s="52" t="str">
        <f t="shared" si="96"/>
        <v/>
      </c>
      <c r="E746" s="52" t="str">
        <f t="shared" si="96"/>
        <v/>
      </c>
      <c r="F746" s="52" t="str">
        <f t="shared" si="96"/>
        <v/>
      </c>
      <c r="G746" s="52" t="str">
        <f t="shared" si="96"/>
        <v/>
      </c>
      <c r="H746" s="52" t="str">
        <f t="shared" si="96"/>
        <v/>
      </c>
      <c r="I746" s="52" t="str">
        <f t="shared" si="96"/>
        <v/>
      </c>
      <c r="J746" s="52" t="str">
        <f t="shared" si="96"/>
        <v/>
      </c>
      <c r="K746" s="52" t="str">
        <f t="shared" si="96"/>
        <v/>
      </c>
      <c r="L746" s="52" t="str">
        <f t="shared" si="96"/>
        <v/>
      </c>
      <c r="M746" s="52" t="str">
        <f t="shared" si="96"/>
        <v/>
      </c>
      <c r="P746" s="202" t="str">
        <f t="shared" si="89"/>
        <v/>
      </c>
    </row>
    <row r="747" spans="1:19" ht="15.75" x14ac:dyDescent="0.2">
      <c r="A747" s="100"/>
      <c r="B747" s="49"/>
      <c r="C747" s="52" t="str">
        <f t="shared" si="96"/>
        <v/>
      </c>
      <c r="D747" s="52" t="str">
        <f t="shared" si="96"/>
        <v/>
      </c>
      <c r="E747" s="52" t="str">
        <f t="shared" si="96"/>
        <v/>
      </c>
      <c r="F747" s="52" t="str">
        <f t="shared" si="96"/>
        <v/>
      </c>
      <c r="G747" s="52" t="str">
        <f t="shared" si="96"/>
        <v/>
      </c>
      <c r="H747" s="52" t="str">
        <f t="shared" si="96"/>
        <v/>
      </c>
      <c r="I747" s="52" t="str">
        <f t="shared" si="96"/>
        <v/>
      </c>
      <c r="J747" s="52" t="str">
        <f t="shared" si="96"/>
        <v/>
      </c>
      <c r="K747" s="52" t="str">
        <f t="shared" si="96"/>
        <v/>
      </c>
      <c r="L747" s="52" t="str">
        <f t="shared" si="96"/>
        <v/>
      </c>
      <c r="M747" s="52" t="str">
        <f t="shared" si="96"/>
        <v/>
      </c>
      <c r="P747" s="202" t="str">
        <f t="shared" si="89"/>
        <v/>
      </c>
    </row>
    <row r="748" spans="1:19" ht="16.5" thickBot="1" x14ac:dyDescent="0.25">
      <c r="A748" s="181" t="s">
        <v>134</v>
      </c>
      <c r="B748" s="55"/>
      <c r="C748" s="50">
        <f t="shared" ref="C748:M748" si="97">SUM(C728:C747)</f>
        <v>735.3143629130434</v>
      </c>
      <c r="D748" s="50">
        <f t="shared" si="97"/>
        <v>116.70758985507244</v>
      </c>
      <c r="E748" s="50">
        <f t="shared" si="97"/>
        <v>29.501286231884059</v>
      </c>
      <c r="F748" s="50">
        <f t="shared" si="97"/>
        <v>16.207033333333332</v>
      </c>
      <c r="G748" s="50">
        <f t="shared" si="97"/>
        <v>10.731066666666669</v>
      </c>
      <c r="H748" s="50">
        <f t="shared" si="97"/>
        <v>175.75069999999999</v>
      </c>
      <c r="I748" s="50">
        <f t="shared" si="97"/>
        <v>17.600933333333334</v>
      </c>
      <c r="J748" s="50">
        <f t="shared" si="97"/>
        <v>141.90430000016664</v>
      </c>
      <c r="K748" s="50">
        <f t="shared" si="97"/>
        <v>4.2160666666666664</v>
      </c>
      <c r="L748" s="50">
        <f t="shared" si="97"/>
        <v>5.8141808333333334</v>
      </c>
      <c r="M748" s="50">
        <f t="shared" si="97"/>
        <v>81.501666666666679</v>
      </c>
      <c r="P748" s="202" t="str">
        <f t="shared" si="89"/>
        <v>TOTAL</v>
      </c>
    </row>
    <row r="749" spans="1:19" ht="16.899999999999999" customHeight="1" x14ac:dyDescent="0.2">
      <c r="A749" s="126"/>
      <c r="B749" s="127"/>
      <c r="C749" s="128"/>
      <c r="D749" s="128"/>
      <c r="E749" s="128"/>
      <c r="F749" s="128"/>
      <c r="G749" s="128"/>
      <c r="H749" s="128"/>
      <c r="I749" s="128"/>
      <c r="J749" s="128"/>
      <c r="K749" s="128"/>
      <c r="L749" s="128"/>
      <c r="M749" s="128"/>
      <c r="O749" s="5"/>
      <c r="P749" s="202" t="str">
        <f t="shared" si="89"/>
        <v/>
      </c>
    </row>
    <row r="750" spans="1:19" ht="16.899999999999999" customHeight="1" thickBot="1" x14ac:dyDescent="0.25">
      <c r="A750" s="126"/>
      <c r="B750" s="127"/>
      <c r="C750" s="128"/>
      <c r="D750" s="128"/>
      <c r="E750" s="128"/>
      <c r="F750" s="128"/>
      <c r="G750" s="128"/>
      <c r="H750" s="128"/>
      <c r="I750" s="128"/>
      <c r="J750" s="128"/>
      <c r="K750" s="128"/>
      <c r="L750" s="128"/>
      <c r="M750" s="128"/>
      <c r="O750" s="5"/>
      <c r="P750" s="202" t="str">
        <f t="shared" si="89"/>
        <v/>
      </c>
    </row>
    <row r="751" spans="1:19" ht="30.75" thickBot="1" x14ac:dyDescent="0.25">
      <c r="A751" s="92" t="s">
        <v>133</v>
      </c>
      <c r="B751" s="178"/>
      <c r="C751" s="179"/>
      <c r="D751" s="272" t="s">
        <v>422</v>
      </c>
      <c r="E751" s="272"/>
      <c r="F751" s="272"/>
      <c r="G751" s="272"/>
      <c r="H751" s="179"/>
      <c r="I751" s="179"/>
      <c r="J751" s="179"/>
      <c r="K751" s="180"/>
      <c r="L751" s="251" t="s">
        <v>74</v>
      </c>
      <c r="M751" s="252"/>
      <c r="O751" s="5"/>
      <c r="P751" s="202" t="str">
        <f t="shared" si="89"/>
        <v>MEC 
F</v>
      </c>
    </row>
    <row r="752" spans="1:19" ht="15.75" thickBot="1" x14ac:dyDescent="0.3">
      <c r="A752" s="93" t="s">
        <v>453</v>
      </c>
      <c r="B752" s="1">
        <v>1</v>
      </c>
      <c r="C752" s="2" t="s">
        <v>448</v>
      </c>
      <c r="D752" s="3"/>
      <c r="E752" s="253"/>
      <c r="F752" s="253"/>
      <c r="G752" s="253"/>
      <c r="H752" s="254"/>
      <c r="I752" s="255" t="s">
        <v>141</v>
      </c>
      <c r="J752" s="256"/>
      <c r="K752" s="257" t="s">
        <v>80</v>
      </c>
      <c r="L752" s="258"/>
      <c r="M752" s="259"/>
      <c r="P752" s="202" t="str">
        <f t="shared" si="89"/>
        <v xml:space="preserve">Nº de </v>
      </c>
    </row>
    <row r="753" spans="1:18" ht="13.5" thickBot="1" x14ac:dyDescent="0.25">
      <c r="A753" s="94"/>
      <c r="B753" s="14"/>
      <c r="C753" s="15">
        <v>14</v>
      </c>
      <c r="D753" s="15">
        <v>15</v>
      </c>
      <c r="E753" s="15">
        <v>16</v>
      </c>
      <c r="F753" s="15">
        <v>17</v>
      </c>
      <c r="G753" s="15">
        <v>18</v>
      </c>
      <c r="H753" s="15">
        <v>19</v>
      </c>
      <c r="I753" s="15">
        <v>20</v>
      </c>
      <c r="J753" s="15">
        <v>21</v>
      </c>
      <c r="K753" s="15">
        <v>22</v>
      </c>
      <c r="L753" s="15">
        <v>23</v>
      </c>
      <c r="M753" s="95">
        <v>24</v>
      </c>
      <c r="P753" s="202" t="str">
        <f t="shared" si="89"/>
        <v/>
      </c>
    </row>
    <row r="754" spans="1:18" ht="15" x14ac:dyDescent="0.2">
      <c r="A754" s="96" t="s">
        <v>0</v>
      </c>
      <c r="B754" s="260" t="s">
        <v>73</v>
      </c>
      <c r="C754" s="273" t="s">
        <v>456</v>
      </c>
      <c r="D754" s="274"/>
      <c r="E754" s="274"/>
      <c r="F754" s="274"/>
      <c r="G754" s="274"/>
      <c r="H754" s="274"/>
      <c r="I754" s="274"/>
      <c r="J754" s="274"/>
      <c r="K754" s="275"/>
      <c r="L754" s="268" t="s">
        <v>1</v>
      </c>
      <c r="M754" s="269"/>
      <c r="P754" s="202" t="str">
        <f t="shared" si="89"/>
        <v>N.º do</v>
      </c>
    </row>
    <row r="755" spans="1:18" ht="15.75" thickBot="1" x14ac:dyDescent="0.25">
      <c r="A755" s="97">
        <v>26</v>
      </c>
      <c r="B755" s="261"/>
      <c r="C755" s="276"/>
      <c r="D755" s="277"/>
      <c r="E755" s="277"/>
      <c r="F755" s="277"/>
      <c r="G755" s="277"/>
      <c r="H755" s="277"/>
      <c r="I755" s="277"/>
      <c r="J755" s="277"/>
      <c r="K755" s="278"/>
      <c r="L755" s="270">
        <v>1</v>
      </c>
      <c r="M755" s="271"/>
      <c r="P755" s="202" t="str">
        <f t="shared" si="89"/>
        <v>26</v>
      </c>
    </row>
    <row r="756" spans="1:18" ht="30" x14ac:dyDescent="0.2">
      <c r="A756" s="249" t="s">
        <v>2</v>
      </c>
      <c r="B756" s="46" t="s">
        <v>3</v>
      </c>
      <c r="C756" s="47" t="s">
        <v>54</v>
      </c>
      <c r="D756" s="47" t="s">
        <v>132</v>
      </c>
      <c r="E756" s="47" t="s">
        <v>136</v>
      </c>
      <c r="F756" s="47" t="s">
        <v>137</v>
      </c>
      <c r="G756" s="47" t="s">
        <v>138</v>
      </c>
      <c r="H756" s="47" t="s">
        <v>126</v>
      </c>
      <c r="I756" s="47" t="s">
        <v>127</v>
      </c>
      <c r="J756" s="47" t="s">
        <v>131</v>
      </c>
      <c r="K756" s="47" t="s">
        <v>128</v>
      </c>
      <c r="L756" s="47" t="s">
        <v>129</v>
      </c>
      <c r="M756" s="47" t="s">
        <v>130</v>
      </c>
      <c r="P756" s="202" t="str">
        <f t="shared" si="89"/>
        <v>Nome d</v>
      </c>
    </row>
    <row r="757" spans="1:18" ht="15.75" thickBot="1" x14ac:dyDescent="0.25">
      <c r="A757" s="250"/>
      <c r="B757" s="53" t="s">
        <v>4</v>
      </c>
      <c r="C757" s="54" t="s">
        <v>4</v>
      </c>
      <c r="D757" s="54" t="s">
        <v>4</v>
      </c>
      <c r="E757" s="54" t="s">
        <v>4</v>
      </c>
      <c r="F757" s="54" t="s">
        <v>4</v>
      </c>
      <c r="G757" s="54" t="s">
        <v>4</v>
      </c>
      <c r="H757" s="54" t="s">
        <v>139</v>
      </c>
      <c r="I757" s="54" t="s">
        <v>72</v>
      </c>
      <c r="J757" s="54" t="s">
        <v>72</v>
      </c>
      <c r="K757" s="54" t="s">
        <v>72</v>
      </c>
      <c r="L757" s="54" t="s">
        <v>72</v>
      </c>
      <c r="M757" s="54" t="s">
        <v>72</v>
      </c>
      <c r="P757" s="202" t="str">
        <f t="shared" si="89"/>
        <v/>
      </c>
    </row>
    <row r="758" spans="1:18" ht="16.5" x14ac:dyDescent="0.2">
      <c r="A758" s="98" t="s">
        <v>183</v>
      </c>
      <c r="B758" s="51">
        <v>1</v>
      </c>
      <c r="C758" s="52">
        <f t="shared" ref="C758:M773" si="98">IF($A758="","",$B758*(VLOOKUP($A758,listaDados,C$3,FALSE)))</f>
        <v>1.1312987826086958</v>
      </c>
      <c r="D758" s="52">
        <f t="shared" si="98"/>
        <v>0.23905797101449278</v>
      </c>
      <c r="E758" s="52">
        <f t="shared" si="98"/>
        <v>7.0108695652173911E-2</v>
      </c>
      <c r="F758" s="52">
        <f t="shared" si="98"/>
        <v>2.2000000000000001E-3</v>
      </c>
      <c r="G758" s="52">
        <f t="shared" si="98"/>
        <v>4.3233333333333332E-2</v>
      </c>
      <c r="H758" s="52">
        <f t="shared" si="98"/>
        <v>9.5000000000000001E-2</v>
      </c>
      <c r="I758" s="52">
        <f t="shared" si="98"/>
        <v>0.312</v>
      </c>
      <c r="J758" s="52">
        <f t="shared" si="98"/>
        <v>0.21293333333333334</v>
      </c>
      <c r="K758" s="52">
        <f t="shared" si="98"/>
        <v>8.199999999999999E-3</v>
      </c>
      <c r="L758" s="52">
        <f t="shared" si="98"/>
        <v>8.0000000000000002E-3</v>
      </c>
      <c r="M758" s="52">
        <f t="shared" si="98"/>
        <v>0.1356</v>
      </c>
      <c r="P758" s="202" t="str">
        <f t="shared" si="89"/>
        <v>Alho</v>
      </c>
      <c r="Q758" s="243">
        <f>(B758*66)/1000</f>
        <v>6.6000000000000003E-2</v>
      </c>
      <c r="R758" s="243">
        <f>(B758*76)/1000</f>
        <v>7.5999999999999998E-2</v>
      </c>
    </row>
    <row r="759" spans="1:18" ht="16.5" x14ac:dyDescent="0.2">
      <c r="A759" s="99" t="s">
        <v>189</v>
      </c>
      <c r="B759" s="48">
        <v>100</v>
      </c>
      <c r="C759" s="52">
        <f t="shared" si="98"/>
        <v>357.78927311594202</v>
      </c>
      <c r="D759" s="52">
        <f t="shared" si="98"/>
        <v>78.759543478260866</v>
      </c>
      <c r="E759" s="52">
        <f t="shared" si="98"/>
        <v>7.1585398550724637</v>
      </c>
      <c r="F759" s="52">
        <f t="shared" si="98"/>
        <v>0.33500000000000002</v>
      </c>
      <c r="G759" s="52">
        <f t="shared" si="98"/>
        <v>1.6391666666666667</v>
      </c>
      <c r="H759" s="52">
        <f t="shared" si="98"/>
        <v>0</v>
      </c>
      <c r="I759" s="52">
        <f t="shared" si="98"/>
        <v>0</v>
      </c>
      <c r="J759" s="52">
        <f t="shared" si="98"/>
        <v>30.383666666666663</v>
      </c>
      <c r="K759" s="52">
        <f t="shared" si="98"/>
        <v>1.2248333333333334</v>
      </c>
      <c r="L759" s="52">
        <f t="shared" si="98"/>
        <v>0.67774749999999995</v>
      </c>
      <c r="M759" s="52">
        <f t="shared" si="98"/>
        <v>4.4143333333333334</v>
      </c>
      <c r="P759" s="202" t="str">
        <f t="shared" si="89"/>
        <v>Arroz,</v>
      </c>
      <c r="Q759" s="243">
        <f t="shared" ref="Q759:Q772" si="99">(B759*66)/1000</f>
        <v>6.6</v>
      </c>
      <c r="R759" s="243">
        <f t="shared" ref="R759:R772" si="100">(B759*76)/1000</f>
        <v>7.6</v>
      </c>
    </row>
    <row r="760" spans="1:18" ht="16.5" x14ac:dyDescent="0.2">
      <c r="A760" s="99" t="s">
        <v>205</v>
      </c>
      <c r="B760" s="48">
        <v>40</v>
      </c>
      <c r="C760" s="52">
        <f t="shared" si="98"/>
        <v>25.748090434782604</v>
      </c>
      <c r="D760" s="52">
        <f t="shared" si="98"/>
        <v>5.8753043478260842</v>
      </c>
      <c r="E760" s="52">
        <f t="shared" si="98"/>
        <v>0.70869565217391295</v>
      </c>
      <c r="F760" s="52">
        <f t="shared" si="98"/>
        <v>0</v>
      </c>
      <c r="G760" s="52">
        <f t="shared" si="98"/>
        <v>0.46533333333333338</v>
      </c>
      <c r="H760" s="52">
        <f t="shared" si="98"/>
        <v>6.8000000000000005E-2</v>
      </c>
      <c r="I760" s="52">
        <f t="shared" si="98"/>
        <v>12.433333333333332</v>
      </c>
      <c r="J760" s="52">
        <f t="shared" si="98"/>
        <v>5.8320000000000007</v>
      </c>
      <c r="K760" s="52">
        <f t="shared" si="98"/>
        <v>9.5999999999999988E-2</v>
      </c>
      <c r="L760" s="52">
        <f t="shared" si="98"/>
        <v>0.14399999999999999</v>
      </c>
      <c r="M760" s="52">
        <f t="shared" si="98"/>
        <v>1.42</v>
      </c>
      <c r="P760" s="202" t="str">
        <f t="shared" si="89"/>
        <v>Batata</v>
      </c>
      <c r="Q760" s="243">
        <f t="shared" si="99"/>
        <v>2.64</v>
      </c>
      <c r="R760" s="243">
        <f t="shared" si="100"/>
        <v>3.04</v>
      </c>
    </row>
    <row r="761" spans="1:18" ht="16.5" x14ac:dyDescent="0.2">
      <c r="A761" s="99" t="s">
        <v>233</v>
      </c>
      <c r="B761" s="48">
        <v>5</v>
      </c>
      <c r="C761" s="52">
        <f t="shared" si="98"/>
        <v>1.9710023188405792</v>
      </c>
      <c r="D761" s="52">
        <f t="shared" si="98"/>
        <v>0.44265942028985489</v>
      </c>
      <c r="E761" s="52">
        <f t="shared" si="98"/>
        <v>8.5507246376811605E-2</v>
      </c>
      <c r="F761" s="52">
        <f t="shared" si="98"/>
        <v>4.0000000000000001E-3</v>
      </c>
      <c r="G761" s="52">
        <f t="shared" si="98"/>
        <v>0.10933333333333335</v>
      </c>
      <c r="H761" s="52">
        <f t="shared" si="98"/>
        <v>4.0000000000000001E-3</v>
      </c>
      <c r="I761" s="52">
        <f t="shared" si="98"/>
        <v>0.23333333333333334</v>
      </c>
      <c r="J761" s="52">
        <f t="shared" si="98"/>
        <v>0.59583333350000001</v>
      </c>
      <c r="K761" s="52">
        <f t="shared" si="98"/>
        <v>8.666666666666668E-3</v>
      </c>
      <c r="L761" s="52">
        <f t="shared" si="98"/>
        <v>1.0166666666666668E-2</v>
      </c>
      <c r="M761" s="52">
        <f t="shared" si="98"/>
        <v>0.70000000000000007</v>
      </c>
      <c r="P761" s="202" t="str">
        <f t="shared" si="89"/>
        <v>Cebola</v>
      </c>
      <c r="Q761" s="243">
        <f t="shared" si="99"/>
        <v>0.33</v>
      </c>
      <c r="R761" s="243">
        <f t="shared" si="100"/>
        <v>0.38</v>
      </c>
    </row>
    <row r="762" spans="1:18" ht="16.5" x14ac:dyDescent="0.2">
      <c r="A762" s="99" t="s">
        <v>162</v>
      </c>
      <c r="B762" s="48">
        <v>2</v>
      </c>
      <c r="C762" s="52">
        <f t="shared" si="98"/>
        <v>0.84200000000000008</v>
      </c>
      <c r="D762" s="52">
        <f t="shared" si="98"/>
        <v>0.13800000000000001</v>
      </c>
      <c r="E762" s="52">
        <f t="shared" si="98"/>
        <v>0.05</v>
      </c>
      <c r="F762" s="52">
        <f t="shared" si="98"/>
        <v>0.01</v>
      </c>
      <c r="G762" s="52">
        <f t="shared" si="98"/>
        <v>2.4E-2</v>
      </c>
      <c r="H762" s="52">
        <f t="shared" si="98"/>
        <v>0</v>
      </c>
      <c r="I762" s="52">
        <f t="shared" si="98"/>
        <v>0.63560000000000005</v>
      </c>
      <c r="J762" s="52">
        <f t="shared" si="98"/>
        <v>0.49186666666666667</v>
      </c>
      <c r="K762" s="52">
        <f t="shared" si="98"/>
        <v>6.0666666666666655E-3</v>
      </c>
      <c r="L762" s="52">
        <f t="shared" si="98"/>
        <v>1.2933333333333331E-2</v>
      </c>
      <c r="M762" s="52">
        <f t="shared" si="98"/>
        <v>1.5970666666666669</v>
      </c>
      <c r="P762" s="202" t="str">
        <f t="shared" si="89"/>
        <v>Cheiro</v>
      </c>
      <c r="Q762" s="243">
        <f t="shared" si="99"/>
        <v>0.13200000000000001</v>
      </c>
      <c r="R762" s="243">
        <f t="shared" si="100"/>
        <v>0.152</v>
      </c>
    </row>
    <row r="763" spans="1:18" ht="16.5" x14ac:dyDescent="0.2">
      <c r="A763" s="99" t="s">
        <v>241</v>
      </c>
      <c r="B763" s="48">
        <v>10</v>
      </c>
      <c r="C763" s="52">
        <f t="shared" si="98"/>
        <v>2.7056697101449281</v>
      </c>
      <c r="D763" s="52">
        <f t="shared" si="98"/>
        <v>0.43334782608695588</v>
      </c>
      <c r="E763" s="52">
        <f t="shared" si="98"/>
        <v>0.28731884057971013</v>
      </c>
      <c r="F763" s="52">
        <f t="shared" si="98"/>
        <v>5.4666666666666676E-2</v>
      </c>
      <c r="G763" s="52">
        <f t="shared" si="98"/>
        <v>0.312</v>
      </c>
      <c r="H763" s="52">
        <f t="shared" si="98"/>
        <v>0</v>
      </c>
      <c r="I763" s="52">
        <f t="shared" si="98"/>
        <v>9.668333333333333</v>
      </c>
      <c r="J763" s="52">
        <f t="shared" si="98"/>
        <v>3.4656666666666669</v>
      </c>
      <c r="K763" s="52">
        <f t="shared" si="98"/>
        <v>3.966666666666667E-2</v>
      </c>
      <c r="L763" s="52">
        <f t="shared" si="98"/>
        <v>4.5366666666666666E-2</v>
      </c>
      <c r="M763" s="52">
        <f t="shared" si="98"/>
        <v>13.086599999999999</v>
      </c>
      <c r="P763" s="202" t="str">
        <f t="shared" si="89"/>
        <v xml:space="preserve">Couve </v>
      </c>
      <c r="Q763" s="243">
        <f t="shared" si="99"/>
        <v>0.66</v>
      </c>
      <c r="R763" s="243">
        <f t="shared" si="100"/>
        <v>0.76</v>
      </c>
    </row>
    <row r="764" spans="1:18" ht="16.5" x14ac:dyDescent="0.2">
      <c r="A764" s="99" t="s">
        <v>259</v>
      </c>
      <c r="B764" s="48">
        <v>40</v>
      </c>
      <c r="C764" s="52">
        <f t="shared" si="98"/>
        <v>131.61069449275365</v>
      </c>
      <c r="D764" s="52">
        <f t="shared" si="98"/>
        <v>24.488579710144926</v>
      </c>
      <c r="E764" s="52">
        <f t="shared" si="98"/>
        <v>7.9927536231884062</v>
      </c>
      <c r="F764" s="52">
        <f t="shared" si="98"/>
        <v>0.5026666666666666</v>
      </c>
      <c r="G764" s="52">
        <f t="shared" si="98"/>
        <v>7.3680000000000012</v>
      </c>
      <c r="H764" s="52">
        <f t="shared" si="98"/>
        <v>0</v>
      </c>
      <c r="I764" s="52">
        <f t="shared" si="98"/>
        <v>0</v>
      </c>
      <c r="J764" s="52">
        <f t="shared" si="98"/>
        <v>83.978666666666669</v>
      </c>
      <c r="K764" s="52">
        <f t="shared" si="98"/>
        <v>1.1613333333333331</v>
      </c>
      <c r="L764" s="52">
        <f t="shared" si="98"/>
        <v>3.1946666666666665</v>
      </c>
      <c r="M764" s="52">
        <f t="shared" si="98"/>
        <v>49.027999999999999</v>
      </c>
      <c r="P764" s="202" t="str">
        <f t="shared" si="89"/>
        <v>Feijão</v>
      </c>
      <c r="Q764" s="243">
        <f t="shared" si="99"/>
        <v>2.64</v>
      </c>
      <c r="R764" s="243">
        <f t="shared" si="100"/>
        <v>3.04</v>
      </c>
    </row>
    <row r="765" spans="1:18" ht="33" x14ac:dyDescent="0.2">
      <c r="A765" s="99" t="s">
        <v>388</v>
      </c>
      <c r="B765" s="48">
        <v>60</v>
      </c>
      <c r="C765" s="52">
        <f t="shared" si="98"/>
        <v>124.80000000000001</v>
      </c>
      <c r="D765" s="52">
        <f t="shared" si="98"/>
        <v>0</v>
      </c>
      <c r="E765" s="52">
        <f t="shared" si="98"/>
        <v>9.7800000000000011</v>
      </c>
      <c r="F765" s="52">
        <f t="shared" si="98"/>
        <v>9.2099999999999991</v>
      </c>
      <c r="G765" s="52">
        <f t="shared" si="98"/>
        <v>0</v>
      </c>
      <c r="H765" s="52">
        <f t="shared" si="98"/>
        <v>5.1000000000000005</v>
      </c>
      <c r="I765" s="52">
        <f t="shared" si="98"/>
        <v>0</v>
      </c>
      <c r="J765" s="52">
        <f t="shared" si="98"/>
        <v>14.399999999999999</v>
      </c>
      <c r="K765" s="52">
        <f t="shared" si="98"/>
        <v>0.99</v>
      </c>
      <c r="L765" s="52">
        <f t="shared" si="98"/>
        <v>0.41999999999999993</v>
      </c>
      <c r="M765" s="52">
        <f t="shared" si="98"/>
        <v>4.5</v>
      </c>
      <c r="P765" s="202" t="str">
        <f t="shared" si="89"/>
        <v>Frango</v>
      </c>
      <c r="Q765" s="243">
        <f t="shared" si="99"/>
        <v>3.96</v>
      </c>
      <c r="R765" s="243">
        <f t="shared" si="100"/>
        <v>4.5599999999999996</v>
      </c>
    </row>
    <row r="766" spans="1:18" ht="33" x14ac:dyDescent="0.2">
      <c r="A766" s="99" t="s">
        <v>298</v>
      </c>
      <c r="B766" s="48">
        <v>10</v>
      </c>
      <c r="C766" s="52">
        <f t="shared" si="98"/>
        <v>6.0030000000000001</v>
      </c>
      <c r="D766" s="52">
        <f t="shared" si="98"/>
        <v>0.45199999999999996</v>
      </c>
      <c r="E766" s="52">
        <f t="shared" si="98"/>
        <v>0.32200000000000001</v>
      </c>
      <c r="F766" s="52">
        <f t="shared" si="98"/>
        <v>0.32500000000000001</v>
      </c>
      <c r="G766" s="52">
        <f t="shared" si="98"/>
        <v>0</v>
      </c>
      <c r="H766" s="52">
        <f t="shared" si="98"/>
        <v>2.843</v>
      </c>
      <c r="I766" s="52">
        <f t="shared" si="98"/>
        <v>0</v>
      </c>
      <c r="J766" s="52">
        <f t="shared" si="98"/>
        <v>1</v>
      </c>
      <c r="K766" s="52">
        <f t="shared" si="98"/>
        <v>0.04</v>
      </c>
      <c r="L766" s="52">
        <f t="shared" si="98"/>
        <v>2.9999999999999996E-3</v>
      </c>
      <c r="M766" s="52">
        <f t="shared" si="98"/>
        <v>11.305</v>
      </c>
      <c r="P766" s="202" t="str">
        <f t="shared" si="89"/>
        <v xml:space="preserve">Leite </v>
      </c>
      <c r="Q766" s="243">
        <f t="shared" si="99"/>
        <v>0.66</v>
      </c>
      <c r="R766" s="243">
        <f t="shared" si="100"/>
        <v>0.76</v>
      </c>
    </row>
    <row r="767" spans="1:18" ht="16.5" x14ac:dyDescent="0.2">
      <c r="A767" s="99" t="s">
        <v>164</v>
      </c>
      <c r="B767" s="49">
        <v>2</v>
      </c>
      <c r="C767" s="52">
        <f t="shared" si="98"/>
        <v>11.889033866666663</v>
      </c>
      <c r="D767" s="52">
        <f t="shared" si="98"/>
        <v>0</v>
      </c>
      <c r="E767" s="52">
        <f t="shared" si="98"/>
        <v>0</v>
      </c>
      <c r="F767" s="52">
        <f t="shared" si="98"/>
        <v>1.344913333333333</v>
      </c>
      <c r="G767" s="52">
        <f t="shared" si="98"/>
        <v>0</v>
      </c>
      <c r="H767" s="52">
        <f t="shared" si="98"/>
        <v>7.7077333333333344</v>
      </c>
      <c r="I767" s="52">
        <f t="shared" si="98"/>
        <v>0</v>
      </c>
      <c r="J767" s="52">
        <f t="shared" si="98"/>
        <v>2.4673333333333335E-2</v>
      </c>
      <c r="K767" s="52">
        <f t="shared" si="98"/>
        <v>0</v>
      </c>
      <c r="L767" s="52">
        <f t="shared" si="98"/>
        <v>0</v>
      </c>
      <c r="M767" s="52">
        <f t="shared" si="98"/>
        <v>9.0866666666666665E-2</v>
      </c>
      <c r="P767" s="202" t="str">
        <f t="shared" si="89"/>
        <v>Margar</v>
      </c>
      <c r="Q767" s="243">
        <f t="shared" si="99"/>
        <v>0.13200000000000001</v>
      </c>
      <c r="R767" s="243">
        <f t="shared" si="100"/>
        <v>0.152</v>
      </c>
    </row>
    <row r="768" spans="1:18" ht="16.5" x14ac:dyDescent="0.2">
      <c r="A768" s="99" t="s">
        <v>321</v>
      </c>
      <c r="B768" s="49">
        <v>150</v>
      </c>
      <c r="C768" s="52">
        <f t="shared" si="98"/>
        <v>48.909939130434687</v>
      </c>
      <c r="D768" s="52">
        <f t="shared" si="98"/>
        <v>12.208913043478256</v>
      </c>
      <c r="E768" s="52">
        <f t="shared" si="98"/>
        <v>1.3260869565217392</v>
      </c>
      <c r="F768" s="52">
        <f t="shared" si="98"/>
        <v>0</v>
      </c>
      <c r="G768" s="52">
        <f t="shared" si="98"/>
        <v>0.18500000000000003</v>
      </c>
      <c r="H768" s="52">
        <f t="shared" si="98"/>
        <v>42.749999999999993</v>
      </c>
      <c r="I768" s="52">
        <f t="shared" si="98"/>
        <v>9.2200000000000006</v>
      </c>
      <c r="J768" s="52">
        <f t="shared" si="98"/>
        <v>14.445000000000002</v>
      </c>
      <c r="K768" s="52">
        <f t="shared" si="98"/>
        <v>0.14500000000000002</v>
      </c>
      <c r="L768" s="52">
        <f t="shared" si="98"/>
        <v>0.33999999999999997</v>
      </c>
      <c r="M768" s="52">
        <f t="shared" si="98"/>
        <v>11.579999999999998</v>
      </c>
      <c r="P768" s="202" t="str">
        <f t="shared" si="89"/>
        <v>Melanc</v>
      </c>
      <c r="Q768" s="243">
        <f t="shared" si="99"/>
        <v>9.9</v>
      </c>
      <c r="R768" s="243">
        <f t="shared" si="100"/>
        <v>11.4</v>
      </c>
    </row>
    <row r="769" spans="1:18" ht="16.5" x14ac:dyDescent="0.2">
      <c r="A769" s="99" t="s">
        <v>337</v>
      </c>
      <c r="B769" s="49">
        <v>10</v>
      </c>
      <c r="C769" s="52">
        <f t="shared" si="98"/>
        <v>88.4</v>
      </c>
      <c r="D769" s="52">
        <f t="shared" si="98"/>
        <v>0</v>
      </c>
      <c r="E769" s="52">
        <f t="shared" si="98"/>
        <v>0</v>
      </c>
      <c r="F769" s="52">
        <f t="shared" si="98"/>
        <v>10</v>
      </c>
      <c r="G769" s="52">
        <f t="shared" si="98"/>
        <v>0</v>
      </c>
      <c r="H769" s="52">
        <f t="shared" si="98"/>
        <v>0</v>
      </c>
      <c r="I769" s="52">
        <f t="shared" si="98"/>
        <v>0</v>
      </c>
      <c r="J769" s="52">
        <f t="shared" si="98"/>
        <v>0</v>
      </c>
      <c r="K769" s="52">
        <f t="shared" si="98"/>
        <v>0</v>
      </c>
      <c r="L769" s="52">
        <f t="shared" si="98"/>
        <v>0</v>
      </c>
      <c r="M769" s="52">
        <f t="shared" si="98"/>
        <v>0</v>
      </c>
      <c r="P769" s="202" t="str">
        <f t="shared" si="89"/>
        <v>Óleo d</v>
      </c>
      <c r="Q769" s="243">
        <f t="shared" si="99"/>
        <v>0.66</v>
      </c>
      <c r="R769" s="243">
        <f t="shared" si="100"/>
        <v>0.76</v>
      </c>
    </row>
    <row r="770" spans="1:18" ht="16.5" x14ac:dyDescent="0.2">
      <c r="A770" s="99" t="s">
        <v>369</v>
      </c>
      <c r="B770" s="49">
        <v>15</v>
      </c>
      <c r="C770" s="52">
        <f t="shared" si="98"/>
        <v>2.5678204347826066</v>
      </c>
      <c r="D770" s="52">
        <f t="shared" si="98"/>
        <v>0.57897826086956539</v>
      </c>
      <c r="E770" s="52">
        <f t="shared" si="98"/>
        <v>0.1315217391304348</v>
      </c>
      <c r="F770" s="52">
        <f t="shared" si="98"/>
        <v>2.1499999999999998E-2</v>
      </c>
      <c r="G770" s="52">
        <f t="shared" si="98"/>
        <v>0.28349999999999997</v>
      </c>
      <c r="H770" s="52">
        <f t="shared" si="98"/>
        <v>0</v>
      </c>
      <c r="I770" s="52">
        <f t="shared" si="98"/>
        <v>2.8074999999999997</v>
      </c>
      <c r="J770" s="52">
        <f t="shared" si="98"/>
        <v>1.2770000000000001</v>
      </c>
      <c r="K770" s="52">
        <f t="shared" si="98"/>
        <v>2.2499999999999999E-2</v>
      </c>
      <c r="L770" s="52">
        <f t="shared" si="98"/>
        <v>2.2499999999999999E-2</v>
      </c>
      <c r="M770" s="52">
        <f t="shared" si="98"/>
        <v>5.1820000000000013</v>
      </c>
      <c r="P770" s="202" t="str">
        <f t="shared" si="89"/>
        <v>Repolh</v>
      </c>
      <c r="Q770" s="243">
        <f t="shared" si="99"/>
        <v>0.99</v>
      </c>
      <c r="R770" s="243">
        <f t="shared" si="100"/>
        <v>1.1399999999999999</v>
      </c>
    </row>
    <row r="771" spans="1:18" ht="16.5" x14ac:dyDescent="0.2">
      <c r="A771" s="99" t="s">
        <v>158</v>
      </c>
      <c r="B771" s="49">
        <v>2</v>
      </c>
      <c r="C771" s="52">
        <f t="shared" si="98"/>
        <v>0</v>
      </c>
      <c r="D771" s="52">
        <f t="shared" si="98"/>
        <v>0</v>
      </c>
      <c r="E771" s="52">
        <f t="shared" si="98"/>
        <v>0</v>
      </c>
      <c r="F771" s="52">
        <f t="shared" si="98"/>
        <v>0</v>
      </c>
      <c r="G771" s="52">
        <f t="shared" si="98"/>
        <v>0</v>
      </c>
      <c r="H771" s="52">
        <f t="shared" si="98"/>
        <v>0</v>
      </c>
      <c r="I771" s="52">
        <f t="shared" si="98"/>
        <v>0</v>
      </c>
      <c r="J771" s="52">
        <f t="shared" si="98"/>
        <v>0</v>
      </c>
      <c r="K771" s="52">
        <f t="shared" si="98"/>
        <v>0</v>
      </c>
      <c r="L771" s="52">
        <f t="shared" si="98"/>
        <v>0</v>
      </c>
      <c r="M771" s="52">
        <f t="shared" si="98"/>
        <v>0</v>
      </c>
      <c r="P771" s="202" t="str">
        <f t="shared" si="89"/>
        <v>Sal</v>
      </c>
      <c r="Q771" s="243">
        <f t="shared" si="99"/>
        <v>0.13200000000000001</v>
      </c>
      <c r="R771" s="243">
        <f t="shared" si="100"/>
        <v>0.152</v>
      </c>
    </row>
    <row r="772" spans="1:18" ht="16.5" x14ac:dyDescent="0.2">
      <c r="A772" s="99" t="s">
        <v>167</v>
      </c>
      <c r="B772" s="49">
        <v>10</v>
      </c>
      <c r="C772" s="52">
        <f t="shared" si="98"/>
        <v>1.5335156521739157</v>
      </c>
      <c r="D772" s="52">
        <f t="shared" si="98"/>
        <v>0.3138840579710146</v>
      </c>
      <c r="E772" s="52">
        <f t="shared" si="98"/>
        <v>0.10978260869565216</v>
      </c>
      <c r="F772" s="52">
        <f t="shared" si="98"/>
        <v>1.7333333333333336E-2</v>
      </c>
      <c r="G772" s="52">
        <f t="shared" si="98"/>
        <v>0.11733333333333332</v>
      </c>
      <c r="H772" s="52">
        <f t="shared" si="98"/>
        <v>4.1630000000000003</v>
      </c>
      <c r="I772" s="52">
        <f t="shared" si="98"/>
        <v>2.1213333333333333</v>
      </c>
      <c r="J772" s="52">
        <f t="shared" si="98"/>
        <v>1.0539999999999998</v>
      </c>
      <c r="K772" s="52">
        <f t="shared" si="98"/>
        <v>1.3666666666666669E-2</v>
      </c>
      <c r="L772" s="52">
        <f t="shared" si="98"/>
        <v>2.3666666666666666E-2</v>
      </c>
      <c r="M772" s="52">
        <f t="shared" si="98"/>
        <v>0.69400000000000006</v>
      </c>
      <c r="P772" s="202" t="str">
        <f t="shared" si="89"/>
        <v>Tomate</v>
      </c>
      <c r="Q772" s="243">
        <f t="shared" si="99"/>
        <v>0.66</v>
      </c>
      <c r="R772" s="243">
        <f t="shared" si="100"/>
        <v>0.76</v>
      </c>
    </row>
    <row r="773" spans="1:18" ht="15.75" x14ac:dyDescent="0.2">
      <c r="A773" s="100"/>
      <c r="B773" s="49"/>
      <c r="C773" s="52" t="str">
        <f t="shared" si="98"/>
        <v/>
      </c>
      <c r="D773" s="52" t="str">
        <f t="shared" si="98"/>
        <v/>
      </c>
      <c r="E773" s="52" t="str">
        <f t="shared" si="98"/>
        <v/>
      </c>
      <c r="F773" s="52" t="str">
        <f t="shared" si="98"/>
        <v/>
      </c>
      <c r="G773" s="52" t="str">
        <f t="shared" si="98"/>
        <v/>
      </c>
      <c r="H773" s="52" t="str">
        <f t="shared" si="98"/>
        <v/>
      </c>
      <c r="I773" s="52" t="str">
        <f t="shared" si="98"/>
        <v/>
      </c>
      <c r="J773" s="52" t="str">
        <f t="shared" si="98"/>
        <v/>
      </c>
      <c r="K773" s="52" t="str">
        <f t="shared" si="98"/>
        <v/>
      </c>
      <c r="L773" s="52" t="str">
        <f t="shared" si="98"/>
        <v/>
      </c>
      <c r="M773" s="52" t="str">
        <f t="shared" si="98"/>
        <v/>
      </c>
      <c r="P773" s="202" t="str">
        <f t="shared" si="89"/>
        <v/>
      </c>
    </row>
    <row r="774" spans="1:18" ht="15.75" x14ac:dyDescent="0.2">
      <c r="A774" s="100"/>
      <c r="B774" s="49"/>
      <c r="C774" s="52" t="str">
        <f t="shared" ref="C774:M777" si="101">IF($A774="","",$B774*(VLOOKUP($A774,listaDados,C$3,FALSE)))</f>
        <v/>
      </c>
      <c r="D774" s="52" t="str">
        <f t="shared" si="101"/>
        <v/>
      </c>
      <c r="E774" s="52" t="str">
        <f t="shared" si="101"/>
        <v/>
      </c>
      <c r="F774" s="52" t="str">
        <f t="shared" si="101"/>
        <v/>
      </c>
      <c r="G774" s="52" t="str">
        <f t="shared" si="101"/>
        <v/>
      </c>
      <c r="H774" s="52" t="str">
        <f t="shared" si="101"/>
        <v/>
      </c>
      <c r="I774" s="52" t="str">
        <f t="shared" si="101"/>
        <v/>
      </c>
      <c r="J774" s="52" t="str">
        <f t="shared" si="101"/>
        <v/>
      </c>
      <c r="K774" s="52" t="str">
        <f t="shared" si="101"/>
        <v/>
      </c>
      <c r="L774" s="52" t="str">
        <f t="shared" si="101"/>
        <v/>
      </c>
      <c r="M774" s="52" t="str">
        <f t="shared" si="101"/>
        <v/>
      </c>
      <c r="P774" s="202" t="str">
        <f t="shared" si="89"/>
        <v/>
      </c>
    </row>
    <row r="775" spans="1:18" ht="15.75" x14ac:dyDescent="0.2">
      <c r="A775" s="100"/>
      <c r="B775" s="49"/>
      <c r="C775" s="52" t="str">
        <f t="shared" si="101"/>
        <v/>
      </c>
      <c r="D775" s="52" t="str">
        <f t="shared" si="101"/>
        <v/>
      </c>
      <c r="E775" s="52" t="str">
        <f t="shared" si="101"/>
        <v/>
      </c>
      <c r="F775" s="52" t="str">
        <f t="shared" si="101"/>
        <v/>
      </c>
      <c r="G775" s="52" t="str">
        <f t="shared" si="101"/>
        <v/>
      </c>
      <c r="H775" s="52" t="str">
        <f t="shared" si="101"/>
        <v/>
      </c>
      <c r="I775" s="52" t="str">
        <f t="shared" si="101"/>
        <v/>
      </c>
      <c r="J775" s="52" t="str">
        <f t="shared" si="101"/>
        <v/>
      </c>
      <c r="K775" s="52" t="str">
        <f t="shared" si="101"/>
        <v/>
      </c>
      <c r="L775" s="52" t="str">
        <f t="shared" si="101"/>
        <v/>
      </c>
      <c r="M775" s="52" t="str">
        <f t="shared" si="101"/>
        <v/>
      </c>
      <c r="P775" s="202" t="str">
        <f t="shared" si="89"/>
        <v/>
      </c>
    </row>
    <row r="776" spans="1:18" ht="15.75" x14ac:dyDescent="0.2">
      <c r="A776" s="100"/>
      <c r="B776" s="49"/>
      <c r="C776" s="52" t="str">
        <f t="shared" si="101"/>
        <v/>
      </c>
      <c r="D776" s="52" t="str">
        <f t="shared" si="101"/>
        <v/>
      </c>
      <c r="E776" s="52" t="str">
        <f t="shared" si="101"/>
        <v/>
      </c>
      <c r="F776" s="52" t="str">
        <f t="shared" si="101"/>
        <v/>
      </c>
      <c r="G776" s="52" t="str">
        <f t="shared" si="101"/>
        <v/>
      </c>
      <c r="H776" s="52" t="str">
        <f t="shared" si="101"/>
        <v/>
      </c>
      <c r="I776" s="52" t="str">
        <f t="shared" si="101"/>
        <v/>
      </c>
      <c r="J776" s="52" t="str">
        <f t="shared" si="101"/>
        <v/>
      </c>
      <c r="K776" s="52" t="str">
        <f t="shared" si="101"/>
        <v/>
      </c>
      <c r="L776" s="52" t="str">
        <f t="shared" si="101"/>
        <v/>
      </c>
      <c r="M776" s="52" t="str">
        <f t="shared" si="101"/>
        <v/>
      </c>
      <c r="P776" s="202" t="str">
        <f t="shared" si="89"/>
        <v/>
      </c>
    </row>
    <row r="777" spans="1:18" ht="15.75" x14ac:dyDescent="0.2">
      <c r="A777" s="100"/>
      <c r="B777" s="49"/>
      <c r="C777" s="52" t="str">
        <f t="shared" si="101"/>
        <v/>
      </c>
      <c r="D777" s="52" t="str">
        <f t="shared" si="101"/>
        <v/>
      </c>
      <c r="E777" s="52" t="str">
        <f t="shared" si="101"/>
        <v/>
      </c>
      <c r="F777" s="52" t="str">
        <f t="shared" si="101"/>
        <v/>
      </c>
      <c r="G777" s="52" t="str">
        <f t="shared" si="101"/>
        <v/>
      </c>
      <c r="H777" s="52" t="str">
        <f t="shared" si="101"/>
        <v/>
      </c>
      <c r="I777" s="52" t="str">
        <f t="shared" si="101"/>
        <v/>
      </c>
      <c r="J777" s="52" t="str">
        <f t="shared" si="101"/>
        <v/>
      </c>
      <c r="K777" s="52" t="str">
        <f t="shared" si="101"/>
        <v/>
      </c>
      <c r="L777" s="52" t="str">
        <f t="shared" si="101"/>
        <v/>
      </c>
      <c r="M777" s="52" t="str">
        <f t="shared" si="101"/>
        <v/>
      </c>
      <c r="P777" s="202" t="str">
        <f t="shared" ref="P777:P840" si="102">LEFT(A777,6)</f>
        <v/>
      </c>
    </row>
    <row r="778" spans="1:18" ht="16.5" thickBot="1" x14ac:dyDescent="0.25">
      <c r="A778" s="181" t="s">
        <v>134</v>
      </c>
      <c r="B778" s="55"/>
      <c r="C778" s="50">
        <f t="shared" ref="C778:M778" si="103">SUM(C758:C777)</f>
        <v>805.90133793913037</v>
      </c>
      <c r="D778" s="50">
        <f t="shared" si="103"/>
        <v>123.93026811594201</v>
      </c>
      <c r="E778" s="50">
        <f t="shared" si="103"/>
        <v>28.022315217391302</v>
      </c>
      <c r="F778" s="50">
        <f t="shared" si="103"/>
        <v>21.827279999999998</v>
      </c>
      <c r="G778" s="50">
        <f t="shared" si="103"/>
        <v>10.546900000000001</v>
      </c>
      <c r="H778" s="50">
        <f t="shared" si="103"/>
        <v>62.730733333333319</v>
      </c>
      <c r="I778" s="50">
        <f t="shared" si="103"/>
        <v>37.431433333333324</v>
      </c>
      <c r="J778" s="50">
        <f t="shared" si="103"/>
        <v>157.16130666683333</v>
      </c>
      <c r="K778" s="50">
        <f t="shared" si="103"/>
        <v>3.7559333333333336</v>
      </c>
      <c r="L778" s="50">
        <f t="shared" si="103"/>
        <v>4.9020474999999992</v>
      </c>
      <c r="M778" s="50">
        <f t="shared" si="103"/>
        <v>103.73346666666667</v>
      </c>
      <c r="P778" s="202" t="str">
        <f t="shared" si="102"/>
        <v>TOTAL</v>
      </c>
    </row>
    <row r="779" spans="1:18" ht="15.75" x14ac:dyDescent="0.2">
      <c r="A779" s="129"/>
      <c r="B779" s="130"/>
      <c r="C779" s="128"/>
      <c r="D779" s="128"/>
      <c r="E779" s="128"/>
      <c r="F779" s="128"/>
      <c r="G779" s="128"/>
      <c r="H779" s="128"/>
      <c r="I779" s="128"/>
      <c r="J779" s="128"/>
      <c r="K779" s="128"/>
      <c r="L779" s="128"/>
      <c r="M779" s="131"/>
      <c r="P779" s="202" t="str">
        <f t="shared" si="102"/>
        <v/>
      </c>
    </row>
    <row r="780" spans="1:18" ht="16.5" thickBot="1" x14ac:dyDescent="0.25">
      <c r="A780" s="129"/>
      <c r="B780" s="130"/>
      <c r="C780" s="128"/>
      <c r="D780" s="128"/>
      <c r="E780" s="128"/>
      <c r="F780" s="128"/>
      <c r="G780" s="128"/>
      <c r="H780" s="128"/>
      <c r="I780" s="128"/>
      <c r="J780" s="128"/>
      <c r="K780" s="128"/>
      <c r="L780" s="128"/>
      <c r="M780" s="131"/>
      <c r="P780" s="202" t="str">
        <f t="shared" si="102"/>
        <v/>
      </c>
    </row>
    <row r="781" spans="1:18" ht="32.25" thickBot="1" x14ac:dyDescent="0.25">
      <c r="A781" s="92" t="s">
        <v>133</v>
      </c>
      <c r="B781" s="178"/>
      <c r="C781" s="179"/>
      <c r="D781" s="179"/>
      <c r="E781" s="272" t="s">
        <v>414</v>
      </c>
      <c r="F781" s="272"/>
      <c r="G781" s="272"/>
      <c r="H781" s="179" t="s">
        <v>418</v>
      </c>
      <c r="I781" s="179"/>
      <c r="J781" s="179"/>
      <c r="K781" s="180"/>
      <c r="L781" s="251" t="s">
        <v>74</v>
      </c>
      <c r="M781" s="252"/>
      <c r="O781" s="5"/>
      <c r="P781" s="202" t="str">
        <f t="shared" si="102"/>
        <v>MEC 
F</v>
      </c>
    </row>
    <row r="782" spans="1:18" ht="15.75" thickBot="1" x14ac:dyDescent="0.3">
      <c r="A782" s="93" t="s">
        <v>453</v>
      </c>
      <c r="B782" s="1">
        <v>1</v>
      </c>
      <c r="C782" s="2" t="s">
        <v>448</v>
      </c>
      <c r="D782" s="3"/>
      <c r="E782" s="253"/>
      <c r="F782" s="253"/>
      <c r="G782" s="253"/>
      <c r="H782" s="254"/>
      <c r="I782" s="255" t="s">
        <v>141</v>
      </c>
      <c r="J782" s="256"/>
      <c r="K782" s="257" t="s">
        <v>80</v>
      </c>
      <c r="L782" s="258"/>
      <c r="M782" s="259"/>
      <c r="P782" s="202" t="str">
        <f t="shared" si="102"/>
        <v xml:space="preserve">Nº de </v>
      </c>
    </row>
    <row r="783" spans="1:18" ht="13.5" thickBot="1" x14ac:dyDescent="0.25">
      <c r="A783" s="94"/>
      <c r="B783" s="14"/>
      <c r="C783" s="15">
        <v>14</v>
      </c>
      <c r="D783" s="15">
        <v>15</v>
      </c>
      <c r="E783" s="15">
        <v>16</v>
      </c>
      <c r="F783" s="15">
        <v>17</v>
      </c>
      <c r="G783" s="15">
        <v>18</v>
      </c>
      <c r="H783" s="15">
        <v>19</v>
      </c>
      <c r="I783" s="15">
        <v>20</v>
      </c>
      <c r="J783" s="15">
        <v>21</v>
      </c>
      <c r="K783" s="15">
        <v>22</v>
      </c>
      <c r="L783" s="15">
        <v>23</v>
      </c>
      <c r="M783" s="95">
        <v>24</v>
      </c>
      <c r="P783" s="202" t="str">
        <f t="shared" si="102"/>
        <v/>
      </c>
    </row>
    <row r="784" spans="1:18" ht="15" x14ac:dyDescent="0.2">
      <c r="A784" s="96" t="s">
        <v>0</v>
      </c>
      <c r="B784" s="260" t="s">
        <v>73</v>
      </c>
      <c r="C784" s="273" t="s">
        <v>455</v>
      </c>
      <c r="D784" s="274"/>
      <c r="E784" s="274"/>
      <c r="F784" s="274"/>
      <c r="G784" s="274"/>
      <c r="H784" s="274"/>
      <c r="I784" s="274"/>
      <c r="J784" s="274"/>
      <c r="K784" s="275"/>
      <c r="L784" s="268" t="s">
        <v>1</v>
      </c>
      <c r="M784" s="269"/>
      <c r="P784" s="202" t="str">
        <f t="shared" si="102"/>
        <v>N.º do</v>
      </c>
    </row>
    <row r="785" spans="1:19" ht="15.75" thickBot="1" x14ac:dyDescent="0.25">
      <c r="A785" s="97">
        <v>27</v>
      </c>
      <c r="B785" s="261"/>
      <c r="C785" s="276"/>
      <c r="D785" s="277"/>
      <c r="E785" s="277"/>
      <c r="F785" s="277"/>
      <c r="G785" s="277"/>
      <c r="H785" s="277"/>
      <c r="I785" s="277"/>
      <c r="J785" s="277"/>
      <c r="K785" s="278"/>
      <c r="L785" s="270">
        <v>1</v>
      </c>
      <c r="M785" s="271"/>
      <c r="P785" s="202" t="str">
        <f t="shared" si="102"/>
        <v>27</v>
      </c>
    </row>
    <row r="786" spans="1:19" ht="30" x14ac:dyDescent="0.2">
      <c r="A786" s="249" t="s">
        <v>2</v>
      </c>
      <c r="B786" s="46" t="s">
        <v>3</v>
      </c>
      <c r="C786" s="47" t="s">
        <v>54</v>
      </c>
      <c r="D786" s="47" t="s">
        <v>132</v>
      </c>
      <c r="E786" s="47" t="s">
        <v>136</v>
      </c>
      <c r="F786" s="47" t="s">
        <v>137</v>
      </c>
      <c r="G786" s="47" t="s">
        <v>138</v>
      </c>
      <c r="H786" s="47" t="s">
        <v>126</v>
      </c>
      <c r="I786" s="47" t="s">
        <v>127</v>
      </c>
      <c r="J786" s="47" t="s">
        <v>131</v>
      </c>
      <c r="K786" s="47" t="s">
        <v>128</v>
      </c>
      <c r="L786" s="47" t="s">
        <v>129</v>
      </c>
      <c r="M786" s="47" t="s">
        <v>130</v>
      </c>
      <c r="P786" s="202" t="str">
        <f t="shared" si="102"/>
        <v>Nome d</v>
      </c>
    </row>
    <row r="787" spans="1:19" ht="15.75" thickBot="1" x14ac:dyDescent="0.25">
      <c r="A787" s="250"/>
      <c r="B787" s="53" t="s">
        <v>4</v>
      </c>
      <c r="C787" s="54" t="s">
        <v>4</v>
      </c>
      <c r="D787" s="54" t="s">
        <v>4</v>
      </c>
      <c r="E787" s="54" t="s">
        <v>4</v>
      </c>
      <c r="F787" s="54" t="s">
        <v>4</v>
      </c>
      <c r="G787" s="54" t="s">
        <v>4</v>
      </c>
      <c r="H787" s="54" t="s">
        <v>139</v>
      </c>
      <c r="I787" s="54" t="s">
        <v>72</v>
      </c>
      <c r="J787" s="54" t="s">
        <v>72</v>
      </c>
      <c r="K787" s="54" t="s">
        <v>72</v>
      </c>
      <c r="L787" s="54" t="s">
        <v>72</v>
      </c>
      <c r="M787" s="54" t="s">
        <v>72</v>
      </c>
      <c r="P787" s="202" t="str">
        <f t="shared" si="102"/>
        <v/>
      </c>
      <c r="Q787" s="247" t="s">
        <v>458</v>
      </c>
      <c r="R787" s="247"/>
    </row>
    <row r="788" spans="1:19" ht="16.5" x14ac:dyDescent="0.2">
      <c r="A788" s="98" t="s">
        <v>183</v>
      </c>
      <c r="B788" s="51">
        <v>1</v>
      </c>
      <c r="C788" s="52">
        <f t="shared" ref="C788:M803" si="104">IF($A788="","",$B788*(VLOOKUP($A788,listaDados,C$3,FALSE)))</f>
        <v>1.1312987826086958</v>
      </c>
      <c r="D788" s="52">
        <f t="shared" si="104"/>
        <v>0.23905797101449278</v>
      </c>
      <c r="E788" s="52">
        <f t="shared" si="104"/>
        <v>7.0108695652173911E-2</v>
      </c>
      <c r="F788" s="52">
        <f t="shared" si="104"/>
        <v>2.2000000000000001E-3</v>
      </c>
      <c r="G788" s="52">
        <f t="shared" si="104"/>
        <v>4.3233333333333332E-2</v>
      </c>
      <c r="H788" s="52">
        <f t="shared" si="104"/>
        <v>9.5000000000000001E-2</v>
      </c>
      <c r="I788" s="52">
        <f t="shared" si="104"/>
        <v>0.312</v>
      </c>
      <c r="J788" s="52">
        <f t="shared" si="104"/>
        <v>0.21293333333333334</v>
      </c>
      <c r="K788" s="52">
        <f t="shared" si="104"/>
        <v>8.199999999999999E-3</v>
      </c>
      <c r="L788" s="52">
        <f t="shared" si="104"/>
        <v>8.0000000000000002E-3</v>
      </c>
      <c r="M788" s="52">
        <f t="shared" si="104"/>
        <v>0.1356</v>
      </c>
      <c r="P788" s="202" t="str">
        <f t="shared" si="102"/>
        <v>Alho</v>
      </c>
      <c r="Q788" s="243">
        <f>(B788*78)/1000</f>
        <v>7.8E-2</v>
      </c>
      <c r="R788" s="245">
        <f>(B788*66)/1000</f>
        <v>6.6000000000000003E-2</v>
      </c>
      <c r="S788" s="243">
        <f>(B788*76)/1000</f>
        <v>7.5999999999999998E-2</v>
      </c>
    </row>
    <row r="789" spans="1:19" ht="16.5" x14ac:dyDescent="0.2">
      <c r="A789" s="99" t="s">
        <v>189</v>
      </c>
      <c r="B789" s="48">
        <v>100</v>
      </c>
      <c r="C789" s="52">
        <f t="shared" si="104"/>
        <v>357.78927311594202</v>
      </c>
      <c r="D789" s="52">
        <f t="shared" si="104"/>
        <v>78.759543478260866</v>
      </c>
      <c r="E789" s="52">
        <f t="shared" si="104"/>
        <v>7.1585398550724637</v>
      </c>
      <c r="F789" s="52">
        <f t="shared" si="104"/>
        <v>0.33500000000000002</v>
      </c>
      <c r="G789" s="52">
        <f t="shared" si="104"/>
        <v>1.6391666666666667</v>
      </c>
      <c r="H789" s="52">
        <f t="shared" si="104"/>
        <v>0</v>
      </c>
      <c r="I789" s="52">
        <f t="shared" si="104"/>
        <v>0</v>
      </c>
      <c r="J789" s="52">
        <f t="shared" si="104"/>
        <v>30.383666666666663</v>
      </c>
      <c r="K789" s="52">
        <f t="shared" si="104"/>
        <v>1.2248333333333334</v>
      </c>
      <c r="L789" s="52">
        <f t="shared" si="104"/>
        <v>0.67774749999999995</v>
      </c>
      <c r="M789" s="52">
        <f t="shared" si="104"/>
        <v>4.4143333333333334</v>
      </c>
      <c r="P789" s="202" t="str">
        <f t="shared" si="102"/>
        <v>Arroz,</v>
      </c>
      <c r="Q789" s="243">
        <f t="shared" ref="Q789:Q799" si="105">(B789*78)/1000</f>
        <v>7.8</v>
      </c>
      <c r="R789" s="245">
        <f t="shared" ref="R789:R799" si="106">(B789*66)/1000</f>
        <v>6.6</v>
      </c>
      <c r="S789" s="243">
        <f t="shared" ref="S789:S799" si="107">(B789*76)/1000</f>
        <v>7.6</v>
      </c>
    </row>
    <row r="790" spans="1:19" ht="16.5" x14ac:dyDescent="0.2">
      <c r="A790" s="99" t="s">
        <v>223</v>
      </c>
      <c r="B790" s="48">
        <v>60</v>
      </c>
      <c r="C790" s="52">
        <f t="shared" si="104"/>
        <v>101.43958000000001</v>
      </c>
      <c r="D790" s="52">
        <f t="shared" si="104"/>
        <v>0</v>
      </c>
      <c r="E790" s="52">
        <f t="shared" si="104"/>
        <v>12.738000000000001</v>
      </c>
      <c r="F790" s="52">
        <f t="shared" si="104"/>
        <v>5.2160000000000002</v>
      </c>
      <c r="G790" s="52">
        <f t="shared" si="104"/>
        <v>0</v>
      </c>
      <c r="H790" s="52">
        <f t="shared" si="104"/>
        <v>1.5659999999999998</v>
      </c>
      <c r="I790" s="52">
        <f t="shared" si="104"/>
        <v>0</v>
      </c>
      <c r="J790" s="52">
        <f t="shared" si="104"/>
        <v>12.429999999999998</v>
      </c>
      <c r="K790" s="52">
        <f t="shared" si="104"/>
        <v>1.58</v>
      </c>
      <c r="L790" s="52">
        <f t="shared" si="104"/>
        <v>1.1320000000000001</v>
      </c>
      <c r="M790" s="52">
        <f t="shared" si="104"/>
        <v>1.792</v>
      </c>
      <c r="P790" s="202" t="str">
        <f t="shared" si="102"/>
        <v>Carne,</v>
      </c>
      <c r="Q790" s="243">
        <f t="shared" si="105"/>
        <v>4.68</v>
      </c>
      <c r="R790" s="245">
        <f t="shared" si="106"/>
        <v>3.96</v>
      </c>
      <c r="S790" s="243">
        <f t="shared" si="107"/>
        <v>4.5599999999999996</v>
      </c>
    </row>
    <row r="791" spans="1:19" ht="16.5" x14ac:dyDescent="0.2">
      <c r="A791" s="99" t="s">
        <v>233</v>
      </c>
      <c r="B791" s="48">
        <v>5</v>
      </c>
      <c r="C791" s="52">
        <f t="shared" si="104"/>
        <v>1.9710023188405792</v>
      </c>
      <c r="D791" s="52">
        <f t="shared" si="104"/>
        <v>0.44265942028985489</v>
      </c>
      <c r="E791" s="52">
        <f t="shared" si="104"/>
        <v>8.5507246376811605E-2</v>
      </c>
      <c r="F791" s="52">
        <f t="shared" si="104"/>
        <v>4.0000000000000001E-3</v>
      </c>
      <c r="G791" s="52">
        <f t="shared" si="104"/>
        <v>0.10933333333333335</v>
      </c>
      <c r="H791" s="52">
        <f t="shared" si="104"/>
        <v>4.0000000000000001E-3</v>
      </c>
      <c r="I791" s="52">
        <f t="shared" si="104"/>
        <v>0.23333333333333334</v>
      </c>
      <c r="J791" s="52">
        <f t="shared" si="104"/>
        <v>0.59583333350000001</v>
      </c>
      <c r="K791" s="52">
        <f t="shared" si="104"/>
        <v>8.666666666666668E-3</v>
      </c>
      <c r="L791" s="52">
        <f t="shared" si="104"/>
        <v>1.0166666666666668E-2</v>
      </c>
      <c r="M791" s="52">
        <f t="shared" si="104"/>
        <v>0.70000000000000007</v>
      </c>
      <c r="P791" s="202" t="str">
        <f t="shared" si="102"/>
        <v>Cebola</v>
      </c>
      <c r="Q791" s="243">
        <f t="shared" si="105"/>
        <v>0.39</v>
      </c>
      <c r="R791" s="245">
        <f t="shared" si="106"/>
        <v>0.33</v>
      </c>
      <c r="S791" s="243">
        <f t="shared" si="107"/>
        <v>0.38</v>
      </c>
    </row>
    <row r="792" spans="1:19" ht="16.5" x14ac:dyDescent="0.2">
      <c r="A792" s="99" t="s">
        <v>162</v>
      </c>
      <c r="B792" s="48">
        <v>2</v>
      </c>
      <c r="C792" s="52">
        <f t="shared" si="104"/>
        <v>0.84200000000000008</v>
      </c>
      <c r="D792" s="52">
        <f t="shared" si="104"/>
        <v>0.13800000000000001</v>
      </c>
      <c r="E792" s="52">
        <f t="shared" si="104"/>
        <v>0.05</v>
      </c>
      <c r="F792" s="52">
        <f t="shared" si="104"/>
        <v>0.01</v>
      </c>
      <c r="G792" s="52">
        <f t="shared" si="104"/>
        <v>2.4E-2</v>
      </c>
      <c r="H792" s="52">
        <f t="shared" si="104"/>
        <v>0</v>
      </c>
      <c r="I792" s="52">
        <f t="shared" si="104"/>
        <v>0.63560000000000005</v>
      </c>
      <c r="J792" s="52">
        <f t="shared" si="104"/>
        <v>0.49186666666666667</v>
      </c>
      <c r="K792" s="52">
        <f t="shared" si="104"/>
        <v>6.0666666666666655E-3</v>
      </c>
      <c r="L792" s="52">
        <f t="shared" si="104"/>
        <v>1.2933333333333331E-2</v>
      </c>
      <c r="M792" s="52">
        <f t="shared" si="104"/>
        <v>1.5970666666666669</v>
      </c>
      <c r="P792" s="202" t="str">
        <f t="shared" si="102"/>
        <v>Cheiro</v>
      </c>
      <c r="Q792" s="243">
        <f t="shared" si="105"/>
        <v>0.156</v>
      </c>
      <c r="R792" s="245">
        <f t="shared" si="106"/>
        <v>0.13200000000000001</v>
      </c>
      <c r="S792" s="243">
        <f t="shared" si="107"/>
        <v>0.152</v>
      </c>
    </row>
    <row r="793" spans="1:19" ht="16.5" x14ac:dyDescent="0.2">
      <c r="A793" s="99" t="s">
        <v>259</v>
      </c>
      <c r="B793" s="48">
        <v>40</v>
      </c>
      <c r="C793" s="52">
        <f t="shared" si="104"/>
        <v>131.61069449275365</v>
      </c>
      <c r="D793" s="52">
        <f t="shared" si="104"/>
        <v>24.488579710144926</v>
      </c>
      <c r="E793" s="52">
        <f t="shared" si="104"/>
        <v>7.9927536231884062</v>
      </c>
      <c r="F793" s="52">
        <f t="shared" si="104"/>
        <v>0.5026666666666666</v>
      </c>
      <c r="G793" s="52">
        <f t="shared" si="104"/>
        <v>7.3680000000000012</v>
      </c>
      <c r="H793" s="52">
        <f t="shared" si="104"/>
        <v>0</v>
      </c>
      <c r="I793" s="52">
        <f t="shared" si="104"/>
        <v>0</v>
      </c>
      <c r="J793" s="52">
        <f t="shared" si="104"/>
        <v>83.978666666666669</v>
      </c>
      <c r="K793" s="52">
        <f t="shared" si="104"/>
        <v>1.1613333333333331</v>
      </c>
      <c r="L793" s="52">
        <f t="shared" si="104"/>
        <v>3.1946666666666665</v>
      </c>
      <c r="M793" s="52">
        <f t="shared" si="104"/>
        <v>49.027999999999999</v>
      </c>
      <c r="P793" s="202" t="str">
        <f t="shared" si="102"/>
        <v>Feijão</v>
      </c>
      <c r="Q793" s="243">
        <f t="shared" si="105"/>
        <v>3.12</v>
      </c>
      <c r="R793" s="245">
        <f t="shared" si="106"/>
        <v>2.64</v>
      </c>
      <c r="S793" s="243">
        <f t="shared" si="107"/>
        <v>3.04</v>
      </c>
    </row>
    <row r="794" spans="1:19" ht="16.5" x14ac:dyDescent="0.2">
      <c r="A794" s="99" t="s">
        <v>172</v>
      </c>
      <c r="B794" s="48">
        <v>40</v>
      </c>
      <c r="C794" s="52">
        <f t="shared" si="104"/>
        <v>4.9457744927536167</v>
      </c>
      <c r="D794" s="52">
        <f t="shared" si="104"/>
        <v>1.0666086956521723</v>
      </c>
      <c r="E794" s="52">
        <f t="shared" si="104"/>
        <v>0.38405797101449268</v>
      </c>
      <c r="F794" s="52">
        <f t="shared" si="104"/>
        <v>2.3999999999999997E-2</v>
      </c>
      <c r="G794" s="52">
        <f t="shared" si="104"/>
        <v>0.68133333333333324</v>
      </c>
      <c r="H794" s="52">
        <f t="shared" si="104"/>
        <v>140</v>
      </c>
      <c r="I794" s="52">
        <f t="shared" si="104"/>
        <v>3.8586666666666662</v>
      </c>
      <c r="J794" s="52">
        <f t="shared" si="104"/>
        <v>0.73906666666666654</v>
      </c>
      <c r="K794" s="52">
        <f t="shared" si="104"/>
        <v>2.8000000000000004E-2</v>
      </c>
      <c r="L794" s="52">
        <f t="shared" si="104"/>
        <v>0</v>
      </c>
      <c r="M794" s="52">
        <f t="shared" si="104"/>
        <v>1.2190666666666665</v>
      </c>
      <c r="P794" s="202" t="str">
        <f t="shared" si="102"/>
        <v>Abóbor</v>
      </c>
      <c r="Q794" s="243">
        <f t="shared" si="105"/>
        <v>3.12</v>
      </c>
      <c r="R794" s="245">
        <f t="shared" si="106"/>
        <v>2.64</v>
      </c>
      <c r="S794" s="243">
        <f t="shared" si="107"/>
        <v>3.04</v>
      </c>
    </row>
    <row r="795" spans="1:19" ht="16.5" x14ac:dyDescent="0.2">
      <c r="A795" s="99" t="s">
        <v>337</v>
      </c>
      <c r="B795" s="48">
        <v>10</v>
      </c>
      <c r="C795" s="52">
        <f t="shared" si="104"/>
        <v>88.4</v>
      </c>
      <c r="D795" s="52">
        <f t="shared" si="104"/>
        <v>0</v>
      </c>
      <c r="E795" s="52">
        <f t="shared" si="104"/>
        <v>0</v>
      </c>
      <c r="F795" s="52">
        <f t="shared" si="104"/>
        <v>10</v>
      </c>
      <c r="G795" s="52">
        <f t="shared" si="104"/>
        <v>0</v>
      </c>
      <c r="H795" s="52">
        <f t="shared" si="104"/>
        <v>0</v>
      </c>
      <c r="I795" s="52">
        <f t="shared" si="104"/>
        <v>0</v>
      </c>
      <c r="J795" s="52">
        <f t="shared" si="104"/>
        <v>0</v>
      </c>
      <c r="K795" s="52">
        <f t="shared" si="104"/>
        <v>0</v>
      </c>
      <c r="L795" s="52">
        <f t="shared" si="104"/>
        <v>0</v>
      </c>
      <c r="M795" s="52">
        <f t="shared" si="104"/>
        <v>0</v>
      </c>
      <c r="P795" s="202" t="str">
        <f t="shared" si="102"/>
        <v>Óleo d</v>
      </c>
      <c r="Q795" s="243">
        <f t="shared" si="105"/>
        <v>0.78</v>
      </c>
      <c r="R795" s="245">
        <f t="shared" si="106"/>
        <v>0.66</v>
      </c>
      <c r="S795" s="243">
        <f t="shared" si="107"/>
        <v>0.76</v>
      </c>
    </row>
    <row r="796" spans="1:19" ht="16.5" x14ac:dyDescent="0.2">
      <c r="A796" s="99" t="s">
        <v>369</v>
      </c>
      <c r="B796" s="48">
        <v>20</v>
      </c>
      <c r="C796" s="52">
        <f t="shared" si="104"/>
        <v>3.4237605797101422</v>
      </c>
      <c r="D796" s="52">
        <f t="shared" si="104"/>
        <v>0.77197101449275385</v>
      </c>
      <c r="E796" s="52">
        <f t="shared" si="104"/>
        <v>0.17536231884057973</v>
      </c>
      <c r="F796" s="52">
        <f t="shared" si="104"/>
        <v>2.8666666666666667E-2</v>
      </c>
      <c r="G796" s="52">
        <f t="shared" si="104"/>
        <v>0.378</v>
      </c>
      <c r="H796" s="52">
        <f t="shared" si="104"/>
        <v>0</v>
      </c>
      <c r="I796" s="52">
        <f t="shared" si="104"/>
        <v>3.7433333333333332</v>
      </c>
      <c r="J796" s="52">
        <f t="shared" si="104"/>
        <v>1.7026666666666668</v>
      </c>
      <c r="K796" s="52">
        <f t="shared" si="104"/>
        <v>0.03</v>
      </c>
      <c r="L796" s="52">
        <f t="shared" si="104"/>
        <v>0.03</v>
      </c>
      <c r="M796" s="52">
        <f t="shared" si="104"/>
        <v>6.9093333333333353</v>
      </c>
      <c r="P796" s="202" t="str">
        <f t="shared" si="102"/>
        <v>Repolh</v>
      </c>
      <c r="Q796" s="243">
        <f t="shared" si="105"/>
        <v>1.56</v>
      </c>
      <c r="R796" s="245">
        <f t="shared" si="106"/>
        <v>1.32</v>
      </c>
      <c r="S796" s="243">
        <f t="shared" si="107"/>
        <v>1.52</v>
      </c>
    </row>
    <row r="797" spans="1:19" ht="16.5" x14ac:dyDescent="0.2">
      <c r="A797" s="99" t="s">
        <v>158</v>
      </c>
      <c r="B797" s="49">
        <v>2</v>
      </c>
      <c r="C797" s="52">
        <f t="shared" si="104"/>
        <v>0</v>
      </c>
      <c r="D797" s="52">
        <f t="shared" si="104"/>
        <v>0</v>
      </c>
      <c r="E797" s="52">
        <f t="shared" si="104"/>
        <v>0</v>
      </c>
      <c r="F797" s="52">
        <f t="shared" si="104"/>
        <v>0</v>
      </c>
      <c r="G797" s="52">
        <f t="shared" si="104"/>
        <v>0</v>
      </c>
      <c r="H797" s="52">
        <f t="shared" si="104"/>
        <v>0</v>
      </c>
      <c r="I797" s="52">
        <f t="shared" si="104"/>
        <v>0</v>
      </c>
      <c r="J797" s="52">
        <f t="shared" si="104"/>
        <v>0</v>
      </c>
      <c r="K797" s="52">
        <f t="shared" si="104"/>
        <v>0</v>
      </c>
      <c r="L797" s="52">
        <f t="shared" si="104"/>
        <v>0</v>
      </c>
      <c r="M797" s="52">
        <f t="shared" si="104"/>
        <v>0</v>
      </c>
      <c r="P797" s="202" t="str">
        <f t="shared" si="102"/>
        <v>Sal</v>
      </c>
      <c r="Q797" s="243">
        <f t="shared" si="105"/>
        <v>0.156</v>
      </c>
      <c r="R797" s="245">
        <f t="shared" si="106"/>
        <v>0.13200000000000001</v>
      </c>
      <c r="S797" s="243">
        <f t="shared" si="107"/>
        <v>0.152</v>
      </c>
    </row>
    <row r="798" spans="1:19" ht="16.5" x14ac:dyDescent="0.2">
      <c r="A798" s="99" t="s">
        <v>167</v>
      </c>
      <c r="B798" s="49">
        <v>10</v>
      </c>
      <c r="C798" s="52">
        <f t="shared" si="104"/>
        <v>1.5335156521739157</v>
      </c>
      <c r="D798" s="52">
        <f t="shared" si="104"/>
        <v>0.3138840579710146</v>
      </c>
      <c r="E798" s="52">
        <f t="shared" si="104"/>
        <v>0.10978260869565216</v>
      </c>
      <c r="F798" s="52">
        <f t="shared" si="104"/>
        <v>1.7333333333333336E-2</v>
      </c>
      <c r="G798" s="52">
        <f t="shared" si="104"/>
        <v>0.11733333333333332</v>
      </c>
      <c r="H798" s="52">
        <f t="shared" si="104"/>
        <v>4.1630000000000003</v>
      </c>
      <c r="I798" s="52">
        <f t="shared" si="104"/>
        <v>2.1213333333333333</v>
      </c>
      <c r="J798" s="52">
        <f t="shared" si="104"/>
        <v>1.0539999999999998</v>
      </c>
      <c r="K798" s="52">
        <f t="shared" si="104"/>
        <v>1.3666666666666669E-2</v>
      </c>
      <c r="L798" s="52">
        <f t="shared" si="104"/>
        <v>2.3666666666666666E-2</v>
      </c>
      <c r="M798" s="52">
        <f t="shared" si="104"/>
        <v>0.69400000000000006</v>
      </c>
      <c r="P798" s="202" t="str">
        <f t="shared" si="102"/>
        <v>Tomate</v>
      </c>
      <c r="Q798" s="243">
        <f t="shared" si="105"/>
        <v>0.78</v>
      </c>
      <c r="R798" s="245">
        <f t="shared" si="106"/>
        <v>0.66</v>
      </c>
      <c r="S798" s="243">
        <f t="shared" si="107"/>
        <v>0.76</v>
      </c>
    </row>
    <row r="799" spans="1:19" ht="16.5" x14ac:dyDescent="0.2">
      <c r="A799" s="99" t="s">
        <v>293</v>
      </c>
      <c r="B799" s="49">
        <v>100</v>
      </c>
      <c r="C799" s="52">
        <f t="shared" si="104"/>
        <v>36.773765217391322</v>
      </c>
      <c r="D799" s="52">
        <f t="shared" si="104"/>
        <v>8.9465217391304375</v>
      </c>
      <c r="E799" s="52">
        <f t="shared" si="104"/>
        <v>1.0434782608695652</v>
      </c>
      <c r="F799" s="52">
        <f t="shared" si="104"/>
        <v>0.12666666666666668</v>
      </c>
      <c r="G799" s="52">
        <f t="shared" si="104"/>
        <v>0.76666666666666661</v>
      </c>
      <c r="H799" s="52">
        <f t="shared" si="104"/>
        <v>11.21</v>
      </c>
      <c r="I799" s="52">
        <f t="shared" si="104"/>
        <v>53.73333333333332</v>
      </c>
      <c r="J799" s="52">
        <f t="shared" si="104"/>
        <v>8.6133333333333333</v>
      </c>
      <c r="K799" s="52">
        <f t="shared" si="104"/>
        <v>0.06</v>
      </c>
      <c r="L799" s="52">
        <f t="shared" si="104"/>
        <v>0.09</v>
      </c>
      <c r="M799" s="52">
        <f t="shared" si="104"/>
        <v>21.885999999999999</v>
      </c>
      <c r="P799" s="202" t="str">
        <f t="shared" si="102"/>
        <v>Laranj</v>
      </c>
      <c r="Q799" s="243">
        <f t="shared" si="105"/>
        <v>7.8</v>
      </c>
      <c r="R799" s="245">
        <f t="shared" si="106"/>
        <v>6.6</v>
      </c>
      <c r="S799" s="243">
        <f t="shared" si="107"/>
        <v>7.6</v>
      </c>
    </row>
    <row r="800" spans="1:19" ht="15.75" x14ac:dyDescent="0.2">
      <c r="A800" s="100"/>
      <c r="B800" s="49"/>
      <c r="C800" s="52" t="str">
        <f t="shared" si="104"/>
        <v/>
      </c>
      <c r="D800" s="52" t="str">
        <f t="shared" si="104"/>
        <v/>
      </c>
      <c r="E800" s="52" t="str">
        <f t="shared" si="104"/>
        <v/>
      </c>
      <c r="F800" s="52" t="str">
        <f t="shared" si="104"/>
        <v/>
      </c>
      <c r="G800" s="52" t="str">
        <f t="shared" si="104"/>
        <v/>
      </c>
      <c r="H800" s="52" t="str">
        <f t="shared" si="104"/>
        <v/>
      </c>
      <c r="I800" s="52" t="str">
        <f t="shared" si="104"/>
        <v/>
      </c>
      <c r="J800" s="52" t="str">
        <f t="shared" si="104"/>
        <v/>
      </c>
      <c r="K800" s="52" t="str">
        <f t="shared" si="104"/>
        <v/>
      </c>
      <c r="L800" s="52" t="str">
        <f t="shared" si="104"/>
        <v/>
      </c>
      <c r="M800" s="52" t="str">
        <f t="shared" si="104"/>
        <v/>
      </c>
      <c r="P800" s="202" t="str">
        <f t="shared" si="102"/>
        <v/>
      </c>
    </row>
    <row r="801" spans="1:16" ht="15.75" x14ac:dyDescent="0.2">
      <c r="A801" s="100"/>
      <c r="B801" s="49"/>
      <c r="C801" s="52" t="str">
        <f t="shared" si="104"/>
        <v/>
      </c>
      <c r="D801" s="52" t="str">
        <f t="shared" si="104"/>
        <v/>
      </c>
      <c r="E801" s="52" t="str">
        <f t="shared" si="104"/>
        <v/>
      </c>
      <c r="F801" s="52" t="str">
        <f t="shared" si="104"/>
        <v/>
      </c>
      <c r="G801" s="52" t="str">
        <f t="shared" si="104"/>
        <v/>
      </c>
      <c r="H801" s="52" t="str">
        <f t="shared" si="104"/>
        <v/>
      </c>
      <c r="I801" s="52" t="str">
        <f t="shared" si="104"/>
        <v/>
      </c>
      <c r="J801" s="52" t="str">
        <f t="shared" si="104"/>
        <v/>
      </c>
      <c r="K801" s="52" t="str">
        <f t="shared" si="104"/>
        <v/>
      </c>
      <c r="L801" s="52" t="str">
        <f t="shared" si="104"/>
        <v/>
      </c>
      <c r="M801" s="52" t="str">
        <f t="shared" si="104"/>
        <v/>
      </c>
      <c r="P801" s="202" t="str">
        <f t="shared" si="102"/>
        <v/>
      </c>
    </row>
    <row r="802" spans="1:16" ht="15.75" x14ac:dyDescent="0.2">
      <c r="A802" s="100"/>
      <c r="B802" s="49"/>
      <c r="C802" s="52" t="str">
        <f t="shared" si="104"/>
        <v/>
      </c>
      <c r="D802" s="52" t="str">
        <f t="shared" si="104"/>
        <v/>
      </c>
      <c r="E802" s="52" t="str">
        <f t="shared" si="104"/>
        <v/>
      </c>
      <c r="F802" s="52" t="str">
        <f t="shared" si="104"/>
        <v/>
      </c>
      <c r="G802" s="52" t="str">
        <f t="shared" si="104"/>
        <v/>
      </c>
      <c r="H802" s="52" t="str">
        <f t="shared" si="104"/>
        <v/>
      </c>
      <c r="I802" s="52" t="str">
        <f t="shared" si="104"/>
        <v/>
      </c>
      <c r="J802" s="52" t="str">
        <f t="shared" si="104"/>
        <v/>
      </c>
      <c r="K802" s="52" t="str">
        <f t="shared" si="104"/>
        <v/>
      </c>
      <c r="L802" s="52" t="str">
        <f t="shared" si="104"/>
        <v/>
      </c>
      <c r="M802" s="52" t="str">
        <f t="shared" si="104"/>
        <v/>
      </c>
      <c r="P802" s="202" t="str">
        <f t="shared" si="102"/>
        <v/>
      </c>
    </row>
    <row r="803" spans="1:16" ht="15.75" x14ac:dyDescent="0.2">
      <c r="A803" s="100"/>
      <c r="B803" s="49"/>
      <c r="C803" s="52" t="str">
        <f t="shared" si="104"/>
        <v/>
      </c>
      <c r="D803" s="52" t="str">
        <f t="shared" si="104"/>
        <v/>
      </c>
      <c r="E803" s="52" t="str">
        <f t="shared" si="104"/>
        <v/>
      </c>
      <c r="F803" s="52" t="str">
        <f t="shared" si="104"/>
        <v/>
      </c>
      <c r="G803" s="52" t="str">
        <f t="shared" si="104"/>
        <v/>
      </c>
      <c r="H803" s="52" t="str">
        <f t="shared" si="104"/>
        <v/>
      </c>
      <c r="I803" s="52" t="str">
        <f t="shared" si="104"/>
        <v/>
      </c>
      <c r="J803" s="52" t="str">
        <f t="shared" si="104"/>
        <v/>
      </c>
      <c r="K803" s="52" t="str">
        <f t="shared" si="104"/>
        <v/>
      </c>
      <c r="L803" s="52" t="str">
        <f t="shared" si="104"/>
        <v/>
      </c>
      <c r="M803" s="52" t="str">
        <f t="shared" si="104"/>
        <v/>
      </c>
      <c r="P803" s="202" t="str">
        <f t="shared" si="102"/>
        <v/>
      </c>
    </row>
    <row r="804" spans="1:16" ht="15.75" x14ac:dyDescent="0.2">
      <c r="A804" s="100"/>
      <c r="B804" s="49"/>
      <c r="C804" s="52" t="str">
        <f t="shared" ref="C804:M807" si="108">IF($A804="","",$B804*(VLOOKUP($A804,listaDados,C$3,FALSE)))</f>
        <v/>
      </c>
      <c r="D804" s="52" t="str">
        <f t="shared" si="108"/>
        <v/>
      </c>
      <c r="E804" s="52" t="str">
        <f t="shared" si="108"/>
        <v/>
      </c>
      <c r="F804" s="52" t="str">
        <f t="shared" si="108"/>
        <v/>
      </c>
      <c r="G804" s="52" t="str">
        <f t="shared" si="108"/>
        <v/>
      </c>
      <c r="H804" s="52" t="str">
        <f t="shared" si="108"/>
        <v/>
      </c>
      <c r="I804" s="52" t="str">
        <f t="shared" si="108"/>
        <v/>
      </c>
      <c r="J804" s="52" t="str">
        <f t="shared" si="108"/>
        <v/>
      </c>
      <c r="K804" s="52" t="str">
        <f t="shared" si="108"/>
        <v/>
      </c>
      <c r="L804" s="52" t="str">
        <f t="shared" si="108"/>
        <v/>
      </c>
      <c r="M804" s="52" t="str">
        <f t="shared" si="108"/>
        <v/>
      </c>
      <c r="P804" s="202" t="str">
        <f t="shared" si="102"/>
        <v/>
      </c>
    </row>
    <row r="805" spans="1:16" ht="15.75" x14ac:dyDescent="0.2">
      <c r="A805" s="100"/>
      <c r="B805" s="49"/>
      <c r="C805" s="52" t="str">
        <f t="shared" si="108"/>
        <v/>
      </c>
      <c r="D805" s="52" t="str">
        <f t="shared" si="108"/>
        <v/>
      </c>
      <c r="E805" s="52" t="str">
        <f t="shared" si="108"/>
        <v/>
      </c>
      <c r="F805" s="52" t="str">
        <f t="shared" si="108"/>
        <v/>
      </c>
      <c r="G805" s="52" t="str">
        <f t="shared" si="108"/>
        <v/>
      </c>
      <c r="H805" s="52" t="str">
        <f t="shared" si="108"/>
        <v/>
      </c>
      <c r="I805" s="52" t="str">
        <f t="shared" si="108"/>
        <v/>
      </c>
      <c r="J805" s="52" t="str">
        <f t="shared" si="108"/>
        <v/>
      </c>
      <c r="K805" s="52" t="str">
        <f t="shared" si="108"/>
        <v/>
      </c>
      <c r="L805" s="52" t="str">
        <f t="shared" si="108"/>
        <v/>
      </c>
      <c r="M805" s="52" t="str">
        <f t="shared" si="108"/>
        <v/>
      </c>
      <c r="P805" s="202" t="str">
        <f t="shared" si="102"/>
        <v/>
      </c>
    </row>
    <row r="806" spans="1:16" ht="15.75" x14ac:dyDescent="0.2">
      <c r="A806" s="100"/>
      <c r="B806" s="49"/>
      <c r="C806" s="52" t="str">
        <f t="shared" si="108"/>
        <v/>
      </c>
      <c r="D806" s="52" t="str">
        <f t="shared" si="108"/>
        <v/>
      </c>
      <c r="E806" s="52" t="str">
        <f t="shared" si="108"/>
        <v/>
      </c>
      <c r="F806" s="52" t="str">
        <f t="shared" si="108"/>
        <v/>
      </c>
      <c r="G806" s="52" t="str">
        <f t="shared" si="108"/>
        <v/>
      </c>
      <c r="H806" s="52" t="str">
        <f t="shared" si="108"/>
        <v/>
      </c>
      <c r="I806" s="52" t="str">
        <f t="shared" si="108"/>
        <v/>
      </c>
      <c r="J806" s="52" t="str">
        <f t="shared" si="108"/>
        <v/>
      </c>
      <c r="K806" s="52" t="str">
        <f t="shared" si="108"/>
        <v/>
      </c>
      <c r="L806" s="52" t="str">
        <f t="shared" si="108"/>
        <v/>
      </c>
      <c r="M806" s="52" t="str">
        <f t="shared" si="108"/>
        <v/>
      </c>
      <c r="P806" s="202" t="str">
        <f t="shared" si="102"/>
        <v/>
      </c>
    </row>
    <row r="807" spans="1:16" ht="15.75" x14ac:dyDescent="0.2">
      <c r="A807" s="100"/>
      <c r="B807" s="49"/>
      <c r="C807" s="52" t="str">
        <f t="shared" si="108"/>
        <v/>
      </c>
      <c r="D807" s="52" t="str">
        <f t="shared" si="108"/>
        <v/>
      </c>
      <c r="E807" s="52" t="str">
        <f t="shared" si="108"/>
        <v/>
      </c>
      <c r="F807" s="52" t="str">
        <f t="shared" si="108"/>
        <v/>
      </c>
      <c r="G807" s="52" t="str">
        <f t="shared" si="108"/>
        <v/>
      </c>
      <c r="H807" s="52" t="str">
        <f t="shared" si="108"/>
        <v/>
      </c>
      <c r="I807" s="52" t="str">
        <f t="shared" si="108"/>
        <v/>
      </c>
      <c r="J807" s="52" t="str">
        <f t="shared" si="108"/>
        <v/>
      </c>
      <c r="K807" s="52" t="str">
        <f t="shared" si="108"/>
        <v/>
      </c>
      <c r="L807" s="52" t="str">
        <f t="shared" si="108"/>
        <v/>
      </c>
      <c r="M807" s="52" t="str">
        <f t="shared" si="108"/>
        <v/>
      </c>
      <c r="P807" s="202" t="str">
        <f t="shared" si="102"/>
        <v/>
      </c>
    </row>
    <row r="808" spans="1:16" ht="16.5" thickBot="1" x14ac:dyDescent="0.25">
      <c r="A808" s="181" t="s">
        <v>134</v>
      </c>
      <c r="B808" s="55"/>
      <c r="C808" s="50">
        <f t="shared" ref="C808:M808" si="109">SUM(C788:C807)</f>
        <v>729.86066465217391</v>
      </c>
      <c r="D808" s="50">
        <f t="shared" si="109"/>
        <v>115.16682608695652</v>
      </c>
      <c r="E808" s="50">
        <f t="shared" si="109"/>
        <v>29.807590579710148</v>
      </c>
      <c r="F808" s="50">
        <f t="shared" si="109"/>
        <v>16.266533333333332</v>
      </c>
      <c r="G808" s="50">
        <f t="shared" si="109"/>
        <v>11.127066666666668</v>
      </c>
      <c r="H808" s="50">
        <f t="shared" si="109"/>
        <v>157.03800000000001</v>
      </c>
      <c r="I808" s="50">
        <f t="shared" si="109"/>
        <v>64.637599999999992</v>
      </c>
      <c r="J808" s="50">
        <f t="shared" si="109"/>
        <v>140.2020333335</v>
      </c>
      <c r="K808" s="50">
        <f t="shared" si="109"/>
        <v>4.1207666666666656</v>
      </c>
      <c r="L808" s="50">
        <f t="shared" si="109"/>
        <v>5.1791808333333327</v>
      </c>
      <c r="M808" s="50">
        <f t="shared" si="109"/>
        <v>88.375399999999999</v>
      </c>
      <c r="P808" s="202" t="str">
        <f t="shared" si="102"/>
        <v>TOTAL</v>
      </c>
    </row>
    <row r="809" spans="1:16" ht="15.75" x14ac:dyDescent="0.2">
      <c r="A809" s="129"/>
      <c r="B809" s="130"/>
      <c r="C809" s="128"/>
      <c r="D809" s="128"/>
      <c r="E809" s="128"/>
      <c r="F809" s="128"/>
      <c r="G809" s="128"/>
      <c r="H809" s="128"/>
      <c r="I809" s="128"/>
      <c r="J809" s="128"/>
      <c r="K809" s="128"/>
      <c r="L809" s="128"/>
      <c r="M809" s="131"/>
      <c r="P809" s="202" t="str">
        <f t="shared" si="102"/>
        <v/>
      </c>
    </row>
    <row r="810" spans="1:16" ht="16.5" thickBot="1" x14ac:dyDescent="0.25">
      <c r="A810" s="129"/>
      <c r="B810" s="130"/>
      <c r="C810" s="128"/>
      <c r="D810" s="128"/>
      <c r="E810" s="128"/>
      <c r="F810" s="128"/>
      <c r="G810" s="128"/>
      <c r="H810" s="128"/>
      <c r="I810" s="128"/>
      <c r="J810" s="128"/>
      <c r="K810" s="128"/>
      <c r="L810" s="128"/>
      <c r="M810" s="131"/>
      <c r="P810" s="202" t="str">
        <f t="shared" si="102"/>
        <v/>
      </c>
    </row>
    <row r="811" spans="1:16" ht="32.25" thickBot="1" x14ac:dyDescent="0.25">
      <c r="A811" s="92" t="s">
        <v>133</v>
      </c>
      <c r="B811" s="178"/>
      <c r="C811" s="179"/>
      <c r="D811" s="179"/>
      <c r="E811" s="272" t="s">
        <v>414</v>
      </c>
      <c r="F811" s="272"/>
      <c r="G811" s="272"/>
      <c r="H811" s="179" t="s">
        <v>418</v>
      </c>
      <c r="I811" s="179"/>
      <c r="J811" s="179"/>
      <c r="K811" s="180"/>
      <c r="L811" s="251" t="s">
        <v>74</v>
      </c>
      <c r="M811" s="252"/>
      <c r="O811" s="5"/>
      <c r="P811" s="202" t="str">
        <f t="shared" si="102"/>
        <v>MEC 
F</v>
      </c>
    </row>
    <row r="812" spans="1:16" ht="15.75" thickBot="1" x14ac:dyDescent="0.3">
      <c r="A812" s="93" t="s">
        <v>453</v>
      </c>
      <c r="B812" s="1">
        <v>1</v>
      </c>
      <c r="C812" s="2" t="s">
        <v>448</v>
      </c>
      <c r="D812" s="3"/>
      <c r="E812" s="253"/>
      <c r="F812" s="253"/>
      <c r="G812" s="253"/>
      <c r="H812" s="254"/>
      <c r="I812" s="255" t="s">
        <v>141</v>
      </c>
      <c r="J812" s="256"/>
      <c r="K812" s="257" t="s">
        <v>80</v>
      </c>
      <c r="L812" s="258"/>
      <c r="M812" s="259"/>
      <c r="P812" s="202" t="str">
        <f t="shared" si="102"/>
        <v xml:space="preserve">Nº de </v>
      </c>
    </row>
    <row r="813" spans="1:16" ht="13.5" thickBot="1" x14ac:dyDescent="0.25">
      <c r="A813" s="94"/>
      <c r="B813" s="14"/>
      <c r="C813" s="15">
        <v>14</v>
      </c>
      <c r="D813" s="15">
        <v>15</v>
      </c>
      <c r="E813" s="15">
        <v>16</v>
      </c>
      <c r="F813" s="15">
        <v>17</v>
      </c>
      <c r="G813" s="15">
        <v>18</v>
      </c>
      <c r="H813" s="15">
        <v>19</v>
      </c>
      <c r="I813" s="15">
        <v>20</v>
      </c>
      <c r="J813" s="15">
        <v>21</v>
      </c>
      <c r="K813" s="15">
        <v>22</v>
      </c>
      <c r="L813" s="15">
        <v>23</v>
      </c>
      <c r="M813" s="95">
        <v>24</v>
      </c>
      <c r="P813" s="202" t="str">
        <f t="shared" si="102"/>
        <v/>
      </c>
    </row>
    <row r="814" spans="1:16" ht="15" x14ac:dyDescent="0.2">
      <c r="A814" s="96" t="s">
        <v>0</v>
      </c>
      <c r="B814" s="260" t="s">
        <v>73</v>
      </c>
      <c r="C814" s="262" t="s">
        <v>441</v>
      </c>
      <c r="D814" s="263"/>
      <c r="E814" s="263"/>
      <c r="F814" s="263"/>
      <c r="G814" s="263"/>
      <c r="H814" s="263"/>
      <c r="I814" s="263"/>
      <c r="J814" s="263"/>
      <c r="K814" s="264"/>
      <c r="L814" s="268" t="s">
        <v>1</v>
      </c>
      <c r="M814" s="269"/>
      <c r="P814" s="202" t="str">
        <f t="shared" si="102"/>
        <v>N.º do</v>
      </c>
    </row>
    <row r="815" spans="1:16" ht="15.75" thickBot="1" x14ac:dyDescent="0.25">
      <c r="A815" s="97">
        <v>28</v>
      </c>
      <c r="B815" s="261"/>
      <c r="C815" s="265"/>
      <c r="D815" s="266"/>
      <c r="E815" s="266"/>
      <c r="F815" s="266"/>
      <c r="G815" s="266"/>
      <c r="H815" s="266"/>
      <c r="I815" s="266"/>
      <c r="J815" s="266"/>
      <c r="K815" s="267"/>
      <c r="L815" s="270">
        <v>1</v>
      </c>
      <c r="M815" s="271"/>
      <c r="P815" s="202" t="str">
        <f t="shared" si="102"/>
        <v>28</v>
      </c>
    </row>
    <row r="816" spans="1:16" ht="30" x14ac:dyDescent="0.2">
      <c r="A816" s="249" t="s">
        <v>2</v>
      </c>
      <c r="B816" s="46" t="s">
        <v>3</v>
      </c>
      <c r="C816" s="47" t="s">
        <v>54</v>
      </c>
      <c r="D816" s="47" t="s">
        <v>132</v>
      </c>
      <c r="E816" s="47" t="s">
        <v>136</v>
      </c>
      <c r="F816" s="47" t="s">
        <v>137</v>
      </c>
      <c r="G816" s="47" t="s">
        <v>138</v>
      </c>
      <c r="H816" s="47" t="s">
        <v>126</v>
      </c>
      <c r="I816" s="47" t="s">
        <v>127</v>
      </c>
      <c r="J816" s="47" t="s">
        <v>131</v>
      </c>
      <c r="K816" s="47" t="s">
        <v>128</v>
      </c>
      <c r="L816" s="47" t="s">
        <v>129</v>
      </c>
      <c r="M816" s="47" t="s">
        <v>130</v>
      </c>
      <c r="P816" s="202" t="str">
        <f t="shared" si="102"/>
        <v>Nome d</v>
      </c>
    </row>
    <row r="817" spans="1:16" ht="15.75" thickBot="1" x14ac:dyDescent="0.25">
      <c r="A817" s="250"/>
      <c r="B817" s="53" t="s">
        <v>4</v>
      </c>
      <c r="C817" s="54" t="s">
        <v>4</v>
      </c>
      <c r="D817" s="54" t="s">
        <v>4</v>
      </c>
      <c r="E817" s="54" t="s">
        <v>4</v>
      </c>
      <c r="F817" s="54" t="s">
        <v>4</v>
      </c>
      <c r="G817" s="54" t="s">
        <v>4</v>
      </c>
      <c r="H817" s="54" t="s">
        <v>139</v>
      </c>
      <c r="I817" s="54" t="s">
        <v>72</v>
      </c>
      <c r="J817" s="54" t="s">
        <v>72</v>
      </c>
      <c r="K817" s="54" t="s">
        <v>72</v>
      </c>
      <c r="L817" s="54" t="s">
        <v>72</v>
      </c>
      <c r="M817" s="54" t="s">
        <v>72</v>
      </c>
      <c r="P817" s="202" t="str">
        <f t="shared" si="102"/>
        <v/>
      </c>
    </row>
    <row r="818" spans="1:16" ht="16.5" x14ac:dyDescent="0.2">
      <c r="A818" s="98" t="s">
        <v>183</v>
      </c>
      <c r="B818" s="51">
        <v>1</v>
      </c>
      <c r="C818" s="52">
        <f t="shared" ref="C818:M833" si="110">IF($A818="","",$B818*(VLOOKUP($A818,listaDados,C$3,FALSE)))</f>
        <v>1.1312987826086958</v>
      </c>
      <c r="D818" s="52">
        <f t="shared" si="110"/>
        <v>0.23905797101449278</v>
      </c>
      <c r="E818" s="52">
        <f t="shared" si="110"/>
        <v>7.0108695652173911E-2</v>
      </c>
      <c r="F818" s="52">
        <f t="shared" si="110"/>
        <v>2.2000000000000001E-3</v>
      </c>
      <c r="G818" s="52">
        <f t="shared" si="110"/>
        <v>4.3233333333333332E-2</v>
      </c>
      <c r="H818" s="52">
        <f t="shared" si="110"/>
        <v>9.5000000000000001E-2</v>
      </c>
      <c r="I818" s="52">
        <f t="shared" si="110"/>
        <v>0.312</v>
      </c>
      <c r="J818" s="52">
        <f t="shared" si="110"/>
        <v>0.21293333333333334</v>
      </c>
      <c r="K818" s="52">
        <f t="shared" si="110"/>
        <v>8.199999999999999E-3</v>
      </c>
      <c r="L818" s="52">
        <f t="shared" si="110"/>
        <v>8.0000000000000002E-3</v>
      </c>
      <c r="M818" s="52">
        <f t="shared" si="110"/>
        <v>0.1356</v>
      </c>
      <c r="P818" s="202" t="str">
        <f t="shared" si="102"/>
        <v>Alho</v>
      </c>
    </row>
    <row r="819" spans="1:16" ht="16.5" x14ac:dyDescent="0.2">
      <c r="A819" s="99" t="s">
        <v>189</v>
      </c>
      <c r="B819" s="48">
        <v>100</v>
      </c>
      <c r="C819" s="52">
        <f t="shared" si="110"/>
        <v>357.78927311594202</v>
      </c>
      <c r="D819" s="52">
        <f t="shared" si="110"/>
        <v>78.759543478260866</v>
      </c>
      <c r="E819" s="52">
        <f t="shared" si="110"/>
        <v>7.1585398550724637</v>
      </c>
      <c r="F819" s="52">
        <f t="shared" si="110"/>
        <v>0.33500000000000002</v>
      </c>
      <c r="G819" s="52">
        <f t="shared" si="110"/>
        <v>1.6391666666666667</v>
      </c>
      <c r="H819" s="52">
        <f t="shared" si="110"/>
        <v>0</v>
      </c>
      <c r="I819" s="52">
        <f t="shared" si="110"/>
        <v>0</v>
      </c>
      <c r="J819" s="52">
        <f t="shared" si="110"/>
        <v>30.383666666666663</v>
      </c>
      <c r="K819" s="52">
        <f t="shared" si="110"/>
        <v>1.2248333333333334</v>
      </c>
      <c r="L819" s="52">
        <f t="shared" si="110"/>
        <v>0.67774749999999995</v>
      </c>
      <c r="M819" s="52">
        <f t="shared" si="110"/>
        <v>4.4143333333333334</v>
      </c>
      <c r="P819" s="202" t="str">
        <f t="shared" si="102"/>
        <v>Arroz,</v>
      </c>
    </row>
    <row r="820" spans="1:16" ht="16.5" x14ac:dyDescent="0.2">
      <c r="A820" s="99" t="s">
        <v>233</v>
      </c>
      <c r="B820" s="48">
        <v>5</v>
      </c>
      <c r="C820" s="52">
        <f t="shared" si="110"/>
        <v>1.9710023188405792</v>
      </c>
      <c r="D820" s="52">
        <f t="shared" si="110"/>
        <v>0.44265942028985489</v>
      </c>
      <c r="E820" s="52">
        <f t="shared" si="110"/>
        <v>8.5507246376811605E-2</v>
      </c>
      <c r="F820" s="52">
        <f t="shared" si="110"/>
        <v>4.0000000000000001E-3</v>
      </c>
      <c r="G820" s="52">
        <f t="shared" si="110"/>
        <v>0.10933333333333335</v>
      </c>
      <c r="H820" s="52">
        <f t="shared" si="110"/>
        <v>4.0000000000000001E-3</v>
      </c>
      <c r="I820" s="52">
        <f t="shared" si="110"/>
        <v>0.23333333333333334</v>
      </c>
      <c r="J820" s="52">
        <f t="shared" si="110"/>
        <v>0.59583333350000001</v>
      </c>
      <c r="K820" s="52">
        <f t="shared" si="110"/>
        <v>8.666666666666668E-3</v>
      </c>
      <c r="L820" s="52">
        <f t="shared" si="110"/>
        <v>1.0166666666666668E-2</v>
      </c>
      <c r="M820" s="52">
        <f t="shared" si="110"/>
        <v>0.70000000000000007</v>
      </c>
      <c r="P820" s="202" t="str">
        <f t="shared" si="102"/>
        <v>Cebola</v>
      </c>
    </row>
    <row r="821" spans="1:16" ht="16.5" x14ac:dyDescent="0.2">
      <c r="A821" s="99" t="s">
        <v>162</v>
      </c>
      <c r="B821" s="48">
        <v>2</v>
      </c>
      <c r="C821" s="52">
        <f t="shared" si="110"/>
        <v>0.84200000000000008</v>
      </c>
      <c r="D821" s="52">
        <f t="shared" si="110"/>
        <v>0.13800000000000001</v>
      </c>
      <c r="E821" s="52">
        <f t="shared" si="110"/>
        <v>0.05</v>
      </c>
      <c r="F821" s="52">
        <f t="shared" si="110"/>
        <v>0.01</v>
      </c>
      <c r="G821" s="52">
        <f t="shared" si="110"/>
        <v>2.4E-2</v>
      </c>
      <c r="H821" s="52">
        <f t="shared" si="110"/>
        <v>0</v>
      </c>
      <c r="I821" s="52">
        <f t="shared" si="110"/>
        <v>0.63560000000000005</v>
      </c>
      <c r="J821" s="52">
        <f t="shared" si="110"/>
        <v>0.49186666666666667</v>
      </c>
      <c r="K821" s="52">
        <f t="shared" si="110"/>
        <v>6.0666666666666655E-3</v>
      </c>
      <c r="L821" s="52">
        <f t="shared" si="110"/>
        <v>1.2933333333333331E-2</v>
      </c>
      <c r="M821" s="52">
        <f t="shared" si="110"/>
        <v>1.5970666666666669</v>
      </c>
      <c r="P821" s="202" t="str">
        <f t="shared" si="102"/>
        <v>Cheiro</v>
      </c>
    </row>
    <row r="822" spans="1:16" ht="16.5" x14ac:dyDescent="0.2">
      <c r="A822" s="99" t="s">
        <v>259</v>
      </c>
      <c r="B822" s="48">
        <v>30</v>
      </c>
      <c r="C822" s="52">
        <f t="shared" si="110"/>
        <v>98.708020869565232</v>
      </c>
      <c r="D822" s="52">
        <f t="shared" si="110"/>
        <v>18.366434782608696</v>
      </c>
      <c r="E822" s="52">
        <f t="shared" si="110"/>
        <v>5.9945652173913047</v>
      </c>
      <c r="F822" s="52">
        <f t="shared" si="110"/>
        <v>0.37699999999999995</v>
      </c>
      <c r="G822" s="52">
        <f t="shared" si="110"/>
        <v>5.5260000000000007</v>
      </c>
      <c r="H822" s="52">
        <f t="shared" si="110"/>
        <v>0</v>
      </c>
      <c r="I822" s="52">
        <f t="shared" si="110"/>
        <v>0</v>
      </c>
      <c r="J822" s="52">
        <f t="shared" si="110"/>
        <v>62.984000000000002</v>
      </c>
      <c r="K822" s="52">
        <f t="shared" si="110"/>
        <v>0.87099999999999977</v>
      </c>
      <c r="L822" s="52">
        <f t="shared" si="110"/>
        <v>2.3959999999999999</v>
      </c>
      <c r="M822" s="52">
        <f t="shared" si="110"/>
        <v>36.771000000000001</v>
      </c>
      <c r="P822" s="202" t="str">
        <f t="shared" si="102"/>
        <v>Feijão</v>
      </c>
    </row>
    <row r="823" spans="1:16" ht="16.5" x14ac:dyDescent="0.2">
      <c r="A823" s="99" t="s">
        <v>224</v>
      </c>
      <c r="B823" s="48">
        <v>60</v>
      </c>
      <c r="C823" s="52">
        <f t="shared" si="110"/>
        <v>88.779800000000009</v>
      </c>
      <c r="D823" s="52">
        <f t="shared" si="110"/>
        <v>0</v>
      </c>
      <c r="E823" s="52">
        <f t="shared" si="110"/>
        <v>12.908000000000001</v>
      </c>
      <c r="F823" s="52">
        <f t="shared" si="110"/>
        <v>3.7319999999999998</v>
      </c>
      <c r="G823" s="52">
        <f t="shared" si="110"/>
        <v>0</v>
      </c>
      <c r="H823" s="52">
        <f t="shared" si="110"/>
        <v>1.2399999999999998</v>
      </c>
      <c r="I823" s="52">
        <f t="shared" si="110"/>
        <v>0</v>
      </c>
      <c r="J823" s="52">
        <f t="shared" si="110"/>
        <v>12.665999999999999</v>
      </c>
      <c r="K823" s="52">
        <f t="shared" si="110"/>
        <v>1.6840000000000002</v>
      </c>
      <c r="L823" s="52">
        <f t="shared" si="110"/>
        <v>1.1359999999999999</v>
      </c>
      <c r="M823" s="52">
        <f t="shared" si="110"/>
        <v>1.7719999999999998</v>
      </c>
      <c r="P823" s="202" t="str">
        <f t="shared" si="102"/>
        <v>Carne,</v>
      </c>
    </row>
    <row r="824" spans="1:16" ht="16.5" x14ac:dyDescent="0.2">
      <c r="A824" s="99" t="s">
        <v>321</v>
      </c>
      <c r="B824" s="48">
        <v>150</v>
      </c>
      <c r="C824" s="52">
        <f t="shared" si="110"/>
        <v>48.909939130434687</v>
      </c>
      <c r="D824" s="52">
        <f t="shared" si="110"/>
        <v>12.208913043478256</v>
      </c>
      <c r="E824" s="52">
        <f t="shared" si="110"/>
        <v>1.3260869565217392</v>
      </c>
      <c r="F824" s="52">
        <f t="shared" si="110"/>
        <v>0</v>
      </c>
      <c r="G824" s="52">
        <f t="shared" si="110"/>
        <v>0.18500000000000003</v>
      </c>
      <c r="H824" s="52">
        <f t="shared" si="110"/>
        <v>42.749999999999993</v>
      </c>
      <c r="I824" s="52">
        <f t="shared" si="110"/>
        <v>9.2200000000000006</v>
      </c>
      <c r="J824" s="52">
        <f t="shared" si="110"/>
        <v>14.445000000000002</v>
      </c>
      <c r="K824" s="52">
        <f t="shared" si="110"/>
        <v>0.14500000000000002</v>
      </c>
      <c r="L824" s="52">
        <f t="shared" si="110"/>
        <v>0.33999999999999997</v>
      </c>
      <c r="M824" s="52">
        <f t="shared" si="110"/>
        <v>11.579999999999998</v>
      </c>
      <c r="P824" s="202" t="str">
        <f t="shared" si="102"/>
        <v>Melanc</v>
      </c>
    </row>
    <row r="825" spans="1:16" ht="16.5" x14ac:dyDescent="0.2">
      <c r="A825" s="99" t="s">
        <v>337</v>
      </c>
      <c r="B825" s="48">
        <v>10</v>
      </c>
      <c r="C825" s="52">
        <f t="shared" si="110"/>
        <v>88.4</v>
      </c>
      <c r="D825" s="52">
        <f t="shared" si="110"/>
        <v>0</v>
      </c>
      <c r="E825" s="52">
        <f t="shared" si="110"/>
        <v>0</v>
      </c>
      <c r="F825" s="52">
        <f t="shared" si="110"/>
        <v>10</v>
      </c>
      <c r="G825" s="52">
        <f t="shared" si="110"/>
        <v>0</v>
      </c>
      <c r="H825" s="52">
        <f t="shared" si="110"/>
        <v>0</v>
      </c>
      <c r="I825" s="52">
        <f t="shared" si="110"/>
        <v>0</v>
      </c>
      <c r="J825" s="52">
        <f t="shared" si="110"/>
        <v>0</v>
      </c>
      <c r="K825" s="52">
        <f t="shared" si="110"/>
        <v>0</v>
      </c>
      <c r="L825" s="52">
        <f t="shared" si="110"/>
        <v>0</v>
      </c>
      <c r="M825" s="52">
        <f t="shared" si="110"/>
        <v>0</v>
      </c>
      <c r="P825" s="202" t="str">
        <f t="shared" si="102"/>
        <v>Óleo d</v>
      </c>
    </row>
    <row r="826" spans="1:16" ht="16.5" x14ac:dyDescent="0.2">
      <c r="A826" s="99" t="s">
        <v>369</v>
      </c>
      <c r="B826" s="48">
        <v>20</v>
      </c>
      <c r="C826" s="52">
        <f t="shared" si="110"/>
        <v>3.4237605797101422</v>
      </c>
      <c r="D826" s="52">
        <f t="shared" si="110"/>
        <v>0.77197101449275385</v>
      </c>
      <c r="E826" s="52">
        <f t="shared" si="110"/>
        <v>0.17536231884057973</v>
      </c>
      <c r="F826" s="52">
        <f t="shared" si="110"/>
        <v>2.8666666666666667E-2</v>
      </c>
      <c r="G826" s="52">
        <f t="shared" si="110"/>
        <v>0.378</v>
      </c>
      <c r="H826" s="52">
        <f t="shared" si="110"/>
        <v>0</v>
      </c>
      <c r="I826" s="52">
        <f t="shared" si="110"/>
        <v>3.7433333333333332</v>
      </c>
      <c r="J826" s="52">
        <f t="shared" si="110"/>
        <v>1.7026666666666668</v>
      </c>
      <c r="K826" s="52">
        <f t="shared" si="110"/>
        <v>0.03</v>
      </c>
      <c r="L826" s="52">
        <f t="shared" si="110"/>
        <v>0.03</v>
      </c>
      <c r="M826" s="52">
        <f t="shared" si="110"/>
        <v>6.9093333333333353</v>
      </c>
      <c r="P826" s="202" t="str">
        <f t="shared" si="102"/>
        <v>Repolh</v>
      </c>
    </row>
    <row r="827" spans="1:16" ht="15.75" x14ac:dyDescent="0.2">
      <c r="A827" s="100" t="s">
        <v>158</v>
      </c>
      <c r="B827" s="49">
        <v>2</v>
      </c>
      <c r="C827" s="52">
        <f t="shared" si="110"/>
        <v>0</v>
      </c>
      <c r="D827" s="52">
        <f t="shared" si="110"/>
        <v>0</v>
      </c>
      <c r="E827" s="52">
        <f t="shared" si="110"/>
        <v>0</v>
      </c>
      <c r="F827" s="52">
        <f t="shared" si="110"/>
        <v>0</v>
      </c>
      <c r="G827" s="52">
        <f t="shared" si="110"/>
        <v>0</v>
      </c>
      <c r="H827" s="52">
        <f t="shared" si="110"/>
        <v>0</v>
      </c>
      <c r="I827" s="52">
        <f t="shared" si="110"/>
        <v>0</v>
      </c>
      <c r="J827" s="52">
        <f t="shared" si="110"/>
        <v>0</v>
      </c>
      <c r="K827" s="52">
        <f t="shared" si="110"/>
        <v>0</v>
      </c>
      <c r="L827" s="52">
        <f t="shared" si="110"/>
        <v>0</v>
      </c>
      <c r="M827" s="52">
        <f t="shared" si="110"/>
        <v>0</v>
      </c>
      <c r="P827" s="202" t="str">
        <f t="shared" si="102"/>
        <v>Sal</v>
      </c>
    </row>
    <row r="828" spans="1:16" ht="15.75" x14ac:dyDescent="0.2">
      <c r="A828" s="100" t="s">
        <v>167</v>
      </c>
      <c r="B828" s="49">
        <v>15</v>
      </c>
      <c r="C828" s="52">
        <f t="shared" si="110"/>
        <v>2.3002734782608734</v>
      </c>
      <c r="D828" s="52">
        <f t="shared" si="110"/>
        <v>0.47082608695652195</v>
      </c>
      <c r="E828" s="52">
        <f t="shared" si="110"/>
        <v>0.16467391304347825</v>
      </c>
      <c r="F828" s="52">
        <f t="shared" si="110"/>
        <v>2.6000000000000002E-2</v>
      </c>
      <c r="G828" s="52">
        <f t="shared" si="110"/>
        <v>0.17599999999999999</v>
      </c>
      <c r="H828" s="52">
        <f t="shared" si="110"/>
        <v>6.2445000000000004</v>
      </c>
      <c r="I828" s="52">
        <f t="shared" si="110"/>
        <v>3.1819999999999999</v>
      </c>
      <c r="J828" s="52">
        <f t="shared" si="110"/>
        <v>1.581</v>
      </c>
      <c r="K828" s="52">
        <f t="shared" si="110"/>
        <v>2.0500000000000004E-2</v>
      </c>
      <c r="L828" s="52">
        <f t="shared" si="110"/>
        <v>3.5499999999999997E-2</v>
      </c>
      <c r="M828" s="52">
        <f t="shared" si="110"/>
        <v>1.0410000000000001</v>
      </c>
      <c r="P828" s="202" t="str">
        <f t="shared" si="102"/>
        <v>Tomate</v>
      </c>
    </row>
    <row r="829" spans="1:16" ht="15.75" x14ac:dyDescent="0.2">
      <c r="A829" s="100"/>
      <c r="B829" s="49"/>
      <c r="C829" s="52" t="str">
        <f t="shared" si="110"/>
        <v/>
      </c>
      <c r="D829" s="52" t="str">
        <f t="shared" si="110"/>
        <v/>
      </c>
      <c r="E829" s="52" t="str">
        <f t="shared" si="110"/>
        <v/>
      </c>
      <c r="F829" s="52" t="str">
        <f t="shared" si="110"/>
        <v/>
      </c>
      <c r="G829" s="52" t="str">
        <f t="shared" si="110"/>
        <v/>
      </c>
      <c r="H829" s="52" t="str">
        <f t="shared" si="110"/>
        <v/>
      </c>
      <c r="I829" s="52" t="str">
        <f t="shared" si="110"/>
        <v/>
      </c>
      <c r="J829" s="52" t="str">
        <f t="shared" si="110"/>
        <v/>
      </c>
      <c r="K829" s="52" t="str">
        <f t="shared" si="110"/>
        <v/>
      </c>
      <c r="L829" s="52" t="str">
        <f t="shared" si="110"/>
        <v/>
      </c>
      <c r="M829" s="52" t="str">
        <f t="shared" si="110"/>
        <v/>
      </c>
      <c r="P829" s="202" t="str">
        <f t="shared" si="102"/>
        <v/>
      </c>
    </row>
    <row r="830" spans="1:16" ht="15.75" x14ac:dyDescent="0.2">
      <c r="A830" s="100"/>
      <c r="B830" s="49"/>
      <c r="C830" s="52" t="str">
        <f t="shared" si="110"/>
        <v/>
      </c>
      <c r="D830" s="52" t="str">
        <f t="shared" si="110"/>
        <v/>
      </c>
      <c r="E830" s="52" t="str">
        <f t="shared" si="110"/>
        <v/>
      </c>
      <c r="F830" s="52" t="str">
        <f t="shared" si="110"/>
        <v/>
      </c>
      <c r="G830" s="52" t="str">
        <f t="shared" si="110"/>
        <v/>
      </c>
      <c r="H830" s="52" t="str">
        <f t="shared" si="110"/>
        <v/>
      </c>
      <c r="I830" s="52" t="str">
        <f t="shared" si="110"/>
        <v/>
      </c>
      <c r="J830" s="52" t="str">
        <f t="shared" si="110"/>
        <v/>
      </c>
      <c r="K830" s="52" t="str">
        <f t="shared" si="110"/>
        <v/>
      </c>
      <c r="L830" s="52" t="str">
        <f t="shared" si="110"/>
        <v/>
      </c>
      <c r="M830" s="52" t="str">
        <f t="shared" si="110"/>
        <v/>
      </c>
      <c r="P830" s="202" t="str">
        <f t="shared" si="102"/>
        <v/>
      </c>
    </row>
    <row r="831" spans="1:16" ht="15.75" x14ac:dyDescent="0.2">
      <c r="A831" s="100"/>
      <c r="B831" s="49"/>
      <c r="C831" s="52" t="str">
        <f t="shared" si="110"/>
        <v/>
      </c>
      <c r="D831" s="52" t="str">
        <f t="shared" si="110"/>
        <v/>
      </c>
      <c r="E831" s="52" t="str">
        <f t="shared" si="110"/>
        <v/>
      </c>
      <c r="F831" s="52" t="str">
        <f t="shared" si="110"/>
        <v/>
      </c>
      <c r="G831" s="52" t="str">
        <f t="shared" si="110"/>
        <v/>
      </c>
      <c r="H831" s="52" t="str">
        <f t="shared" si="110"/>
        <v/>
      </c>
      <c r="I831" s="52" t="str">
        <f t="shared" si="110"/>
        <v/>
      </c>
      <c r="J831" s="52" t="str">
        <f t="shared" si="110"/>
        <v/>
      </c>
      <c r="K831" s="52" t="str">
        <f t="shared" si="110"/>
        <v/>
      </c>
      <c r="L831" s="52" t="str">
        <f t="shared" si="110"/>
        <v/>
      </c>
      <c r="M831" s="52" t="str">
        <f t="shared" si="110"/>
        <v/>
      </c>
      <c r="P831" s="202" t="str">
        <f t="shared" si="102"/>
        <v/>
      </c>
    </row>
    <row r="832" spans="1:16" ht="15.75" x14ac:dyDescent="0.2">
      <c r="A832" s="100"/>
      <c r="B832" s="49"/>
      <c r="C832" s="52" t="str">
        <f t="shared" si="110"/>
        <v/>
      </c>
      <c r="D832" s="52" t="str">
        <f t="shared" si="110"/>
        <v/>
      </c>
      <c r="E832" s="52" t="str">
        <f t="shared" si="110"/>
        <v/>
      </c>
      <c r="F832" s="52" t="str">
        <f t="shared" si="110"/>
        <v/>
      </c>
      <c r="G832" s="52" t="str">
        <f t="shared" si="110"/>
        <v/>
      </c>
      <c r="H832" s="52" t="str">
        <f t="shared" si="110"/>
        <v/>
      </c>
      <c r="I832" s="52" t="str">
        <f t="shared" si="110"/>
        <v/>
      </c>
      <c r="J832" s="52" t="str">
        <f t="shared" si="110"/>
        <v/>
      </c>
      <c r="K832" s="52" t="str">
        <f t="shared" si="110"/>
        <v/>
      </c>
      <c r="L832" s="52" t="str">
        <f t="shared" si="110"/>
        <v/>
      </c>
      <c r="M832" s="52" t="str">
        <f t="shared" si="110"/>
        <v/>
      </c>
      <c r="P832" s="202" t="str">
        <f t="shared" si="102"/>
        <v/>
      </c>
    </row>
    <row r="833" spans="1:16" ht="15.75" x14ac:dyDescent="0.2">
      <c r="A833" s="100"/>
      <c r="B833" s="49"/>
      <c r="C833" s="52" t="str">
        <f t="shared" si="110"/>
        <v/>
      </c>
      <c r="D833" s="52" t="str">
        <f t="shared" si="110"/>
        <v/>
      </c>
      <c r="E833" s="52" t="str">
        <f t="shared" si="110"/>
        <v/>
      </c>
      <c r="F833" s="52" t="str">
        <f t="shared" si="110"/>
        <v/>
      </c>
      <c r="G833" s="52" t="str">
        <f t="shared" si="110"/>
        <v/>
      </c>
      <c r="H833" s="52" t="str">
        <f t="shared" si="110"/>
        <v/>
      </c>
      <c r="I833" s="52" t="str">
        <f t="shared" si="110"/>
        <v/>
      </c>
      <c r="J833" s="52" t="str">
        <f t="shared" si="110"/>
        <v/>
      </c>
      <c r="K833" s="52" t="str">
        <f t="shared" si="110"/>
        <v/>
      </c>
      <c r="L833" s="52" t="str">
        <f t="shared" si="110"/>
        <v/>
      </c>
      <c r="M833" s="52" t="str">
        <f t="shared" si="110"/>
        <v/>
      </c>
      <c r="P833" s="202" t="str">
        <f t="shared" si="102"/>
        <v/>
      </c>
    </row>
    <row r="834" spans="1:16" ht="15.75" x14ac:dyDescent="0.2">
      <c r="A834" s="100"/>
      <c r="B834" s="49"/>
      <c r="C834" s="52" t="str">
        <f t="shared" ref="C834:M837" si="111">IF($A834="","",$B834*(VLOOKUP($A834,listaDados,C$3,FALSE)))</f>
        <v/>
      </c>
      <c r="D834" s="52" t="str">
        <f t="shared" si="111"/>
        <v/>
      </c>
      <c r="E834" s="52" t="str">
        <f t="shared" si="111"/>
        <v/>
      </c>
      <c r="F834" s="52" t="str">
        <f t="shared" si="111"/>
        <v/>
      </c>
      <c r="G834" s="52" t="str">
        <f t="shared" si="111"/>
        <v/>
      </c>
      <c r="H834" s="52" t="str">
        <f t="shared" si="111"/>
        <v/>
      </c>
      <c r="I834" s="52" t="str">
        <f t="shared" si="111"/>
        <v/>
      </c>
      <c r="J834" s="52" t="str">
        <f t="shared" si="111"/>
        <v/>
      </c>
      <c r="K834" s="52" t="str">
        <f t="shared" si="111"/>
        <v/>
      </c>
      <c r="L834" s="52" t="str">
        <f t="shared" si="111"/>
        <v/>
      </c>
      <c r="M834" s="52" t="str">
        <f t="shared" si="111"/>
        <v/>
      </c>
      <c r="P834" s="202" t="str">
        <f t="shared" si="102"/>
        <v/>
      </c>
    </row>
    <row r="835" spans="1:16" ht="15.75" x14ac:dyDescent="0.2">
      <c r="A835" s="100"/>
      <c r="B835" s="49"/>
      <c r="C835" s="52" t="str">
        <f t="shared" si="111"/>
        <v/>
      </c>
      <c r="D835" s="52" t="str">
        <f t="shared" si="111"/>
        <v/>
      </c>
      <c r="E835" s="52" t="str">
        <f t="shared" si="111"/>
        <v/>
      </c>
      <c r="F835" s="52" t="str">
        <f t="shared" si="111"/>
        <v/>
      </c>
      <c r="G835" s="52" t="str">
        <f t="shared" si="111"/>
        <v/>
      </c>
      <c r="H835" s="52" t="str">
        <f t="shared" si="111"/>
        <v/>
      </c>
      <c r="I835" s="52" t="str">
        <f t="shared" si="111"/>
        <v/>
      </c>
      <c r="J835" s="52" t="str">
        <f t="shared" si="111"/>
        <v/>
      </c>
      <c r="K835" s="52" t="str">
        <f t="shared" si="111"/>
        <v/>
      </c>
      <c r="L835" s="52" t="str">
        <f t="shared" si="111"/>
        <v/>
      </c>
      <c r="M835" s="52" t="str">
        <f t="shared" si="111"/>
        <v/>
      </c>
      <c r="P835" s="202" t="str">
        <f t="shared" si="102"/>
        <v/>
      </c>
    </row>
    <row r="836" spans="1:16" ht="15.75" x14ac:dyDescent="0.2">
      <c r="A836" s="100"/>
      <c r="B836" s="49"/>
      <c r="C836" s="52" t="str">
        <f t="shared" si="111"/>
        <v/>
      </c>
      <c r="D836" s="52" t="str">
        <f t="shared" si="111"/>
        <v/>
      </c>
      <c r="E836" s="52" t="str">
        <f t="shared" si="111"/>
        <v/>
      </c>
      <c r="F836" s="52" t="str">
        <f t="shared" si="111"/>
        <v/>
      </c>
      <c r="G836" s="52" t="str">
        <f t="shared" si="111"/>
        <v/>
      </c>
      <c r="H836" s="52" t="str">
        <f t="shared" si="111"/>
        <v/>
      </c>
      <c r="I836" s="52" t="str">
        <f t="shared" si="111"/>
        <v/>
      </c>
      <c r="J836" s="52" t="str">
        <f t="shared" si="111"/>
        <v/>
      </c>
      <c r="K836" s="52" t="str">
        <f t="shared" si="111"/>
        <v/>
      </c>
      <c r="L836" s="52" t="str">
        <f t="shared" si="111"/>
        <v/>
      </c>
      <c r="M836" s="52" t="str">
        <f t="shared" si="111"/>
        <v/>
      </c>
      <c r="P836" s="202" t="str">
        <f t="shared" si="102"/>
        <v/>
      </c>
    </row>
    <row r="837" spans="1:16" ht="15.75" x14ac:dyDescent="0.2">
      <c r="A837" s="100"/>
      <c r="B837" s="49"/>
      <c r="C837" s="52" t="str">
        <f t="shared" si="111"/>
        <v/>
      </c>
      <c r="D837" s="52" t="str">
        <f t="shared" si="111"/>
        <v/>
      </c>
      <c r="E837" s="52" t="str">
        <f t="shared" si="111"/>
        <v/>
      </c>
      <c r="F837" s="52" t="str">
        <f t="shared" si="111"/>
        <v/>
      </c>
      <c r="G837" s="52" t="str">
        <f t="shared" si="111"/>
        <v/>
      </c>
      <c r="H837" s="52" t="str">
        <f t="shared" si="111"/>
        <v/>
      </c>
      <c r="I837" s="52" t="str">
        <f t="shared" si="111"/>
        <v/>
      </c>
      <c r="J837" s="52" t="str">
        <f t="shared" si="111"/>
        <v/>
      </c>
      <c r="K837" s="52" t="str">
        <f t="shared" si="111"/>
        <v/>
      </c>
      <c r="L837" s="52" t="str">
        <f t="shared" si="111"/>
        <v/>
      </c>
      <c r="M837" s="52" t="str">
        <f t="shared" si="111"/>
        <v/>
      </c>
      <c r="P837" s="202" t="str">
        <f t="shared" si="102"/>
        <v/>
      </c>
    </row>
    <row r="838" spans="1:16" ht="16.5" thickBot="1" x14ac:dyDescent="0.25">
      <c r="A838" s="181" t="s">
        <v>134</v>
      </c>
      <c r="B838" s="55"/>
      <c r="C838" s="50">
        <f t="shared" ref="C838:M838" si="112">SUM(C818:C837)</f>
        <v>692.25536827536234</v>
      </c>
      <c r="D838" s="50">
        <f t="shared" si="112"/>
        <v>111.39740579710144</v>
      </c>
      <c r="E838" s="50">
        <f t="shared" si="112"/>
        <v>27.932844202898551</v>
      </c>
      <c r="F838" s="50">
        <f t="shared" si="112"/>
        <v>14.514866666666666</v>
      </c>
      <c r="G838" s="50">
        <f t="shared" si="112"/>
        <v>8.0807333333333329</v>
      </c>
      <c r="H838" s="50">
        <f t="shared" si="112"/>
        <v>50.333499999999994</v>
      </c>
      <c r="I838" s="50">
        <f t="shared" si="112"/>
        <v>17.326266666666665</v>
      </c>
      <c r="J838" s="50">
        <f t="shared" si="112"/>
        <v>125.06296666683335</v>
      </c>
      <c r="K838" s="50">
        <f t="shared" si="112"/>
        <v>3.9982666666666669</v>
      </c>
      <c r="L838" s="50">
        <f t="shared" si="112"/>
        <v>4.6463475000000001</v>
      </c>
      <c r="M838" s="50">
        <f t="shared" si="112"/>
        <v>64.920333333333332</v>
      </c>
      <c r="P838" s="202" t="str">
        <f t="shared" si="102"/>
        <v>TOTAL</v>
      </c>
    </row>
    <row r="839" spans="1:16" ht="15.75" x14ac:dyDescent="0.2">
      <c r="A839" s="126"/>
      <c r="B839" s="127"/>
      <c r="C839" s="128"/>
      <c r="D839" s="128"/>
      <c r="E839" s="128"/>
      <c r="F839" s="128"/>
      <c r="G839" s="128"/>
      <c r="H839" s="128"/>
      <c r="I839" s="128"/>
      <c r="J839" s="128"/>
      <c r="K839" s="128"/>
      <c r="L839" s="128"/>
      <c r="M839" s="128"/>
      <c r="P839" s="202" t="str">
        <f t="shared" si="102"/>
        <v/>
      </c>
    </row>
    <row r="840" spans="1:16" ht="16.5" thickBot="1" x14ac:dyDescent="0.25">
      <c r="A840" s="126"/>
      <c r="B840" s="127"/>
      <c r="C840" s="128"/>
      <c r="D840" s="128"/>
      <c r="E840" s="128"/>
      <c r="F840" s="128"/>
      <c r="G840" s="128"/>
      <c r="H840" s="128"/>
      <c r="I840" s="128"/>
      <c r="J840" s="128"/>
      <c r="K840" s="128"/>
      <c r="L840" s="128"/>
      <c r="M840" s="128"/>
      <c r="P840" s="202" t="str">
        <f t="shared" si="102"/>
        <v/>
      </c>
    </row>
    <row r="841" spans="1:16" ht="30.75" thickBot="1" x14ac:dyDescent="0.25">
      <c r="A841" s="92" t="s">
        <v>133</v>
      </c>
      <c r="B841" s="178"/>
      <c r="C841" s="179"/>
      <c r="D841" s="272" t="s">
        <v>422</v>
      </c>
      <c r="E841" s="272"/>
      <c r="F841" s="272"/>
      <c r="G841" s="272"/>
      <c r="H841" s="272"/>
      <c r="I841" s="179"/>
      <c r="J841" s="179"/>
      <c r="K841" s="180"/>
      <c r="L841" s="251" t="s">
        <v>74</v>
      </c>
      <c r="M841" s="252"/>
      <c r="O841" s="5"/>
      <c r="P841" s="202" t="str">
        <f t="shared" ref="P841:P904" si="113">LEFT(A841,6)</f>
        <v>MEC 
F</v>
      </c>
    </row>
    <row r="842" spans="1:16" ht="15.75" thickBot="1" x14ac:dyDescent="0.3">
      <c r="A842" s="93" t="s">
        <v>453</v>
      </c>
      <c r="B842" s="1">
        <v>1</v>
      </c>
      <c r="C842" s="2" t="s">
        <v>448</v>
      </c>
      <c r="D842" s="3"/>
      <c r="E842" s="253"/>
      <c r="F842" s="253"/>
      <c r="G842" s="253"/>
      <c r="H842" s="254"/>
      <c r="I842" s="255" t="s">
        <v>141</v>
      </c>
      <c r="J842" s="256"/>
      <c r="K842" s="257" t="s">
        <v>80</v>
      </c>
      <c r="L842" s="258"/>
      <c r="M842" s="259"/>
      <c r="P842" s="202" t="str">
        <f t="shared" si="113"/>
        <v xml:space="preserve">Nº de </v>
      </c>
    </row>
    <row r="843" spans="1:16" ht="13.5" thickBot="1" x14ac:dyDescent="0.25">
      <c r="A843" s="94"/>
      <c r="B843" s="14"/>
      <c r="C843" s="15">
        <v>14</v>
      </c>
      <c r="D843" s="15">
        <v>15</v>
      </c>
      <c r="E843" s="15">
        <v>16</v>
      </c>
      <c r="F843" s="15">
        <v>17</v>
      </c>
      <c r="G843" s="15">
        <v>18</v>
      </c>
      <c r="H843" s="15">
        <v>19</v>
      </c>
      <c r="I843" s="15">
        <v>20</v>
      </c>
      <c r="J843" s="15">
        <v>21</v>
      </c>
      <c r="K843" s="15">
        <v>22</v>
      </c>
      <c r="L843" s="15">
        <v>23</v>
      </c>
      <c r="M843" s="95">
        <v>24</v>
      </c>
      <c r="P843" s="202" t="str">
        <f t="shared" si="113"/>
        <v/>
      </c>
    </row>
    <row r="844" spans="1:16" ht="15" x14ac:dyDescent="0.2">
      <c r="A844" s="96" t="s">
        <v>0</v>
      </c>
      <c r="B844" s="260" t="s">
        <v>73</v>
      </c>
      <c r="C844" s="262" t="s">
        <v>443</v>
      </c>
      <c r="D844" s="263"/>
      <c r="E844" s="263"/>
      <c r="F844" s="263"/>
      <c r="G844" s="263"/>
      <c r="H844" s="263"/>
      <c r="I844" s="263"/>
      <c r="J844" s="263"/>
      <c r="K844" s="264"/>
      <c r="L844" s="268" t="s">
        <v>1</v>
      </c>
      <c r="M844" s="269"/>
      <c r="P844" s="202" t="str">
        <f t="shared" si="113"/>
        <v>N.º do</v>
      </c>
    </row>
    <row r="845" spans="1:16" ht="15.75" thickBot="1" x14ac:dyDescent="0.25">
      <c r="A845" s="97">
        <v>29</v>
      </c>
      <c r="B845" s="261"/>
      <c r="C845" s="265"/>
      <c r="D845" s="266"/>
      <c r="E845" s="266"/>
      <c r="F845" s="266"/>
      <c r="G845" s="266"/>
      <c r="H845" s="266"/>
      <c r="I845" s="266"/>
      <c r="J845" s="266"/>
      <c r="K845" s="267"/>
      <c r="L845" s="270">
        <v>1</v>
      </c>
      <c r="M845" s="271"/>
      <c r="P845" s="202" t="str">
        <f t="shared" si="113"/>
        <v>29</v>
      </c>
    </row>
    <row r="846" spans="1:16" ht="30" x14ac:dyDescent="0.2">
      <c r="A846" s="249" t="s">
        <v>2</v>
      </c>
      <c r="B846" s="46" t="s">
        <v>3</v>
      </c>
      <c r="C846" s="47" t="s">
        <v>54</v>
      </c>
      <c r="D846" s="47" t="s">
        <v>132</v>
      </c>
      <c r="E846" s="47" t="s">
        <v>136</v>
      </c>
      <c r="F846" s="47" t="s">
        <v>137</v>
      </c>
      <c r="G846" s="47" t="s">
        <v>138</v>
      </c>
      <c r="H846" s="47" t="s">
        <v>126</v>
      </c>
      <c r="I846" s="47" t="s">
        <v>127</v>
      </c>
      <c r="J846" s="47" t="s">
        <v>131</v>
      </c>
      <c r="K846" s="47" t="s">
        <v>128</v>
      </c>
      <c r="L846" s="47" t="s">
        <v>129</v>
      </c>
      <c r="M846" s="47" t="s">
        <v>130</v>
      </c>
      <c r="P846" s="202" t="str">
        <f t="shared" si="113"/>
        <v>Nome d</v>
      </c>
    </row>
    <row r="847" spans="1:16" ht="15.75" thickBot="1" x14ac:dyDescent="0.25">
      <c r="A847" s="250"/>
      <c r="B847" s="53" t="s">
        <v>4</v>
      </c>
      <c r="C847" s="54" t="s">
        <v>4</v>
      </c>
      <c r="D847" s="54" t="s">
        <v>4</v>
      </c>
      <c r="E847" s="54" t="s">
        <v>4</v>
      </c>
      <c r="F847" s="54" t="s">
        <v>4</v>
      </c>
      <c r="G847" s="54" t="s">
        <v>4</v>
      </c>
      <c r="H847" s="54" t="s">
        <v>139</v>
      </c>
      <c r="I847" s="54" t="s">
        <v>72</v>
      </c>
      <c r="J847" s="54" t="s">
        <v>72</v>
      </c>
      <c r="K847" s="54" t="s">
        <v>72</v>
      </c>
      <c r="L847" s="54" t="s">
        <v>72</v>
      </c>
      <c r="M847" s="54" t="s">
        <v>72</v>
      </c>
      <c r="P847" s="202" t="str">
        <f t="shared" si="113"/>
        <v/>
      </c>
    </row>
    <row r="848" spans="1:16" ht="16.5" x14ac:dyDescent="0.2">
      <c r="A848" s="98" t="s">
        <v>156</v>
      </c>
      <c r="B848" s="51">
        <v>1</v>
      </c>
      <c r="C848" s="52">
        <f t="shared" ref="C848:M863" si="114">IF($A848="","",$B848*(VLOOKUP($A848,listaDados,C$3,FALSE)))</f>
        <v>3.1</v>
      </c>
      <c r="D848" s="52">
        <f t="shared" si="114"/>
        <v>0.65370000000000006</v>
      </c>
      <c r="E848" s="52">
        <f t="shared" si="114"/>
        <v>0.1143</v>
      </c>
      <c r="F848" s="52">
        <f t="shared" si="114"/>
        <v>5.8499999999999996E-2</v>
      </c>
      <c r="G848" s="52">
        <f t="shared" si="114"/>
        <v>3.9E-2</v>
      </c>
      <c r="H848" s="52">
        <f t="shared" si="114"/>
        <v>0.26500000000000001</v>
      </c>
      <c r="I848" s="52">
        <f t="shared" si="114"/>
        <v>0.80799999999999994</v>
      </c>
      <c r="J848" s="52">
        <f t="shared" si="114"/>
        <v>2.64</v>
      </c>
      <c r="K848" s="52">
        <f t="shared" si="114"/>
        <v>1.09E-2</v>
      </c>
      <c r="L848" s="52">
        <f t="shared" si="114"/>
        <v>0.111</v>
      </c>
      <c r="M848" s="52">
        <f t="shared" si="114"/>
        <v>1.1100000000000001</v>
      </c>
      <c r="P848" s="202" t="str">
        <f t="shared" si="113"/>
        <v>Açafrã</v>
      </c>
    </row>
    <row r="849" spans="1:16" ht="16.5" x14ac:dyDescent="0.2">
      <c r="A849" s="99" t="s">
        <v>183</v>
      </c>
      <c r="B849" s="48">
        <v>1</v>
      </c>
      <c r="C849" s="52">
        <f t="shared" si="114"/>
        <v>1.1312987826086958</v>
      </c>
      <c r="D849" s="52">
        <f t="shared" si="114"/>
        <v>0.23905797101449278</v>
      </c>
      <c r="E849" s="52">
        <f t="shared" si="114"/>
        <v>7.0108695652173911E-2</v>
      </c>
      <c r="F849" s="52">
        <f t="shared" si="114"/>
        <v>2.2000000000000001E-3</v>
      </c>
      <c r="G849" s="52">
        <f t="shared" si="114"/>
        <v>4.3233333333333332E-2</v>
      </c>
      <c r="H849" s="52">
        <f t="shared" si="114"/>
        <v>9.5000000000000001E-2</v>
      </c>
      <c r="I849" s="52">
        <f t="shared" si="114"/>
        <v>0.312</v>
      </c>
      <c r="J849" s="52">
        <f t="shared" si="114"/>
        <v>0.21293333333333334</v>
      </c>
      <c r="K849" s="52">
        <f t="shared" si="114"/>
        <v>8.199999999999999E-3</v>
      </c>
      <c r="L849" s="52">
        <f t="shared" si="114"/>
        <v>8.0000000000000002E-3</v>
      </c>
      <c r="M849" s="52">
        <f t="shared" si="114"/>
        <v>0.1356</v>
      </c>
      <c r="P849" s="202" t="str">
        <f t="shared" si="113"/>
        <v>Alho</v>
      </c>
    </row>
    <row r="850" spans="1:16" ht="16.5" x14ac:dyDescent="0.2">
      <c r="A850" s="99" t="s">
        <v>189</v>
      </c>
      <c r="B850" s="48">
        <v>100</v>
      </c>
      <c r="C850" s="52">
        <f t="shared" si="114"/>
        <v>357.78927311594202</v>
      </c>
      <c r="D850" s="52">
        <f t="shared" si="114"/>
        <v>78.759543478260866</v>
      </c>
      <c r="E850" s="52">
        <f t="shared" si="114"/>
        <v>7.1585398550724637</v>
      </c>
      <c r="F850" s="52">
        <f t="shared" si="114"/>
        <v>0.33500000000000002</v>
      </c>
      <c r="G850" s="52">
        <f t="shared" si="114"/>
        <v>1.6391666666666667</v>
      </c>
      <c r="H850" s="52">
        <f t="shared" si="114"/>
        <v>0</v>
      </c>
      <c r="I850" s="52">
        <f t="shared" si="114"/>
        <v>0</v>
      </c>
      <c r="J850" s="52">
        <f t="shared" si="114"/>
        <v>30.383666666666663</v>
      </c>
      <c r="K850" s="52">
        <f t="shared" si="114"/>
        <v>1.2248333333333334</v>
      </c>
      <c r="L850" s="52">
        <f t="shared" si="114"/>
        <v>0.67774749999999995</v>
      </c>
      <c r="M850" s="52">
        <f t="shared" si="114"/>
        <v>4.4143333333333334</v>
      </c>
      <c r="P850" s="202" t="str">
        <f t="shared" si="113"/>
        <v>Arroz,</v>
      </c>
    </row>
    <row r="851" spans="1:16" ht="16.5" x14ac:dyDescent="0.2">
      <c r="A851" s="99" t="s">
        <v>168</v>
      </c>
      <c r="B851" s="48">
        <v>100</v>
      </c>
      <c r="C851" s="52">
        <f t="shared" si="114"/>
        <v>48.322213043478243</v>
      </c>
      <c r="D851" s="52">
        <f t="shared" si="114"/>
        <v>12.334637681159411</v>
      </c>
      <c r="E851" s="52">
        <f t="shared" si="114"/>
        <v>0.85869565217391308</v>
      </c>
      <c r="F851" s="52">
        <f t="shared" si="114"/>
        <v>0.12333333333333335</v>
      </c>
      <c r="G851" s="52">
        <f t="shared" si="114"/>
        <v>0.9866666666666668</v>
      </c>
      <c r="H851" s="52">
        <f t="shared" si="114"/>
        <v>2.83</v>
      </c>
      <c r="I851" s="52">
        <f t="shared" si="114"/>
        <v>34.623333333333335</v>
      </c>
      <c r="J851" s="52">
        <f t="shared" si="114"/>
        <v>18.440000000000001</v>
      </c>
      <c r="K851" s="52">
        <f t="shared" si="114"/>
        <v>0.14333333333333334</v>
      </c>
      <c r="L851" s="52">
        <f t="shared" si="114"/>
        <v>0.25666666666666665</v>
      </c>
      <c r="M851" s="52">
        <f t="shared" si="114"/>
        <v>22.433333333333334</v>
      </c>
      <c r="P851" s="202" t="str">
        <f t="shared" si="113"/>
        <v>Abacax</v>
      </c>
    </row>
    <row r="852" spans="1:16" ht="16.5" x14ac:dyDescent="0.2">
      <c r="A852" s="99" t="s">
        <v>233</v>
      </c>
      <c r="B852" s="48">
        <v>5</v>
      </c>
      <c r="C852" s="52">
        <f t="shared" si="114"/>
        <v>1.9710023188405792</v>
      </c>
      <c r="D852" s="52">
        <f t="shared" si="114"/>
        <v>0.44265942028985489</v>
      </c>
      <c r="E852" s="52">
        <f t="shared" si="114"/>
        <v>8.5507246376811605E-2</v>
      </c>
      <c r="F852" s="52">
        <f t="shared" si="114"/>
        <v>4.0000000000000001E-3</v>
      </c>
      <c r="G852" s="52">
        <f t="shared" si="114"/>
        <v>0.10933333333333335</v>
      </c>
      <c r="H852" s="52">
        <f t="shared" si="114"/>
        <v>4.0000000000000001E-3</v>
      </c>
      <c r="I852" s="52">
        <f t="shared" si="114"/>
        <v>0.23333333333333334</v>
      </c>
      <c r="J852" s="52">
        <f t="shared" si="114"/>
        <v>0.59583333350000001</v>
      </c>
      <c r="K852" s="52">
        <f t="shared" si="114"/>
        <v>8.666666666666668E-3</v>
      </c>
      <c r="L852" s="52">
        <f t="shared" si="114"/>
        <v>1.0166666666666668E-2</v>
      </c>
      <c r="M852" s="52">
        <f t="shared" si="114"/>
        <v>0.70000000000000007</v>
      </c>
      <c r="P852" s="202" t="str">
        <f t="shared" si="113"/>
        <v>Cebola</v>
      </c>
    </row>
    <row r="853" spans="1:16" ht="16.5" x14ac:dyDescent="0.2">
      <c r="A853" s="99" t="s">
        <v>162</v>
      </c>
      <c r="B853" s="48">
        <v>2</v>
      </c>
      <c r="C853" s="52">
        <f t="shared" si="114"/>
        <v>0.84200000000000008</v>
      </c>
      <c r="D853" s="52">
        <f t="shared" si="114"/>
        <v>0.13800000000000001</v>
      </c>
      <c r="E853" s="52">
        <f t="shared" si="114"/>
        <v>0.05</v>
      </c>
      <c r="F853" s="52">
        <f t="shared" si="114"/>
        <v>0.01</v>
      </c>
      <c r="G853" s="52">
        <f t="shared" si="114"/>
        <v>2.4E-2</v>
      </c>
      <c r="H853" s="52">
        <f t="shared" si="114"/>
        <v>0</v>
      </c>
      <c r="I853" s="52">
        <f t="shared" si="114"/>
        <v>0.63560000000000005</v>
      </c>
      <c r="J853" s="52">
        <f t="shared" si="114"/>
        <v>0.49186666666666667</v>
      </c>
      <c r="K853" s="52">
        <f t="shared" si="114"/>
        <v>6.0666666666666655E-3</v>
      </c>
      <c r="L853" s="52">
        <f t="shared" si="114"/>
        <v>1.2933333333333331E-2</v>
      </c>
      <c r="M853" s="52">
        <f t="shared" si="114"/>
        <v>1.5970666666666669</v>
      </c>
      <c r="P853" s="202" t="str">
        <f t="shared" si="113"/>
        <v>Cheiro</v>
      </c>
    </row>
    <row r="854" spans="1:16" ht="16.5" x14ac:dyDescent="0.2">
      <c r="A854" s="99" t="s">
        <v>270</v>
      </c>
      <c r="B854" s="48">
        <v>60</v>
      </c>
      <c r="C854" s="52">
        <f t="shared" si="114"/>
        <v>71.968479999999971</v>
      </c>
      <c r="D854" s="52">
        <f t="shared" si="114"/>
        <v>1.1999999999998212E-2</v>
      </c>
      <c r="E854" s="52">
        <f t="shared" si="114"/>
        <v>10.688000000000001</v>
      </c>
      <c r="F854" s="52">
        <f t="shared" si="114"/>
        <v>2.9140000000000001</v>
      </c>
      <c r="G854" s="52">
        <f t="shared" si="114"/>
        <v>0</v>
      </c>
      <c r="H854" s="52">
        <f t="shared" si="114"/>
        <v>6.9980000000000002</v>
      </c>
      <c r="I854" s="52">
        <f t="shared" si="114"/>
        <v>0</v>
      </c>
      <c r="J854" s="52">
        <f t="shared" si="114"/>
        <v>16.338000000000001</v>
      </c>
      <c r="K854" s="52">
        <f t="shared" si="114"/>
        <v>1.3440000000000003</v>
      </c>
      <c r="L854" s="52">
        <f t="shared" si="114"/>
        <v>0.46600000000000003</v>
      </c>
      <c r="M854" s="52">
        <f t="shared" si="114"/>
        <v>4.782</v>
      </c>
      <c r="P854" s="202" t="str">
        <f t="shared" si="113"/>
        <v>Frango</v>
      </c>
    </row>
    <row r="855" spans="1:16" ht="16.5" x14ac:dyDescent="0.2">
      <c r="A855" s="99" t="s">
        <v>327</v>
      </c>
      <c r="B855" s="48">
        <v>10</v>
      </c>
      <c r="C855" s="52">
        <f t="shared" si="114"/>
        <v>9.7564894202898511</v>
      </c>
      <c r="D855" s="52">
        <f t="shared" si="114"/>
        <v>1.7135072463768108</v>
      </c>
      <c r="E855" s="52">
        <f t="shared" si="114"/>
        <v>0.32282608695652182</v>
      </c>
      <c r="F855" s="52">
        <f t="shared" si="114"/>
        <v>0.23533333333333328</v>
      </c>
      <c r="G855" s="52">
        <f t="shared" si="114"/>
        <v>0.46433333333333332</v>
      </c>
      <c r="H855" s="52">
        <f t="shared" si="114"/>
        <v>0.22900000000000001</v>
      </c>
      <c r="I855" s="52">
        <f t="shared" si="114"/>
        <v>0.17433333333333334</v>
      </c>
      <c r="J855" s="52">
        <f t="shared" si="114"/>
        <v>2.0376333333333334</v>
      </c>
      <c r="K855" s="52">
        <f t="shared" si="114"/>
        <v>4.9833333333333334E-2</v>
      </c>
      <c r="L855" s="52">
        <f t="shared" si="114"/>
        <v>5.8566666666666663E-2</v>
      </c>
      <c r="M855" s="52">
        <f t="shared" si="114"/>
        <v>0.21673333333333336</v>
      </c>
      <c r="P855" s="202" t="str">
        <f t="shared" si="113"/>
        <v xml:space="preserve">Milho </v>
      </c>
    </row>
    <row r="856" spans="1:16" ht="16.5" x14ac:dyDescent="0.2">
      <c r="A856" s="99" t="s">
        <v>337</v>
      </c>
      <c r="B856" s="48">
        <v>10</v>
      </c>
      <c r="C856" s="52">
        <f t="shared" si="114"/>
        <v>88.4</v>
      </c>
      <c r="D856" s="52">
        <f t="shared" si="114"/>
        <v>0</v>
      </c>
      <c r="E856" s="52">
        <f t="shared" si="114"/>
        <v>0</v>
      </c>
      <c r="F856" s="52">
        <f t="shared" si="114"/>
        <v>10</v>
      </c>
      <c r="G856" s="52">
        <f t="shared" si="114"/>
        <v>0</v>
      </c>
      <c r="H856" s="52">
        <f t="shared" si="114"/>
        <v>0</v>
      </c>
      <c r="I856" s="52">
        <f t="shared" si="114"/>
        <v>0</v>
      </c>
      <c r="J856" s="52">
        <f t="shared" si="114"/>
        <v>0</v>
      </c>
      <c r="K856" s="52">
        <f t="shared" si="114"/>
        <v>0</v>
      </c>
      <c r="L856" s="52">
        <f t="shared" si="114"/>
        <v>0</v>
      </c>
      <c r="M856" s="52">
        <f t="shared" si="114"/>
        <v>0</v>
      </c>
      <c r="P856" s="202" t="str">
        <f t="shared" si="113"/>
        <v>Óleo d</v>
      </c>
    </row>
    <row r="857" spans="1:16" ht="15.75" x14ac:dyDescent="0.2">
      <c r="A857" s="100" t="s">
        <v>369</v>
      </c>
      <c r="B857" s="49">
        <v>20</v>
      </c>
      <c r="C857" s="52">
        <f t="shared" si="114"/>
        <v>3.4237605797101422</v>
      </c>
      <c r="D857" s="52">
        <f t="shared" si="114"/>
        <v>0.77197101449275385</v>
      </c>
      <c r="E857" s="52">
        <f t="shared" si="114"/>
        <v>0.17536231884057973</v>
      </c>
      <c r="F857" s="52">
        <f t="shared" si="114"/>
        <v>2.8666666666666667E-2</v>
      </c>
      <c r="G857" s="52">
        <f t="shared" si="114"/>
        <v>0.378</v>
      </c>
      <c r="H857" s="52">
        <f t="shared" si="114"/>
        <v>0</v>
      </c>
      <c r="I857" s="52">
        <f t="shared" si="114"/>
        <v>3.7433333333333332</v>
      </c>
      <c r="J857" s="52">
        <f t="shared" si="114"/>
        <v>1.7026666666666668</v>
      </c>
      <c r="K857" s="52">
        <f t="shared" si="114"/>
        <v>0.03</v>
      </c>
      <c r="L857" s="52">
        <f t="shared" si="114"/>
        <v>0.03</v>
      </c>
      <c r="M857" s="52">
        <f t="shared" si="114"/>
        <v>6.9093333333333353</v>
      </c>
      <c r="P857" s="202" t="str">
        <f t="shared" si="113"/>
        <v>Repolh</v>
      </c>
    </row>
    <row r="858" spans="1:16" ht="15.75" x14ac:dyDescent="0.2">
      <c r="A858" s="100" t="s">
        <v>158</v>
      </c>
      <c r="B858" s="49">
        <v>2</v>
      </c>
      <c r="C858" s="52">
        <f t="shared" si="114"/>
        <v>0</v>
      </c>
      <c r="D858" s="52">
        <f t="shared" si="114"/>
        <v>0</v>
      </c>
      <c r="E858" s="52">
        <f t="shared" si="114"/>
        <v>0</v>
      </c>
      <c r="F858" s="52">
        <f t="shared" si="114"/>
        <v>0</v>
      </c>
      <c r="G858" s="52">
        <f t="shared" si="114"/>
        <v>0</v>
      </c>
      <c r="H858" s="52">
        <f t="shared" si="114"/>
        <v>0</v>
      </c>
      <c r="I858" s="52">
        <f t="shared" si="114"/>
        <v>0</v>
      </c>
      <c r="J858" s="52">
        <f t="shared" si="114"/>
        <v>0</v>
      </c>
      <c r="K858" s="52">
        <f t="shared" si="114"/>
        <v>0</v>
      </c>
      <c r="L858" s="52">
        <f t="shared" si="114"/>
        <v>0</v>
      </c>
      <c r="M858" s="52">
        <f t="shared" si="114"/>
        <v>0</v>
      </c>
      <c r="P858" s="202" t="str">
        <f t="shared" si="113"/>
        <v>Sal</v>
      </c>
    </row>
    <row r="859" spans="1:16" ht="15.75" x14ac:dyDescent="0.2">
      <c r="A859" s="100" t="s">
        <v>307</v>
      </c>
      <c r="B859" s="49">
        <v>20</v>
      </c>
      <c r="C859" s="52">
        <f t="shared" si="114"/>
        <v>12.506363673257823</v>
      </c>
      <c r="D859" s="52">
        <f t="shared" si="114"/>
        <v>3.3175999999999997</v>
      </c>
      <c r="E859" s="52">
        <f t="shared" si="114"/>
        <v>4.5000000000000005E-2</v>
      </c>
      <c r="F859" s="52">
        <f t="shared" si="114"/>
        <v>4.9200000000000001E-2</v>
      </c>
      <c r="G859" s="52">
        <f t="shared" si="114"/>
        <v>0.40526666666666661</v>
      </c>
      <c r="H859" s="52">
        <f t="shared" si="114"/>
        <v>0</v>
      </c>
      <c r="I859" s="52">
        <f t="shared" si="114"/>
        <v>0.29733333333333328</v>
      </c>
      <c r="J859" s="52">
        <f t="shared" si="114"/>
        <v>0.97153333333333314</v>
      </c>
      <c r="K859" s="52">
        <f t="shared" si="114"/>
        <v>0</v>
      </c>
      <c r="L859" s="52">
        <f t="shared" si="114"/>
        <v>1.0666666666666668E-2</v>
      </c>
      <c r="M859" s="52">
        <f t="shared" si="114"/>
        <v>0.67846666666666666</v>
      </c>
      <c r="P859" s="202" t="str">
        <f t="shared" si="113"/>
        <v>Maçã A</v>
      </c>
    </row>
    <row r="860" spans="1:16" ht="15.75" x14ac:dyDescent="0.2">
      <c r="A860" s="100" t="s">
        <v>154</v>
      </c>
      <c r="B860" s="49">
        <v>1</v>
      </c>
      <c r="C860" s="52">
        <f t="shared" si="114"/>
        <v>3.06</v>
      </c>
      <c r="D860" s="52">
        <f t="shared" si="114"/>
        <v>0.64430000000000009</v>
      </c>
      <c r="E860" s="52">
        <f t="shared" si="114"/>
        <v>0.11</v>
      </c>
      <c r="F860" s="52">
        <f t="shared" si="114"/>
        <v>0.10249999999999999</v>
      </c>
      <c r="G860" s="52">
        <f t="shared" si="114"/>
        <v>0.42799999999999999</v>
      </c>
      <c r="H860" s="52">
        <f t="shared" si="114"/>
        <v>3.4517000000000002</v>
      </c>
      <c r="I860" s="52">
        <f t="shared" si="114"/>
        <v>0.5</v>
      </c>
      <c r="J860" s="52">
        <f t="shared" si="114"/>
        <v>2.7</v>
      </c>
      <c r="K860" s="52">
        <f t="shared" si="114"/>
        <v>4.4299999999999999E-2</v>
      </c>
      <c r="L860" s="52">
        <f t="shared" si="114"/>
        <v>0.44</v>
      </c>
      <c r="M860" s="52">
        <f t="shared" si="114"/>
        <v>15.76</v>
      </c>
      <c r="P860" s="202" t="str">
        <f t="shared" si="113"/>
        <v>Orégan</v>
      </c>
    </row>
    <row r="861" spans="1:16" ht="15.75" x14ac:dyDescent="0.2">
      <c r="A861" s="100" t="s">
        <v>167</v>
      </c>
      <c r="B861" s="49">
        <v>20</v>
      </c>
      <c r="C861" s="52">
        <f t="shared" si="114"/>
        <v>3.0670313043478314</v>
      </c>
      <c r="D861" s="52">
        <f t="shared" si="114"/>
        <v>0.62776811594202919</v>
      </c>
      <c r="E861" s="52">
        <f t="shared" si="114"/>
        <v>0.21956521739130433</v>
      </c>
      <c r="F861" s="52">
        <f t="shared" si="114"/>
        <v>3.4666666666666672E-2</v>
      </c>
      <c r="G861" s="52">
        <f t="shared" si="114"/>
        <v>0.23466666666666663</v>
      </c>
      <c r="H861" s="52">
        <f t="shared" si="114"/>
        <v>8.3260000000000005</v>
      </c>
      <c r="I861" s="52">
        <f t="shared" si="114"/>
        <v>4.2426666666666666</v>
      </c>
      <c r="J861" s="52">
        <f t="shared" si="114"/>
        <v>2.1079999999999997</v>
      </c>
      <c r="K861" s="52">
        <f t="shared" si="114"/>
        <v>2.7333333333333338E-2</v>
      </c>
      <c r="L861" s="52">
        <f t="shared" si="114"/>
        <v>4.7333333333333331E-2</v>
      </c>
      <c r="M861" s="52">
        <f t="shared" si="114"/>
        <v>1.3880000000000001</v>
      </c>
      <c r="P861" s="202" t="str">
        <f t="shared" si="113"/>
        <v>Tomate</v>
      </c>
    </row>
    <row r="862" spans="1:16" ht="15.75" x14ac:dyDescent="0.2">
      <c r="A862" s="100"/>
      <c r="B862" s="49"/>
      <c r="C862" s="52" t="str">
        <f t="shared" si="114"/>
        <v/>
      </c>
      <c r="D862" s="52" t="str">
        <f t="shared" si="114"/>
        <v/>
      </c>
      <c r="E862" s="52" t="str">
        <f t="shared" si="114"/>
        <v/>
      </c>
      <c r="F862" s="52" t="str">
        <f t="shared" si="114"/>
        <v/>
      </c>
      <c r="G862" s="52" t="str">
        <f t="shared" si="114"/>
        <v/>
      </c>
      <c r="H862" s="52" t="str">
        <f t="shared" si="114"/>
        <v/>
      </c>
      <c r="I862" s="52" t="str">
        <f t="shared" si="114"/>
        <v/>
      </c>
      <c r="J862" s="52" t="str">
        <f t="shared" si="114"/>
        <v/>
      </c>
      <c r="K862" s="52" t="str">
        <f t="shared" si="114"/>
        <v/>
      </c>
      <c r="L862" s="52" t="str">
        <f t="shared" si="114"/>
        <v/>
      </c>
      <c r="M862" s="52" t="str">
        <f t="shared" si="114"/>
        <v/>
      </c>
      <c r="P862" s="202" t="str">
        <f t="shared" si="113"/>
        <v/>
      </c>
    </row>
    <row r="863" spans="1:16" ht="15.75" x14ac:dyDescent="0.2">
      <c r="A863" s="100"/>
      <c r="B863" s="49"/>
      <c r="C863" s="52" t="str">
        <f t="shared" si="114"/>
        <v/>
      </c>
      <c r="D863" s="52" t="str">
        <f t="shared" si="114"/>
        <v/>
      </c>
      <c r="E863" s="52" t="str">
        <f t="shared" si="114"/>
        <v/>
      </c>
      <c r="F863" s="52" t="str">
        <f t="shared" si="114"/>
        <v/>
      </c>
      <c r="G863" s="52" t="str">
        <f t="shared" si="114"/>
        <v/>
      </c>
      <c r="H863" s="52" t="str">
        <f t="shared" si="114"/>
        <v/>
      </c>
      <c r="I863" s="52" t="str">
        <f t="shared" si="114"/>
        <v/>
      </c>
      <c r="J863" s="52" t="str">
        <f t="shared" si="114"/>
        <v/>
      </c>
      <c r="K863" s="52" t="str">
        <f t="shared" si="114"/>
        <v/>
      </c>
      <c r="L863" s="52" t="str">
        <f t="shared" si="114"/>
        <v/>
      </c>
      <c r="M863" s="52" t="str">
        <f t="shared" si="114"/>
        <v/>
      </c>
      <c r="P863" s="202" t="str">
        <f t="shared" si="113"/>
        <v/>
      </c>
    </row>
    <row r="864" spans="1:16" ht="15.75" x14ac:dyDescent="0.2">
      <c r="A864" s="100"/>
      <c r="B864" s="49"/>
      <c r="C864" s="52" t="str">
        <f t="shared" ref="C864:M867" si="115">IF($A864="","",$B864*(VLOOKUP($A864,listaDados,C$3,FALSE)))</f>
        <v/>
      </c>
      <c r="D864" s="52" t="str">
        <f t="shared" si="115"/>
        <v/>
      </c>
      <c r="E864" s="52" t="str">
        <f t="shared" si="115"/>
        <v/>
      </c>
      <c r="F864" s="52" t="str">
        <f t="shared" si="115"/>
        <v/>
      </c>
      <c r="G864" s="52" t="str">
        <f t="shared" si="115"/>
        <v/>
      </c>
      <c r="H864" s="52" t="str">
        <f t="shared" si="115"/>
        <v/>
      </c>
      <c r="I864" s="52" t="str">
        <f t="shared" si="115"/>
        <v/>
      </c>
      <c r="J864" s="52" t="str">
        <f t="shared" si="115"/>
        <v/>
      </c>
      <c r="K864" s="52" t="str">
        <f t="shared" si="115"/>
        <v/>
      </c>
      <c r="L864" s="52" t="str">
        <f t="shared" si="115"/>
        <v/>
      </c>
      <c r="M864" s="52" t="str">
        <f t="shared" si="115"/>
        <v/>
      </c>
      <c r="P864" s="202" t="str">
        <f t="shared" si="113"/>
        <v/>
      </c>
    </row>
    <row r="865" spans="1:16" ht="15.75" x14ac:dyDescent="0.2">
      <c r="A865" s="100"/>
      <c r="B865" s="49"/>
      <c r="C865" s="52" t="str">
        <f t="shared" si="115"/>
        <v/>
      </c>
      <c r="D865" s="52" t="str">
        <f t="shared" si="115"/>
        <v/>
      </c>
      <c r="E865" s="52" t="str">
        <f t="shared" si="115"/>
        <v/>
      </c>
      <c r="F865" s="52" t="str">
        <f t="shared" si="115"/>
        <v/>
      </c>
      <c r="G865" s="52" t="str">
        <f t="shared" si="115"/>
        <v/>
      </c>
      <c r="H865" s="52" t="str">
        <f t="shared" si="115"/>
        <v/>
      </c>
      <c r="I865" s="52" t="str">
        <f t="shared" si="115"/>
        <v/>
      </c>
      <c r="J865" s="52" t="str">
        <f t="shared" si="115"/>
        <v/>
      </c>
      <c r="K865" s="52" t="str">
        <f t="shared" si="115"/>
        <v/>
      </c>
      <c r="L865" s="52" t="str">
        <f t="shared" si="115"/>
        <v/>
      </c>
      <c r="M865" s="52" t="str">
        <f t="shared" si="115"/>
        <v/>
      </c>
      <c r="P865" s="202" t="str">
        <f t="shared" si="113"/>
        <v/>
      </c>
    </row>
    <row r="866" spans="1:16" ht="15.75" x14ac:dyDescent="0.2">
      <c r="A866" s="100"/>
      <c r="B866" s="49"/>
      <c r="C866" s="52" t="str">
        <f t="shared" si="115"/>
        <v/>
      </c>
      <c r="D866" s="52" t="str">
        <f t="shared" si="115"/>
        <v/>
      </c>
      <c r="E866" s="52" t="str">
        <f t="shared" si="115"/>
        <v/>
      </c>
      <c r="F866" s="52" t="str">
        <f t="shared" si="115"/>
        <v/>
      </c>
      <c r="G866" s="52" t="str">
        <f t="shared" si="115"/>
        <v/>
      </c>
      <c r="H866" s="52" t="str">
        <f t="shared" si="115"/>
        <v/>
      </c>
      <c r="I866" s="52" t="str">
        <f t="shared" si="115"/>
        <v/>
      </c>
      <c r="J866" s="52" t="str">
        <f t="shared" si="115"/>
        <v/>
      </c>
      <c r="K866" s="52" t="str">
        <f t="shared" si="115"/>
        <v/>
      </c>
      <c r="L866" s="52" t="str">
        <f t="shared" si="115"/>
        <v/>
      </c>
      <c r="M866" s="52" t="str">
        <f t="shared" si="115"/>
        <v/>
      </c>
      <c r="P866" s="202" t="str">
        <f t="shared" si="113"/>
        <v/>
      </c>
    </row>
    <row r="867" spans="1:16" ht="15.75" x14ac:dyDescent="0.2">
      <c r="A867" s="100"/>
      <c r="B867" s="49"/>
      <c r="C867" s="52" t="str">
        <f t="shared" si="115"/>
        <v/>
      </c>
      <c r="D867" s="52" t="str">
        <f t="shared" si="115"/>
        <v/>
      </c>
      <c r="E867" s="52" t="str">
        <f t="shared" si="115"/>
        <v/>
      </c>
      <c r="F867" s="52" t="str">
        <f t="shared" si="115"/>
        <v/>
      </c>
      <c r="G867" s="52" t="str">
        <f t="shared" si="115"/>
        <v/>
      </c>
      <c r="H867" s="52" t="str">
        <f t="shared" si="115"/>
        <v/>
      </c>
      <c r="I867" s="52" t="str">
        <f t="shared" si="115"/>
        <v/>
      </c>
      <c r="J867" s="52" t="str">
        <f t="shared" si="115"/>
        <v/>
      </c>
      <c r="K867" s="52" t="str">
        <f t="shared" si="115"/>
        <v/>
      </c>
      <c r="L867" s="52" t="str">
        <f t="shared" si="115"/>
        <v/>
      </c>
      <c r="M867" s="52" t="str">
        <f t="shared" si="115"/>
        <v/>
      </c>
      <c r="P867" s="202" t="str">
        <f t="shared" si="113"/>
        <v/>
      </c>
    </row>
    <row r="868" spans="1:16" ht="16.5" thickBot="1" x14ac:dyDescent="0.25">
      <c r="A868" s="181" t="s">
        <v>134</v>
      </c>
      <c r="B868" s="55"/>
      <c r="C868" s="50">
        <f t="shared" ref="C868:M868" si="116">SUM(C848:C867)</f>
        <v>605.33791223847504</v>
      </c>
      <c r="D868" s="50">
        <f t="shared" si="116"/>
        <v>99.654744927536214</v>
      </c>
      <c r="E868" s="50">
        <f t="shared" si="116"/>
        <v>19.897905072463772</v>
      </c>
      <c r="F868" s="50">
        <f t="shared" si="116"/>
        <v>13.897399999999999</v>
      </c>
      <c r="G868" s="50">
        <f t="shared" si="116"/>
        <v>4.7516666666666669</v>
      </c>
      <c r="H868" s="50">
        <f t="shared" si="116"/>
        <v>22.198700000000002</v>
      </c>
      <c r="I868" s="50">
        <f t="shared" si="116"/>
        <v>45.569933333333331</v>
      </c>
      <c r="J868" s="50">
        <f t="shared" si="116"/>
        <v>78.622133333500003</v>
      </c>
      <c r="K868" s="50">
        <f t="shared" si="116"/>
        <v>2.8974666666666669</v>
      </c>
      <c r="L868" s="50">
        <f t="shared" si="116"/>
        <v>2.1290808333333331</v>
      </c>
      <c r="M868" s="50">
        <f t="shared" si="116"/>
        <v>60.124866666666655</v>
      </c>
      <c r="P868" s="202" t="str">
        <f t="shared" si="113"/>
        <v>TOTAL</v>
      </c>
    </row>
    <row r="869" spans="1:16" ht="15.75" x14ac:dyDescent="0.2">
      <c r="A869" s="126"/>
      <c r="B869" s="127"/>
      <c r="C869" s="128"/>
      <c r="D869" s="128"/>
      <c r="E869" s="128"/>
      <c r="F869" s="128"/>
      <c r="G869" s="128"/>
      <c r="H869" s="128"/>
      <c r="I869" s="128"/>
      <c r="J869" s="128"/>
      <c r="K869" s="128"/>
      <c r="L869" s="128"/>
      <c r="M869" s="128"/>
      <c r="P869" s="202" t="str">
        <f t="shared" si="113"/>
        <v/>
      </c>
    </row>
    <row r="870" spans="1:16" ht="16.5" thickBot="1" x14ac:dyDescent="0.25">
      <c r="A870" s="126"/>
      <c r="B870" s="127"/>
      <c r="C870" s="128"/>
      <c r="D870" s="128"/>
      <c r="E870" s="128"/>
      <c r="F870" s="128"/>
      <c r="G870" s="128"/>
      <c r="H870" s="128"/>
      <c r="I870" s="128"/>
      <c r="J870" s="128"/>
      <c r="K870" s="128"/>
      <c r="L870" s="128"/>
      <c r="M870" s="128"/>
      <c r="P870" s="202" t="str">
        <f t="shared" si="113"/>
        <v/>
      </c>
    </row>
    <row r="871" spans="1:16" ht="30.75" thickBot="1" x14ac:dyDescent="0.25">
      <c r="A871" s="92" t="s">
        <v>133</v>
      </c>
      <c r="B871" s="178"/>
      <c r="C871" s="179"/>
      <c r="D871" s="272" t="s">
        <v>422</v>
      </c>
      <c r="E871" s="272"/>
      <c r="F871" s="272"/>
      <c r="G871" s="272"/>
      <c r="H871" s="272"/>
      <c r="I871" s="179"/>
      <c r="J871" s="179"/>
      <c r="K871" s="180"/>
      <c r="L871" s="251" t="s">
        <v>74</v>
      </c>
      <c r="M871" s="252"/>
      <c r="O871" s="5"/>
      <c r="P871" s="202" t="str">
        <f t="shared" si="113"/>
        <v>MEC 
F</v>
      </c>
    </row>
    <row r="872" spans="1:16" ht="15.75" thickBot="1" x14ac:dyDescent="0.3">
      <c r="A872" s="93" t="s">
        <v>453</v>
      </c>
      <c r="B872" s="1">
        <v>1</v>
      </c>
      <c r="C872" s="2" t="s">
        <v>448</v>
      </c>
      <c r="D872" s="3"/>
      <c r="E872" s="253"/>
      <c r="F872" s="253"/>
      <c r="G872" s="253"/>
      <c r="H872" s="254"/>
      <c r="I872" s="255" t="s">
        <v>141</v>
      </c>
      <c r="J872" s="256"/>
      <c r="K872" s="257" t="s">
        <v>80</v>
      </c>
      <c r="L872" s="258"/>
      <c r="M872" s="259"/>
      <c r="P872" s="202" t="str">
        <f t="shared" si="113"/>
        <v xml:space="preserve">Nº de </v>
      </c>
    </row>
    <row r="873" spans="1:16" ht="13.5" thickBot="1" x14ac:dyDescent="0.25">
      <c r="A873" s="94"/>
      <c r="B873" s="14"/>
      <c r="C873" s="15">
        <v>14</v>
      </c>
      <c r="D873" s="15">
        <v>15</v>
      </c>
      <c r="E873" s="15">
        <v>16</v>
      </c>
      <c r="F873" s="15">
        <v>17</v>
      </c>
      <c r="G873" s="15">
        <v>18</v>
      </c>
      <c r="H873" s="15">
        <v>19</v>
      </c>
      <c r="I873" s="15">
        <v>20</v>
      </c>
      <c r="J873" s="15">
        <v>21</v>
      </c>
      <c r="K873" s="15">
        <v>22</v>
      </c>
      <c r="L873" s="15">
        <v>23</v>
      </c>
      <c r="M873" s="95">
        <v>24</v>
      </c>
      <c r="P873" s="202" t="str">
        <f t="shared" si="113"/>
        <v/>
      </c>
    </row>
    <row r="874" spans="1:16" ht="15" x14ac:dyDescent="0.2">
      <c r="A874" s="96" t="s">
        <v>0</v>
      </c>
      <c r="B874" s="260" t="s">
        <v>73</v>
      </c>
      <c r="C874" s="262" t="s">
        <v>442</v>
      </c>
      <c r="D874" s="263"/>
      <c r="E874" s="263"/>
      <c r="F874" s="263"/>
      <c r="G874" s="263"/>
      <c r="H874" s="263"/>
      <c r="I874" s="263"/>
      <c r="J874" s="263"/>
      <c r="K874" s="264"/>
      <c r="L874" s="268" t="s">
        <v>1</v>
      </c>
      <c r="M874" s="269"/>
      <c r="P874" s="202" t="str">
        <f t="shared" si="113"/>
        <v>N.º do</v>
      </c>
    </row>
    <row r="875" spans="1:16" ht="15.75" thickBot="1" x14ac:dyDescent="0.25">
      <c r="A875" s="97">
        <v>30</v>
      </c>
      <c r="B875" s="261"/>
      <c r="C875" s="265"/>
      <c r="D875" s="266"/>
      <c r="E875" s="266"/>
      <c r="F875" s="266"/>
      <c r="G875" s="266"/>
      <c r="H875" s="266"/>
      <c r="I875" s="266"/>
      <c r="J875" s="266"/>
      <c r="K875" s="267"/>
      <c r="L875" s="270">
        <v>1</v>
      </c>
      <c r="M875" s="271"/>
      <c r="P875" s="202" t="str">
        <f t="shared" si="113"/>
        <v>30</v>
      </c>
    </row>
    <row r="876" spans="1:16" ht="30" x14ac:dyDescent="0.2">
      <c r="A876" s="249" t="s">
        <v>2</v>
      </c>
      <c r="B876" s="46" t="s">
        <v>3</v>
      </c>
      <c r="C876" s="47" t="s">
        <v>54</v>
      </c>
      <c r="D876" s="47" t="s">
        <v>132</v>
      </c>
      <c r="E876" s="47" t="s">
        <v>136</v>
      </c>
      <c r="F876" s="47" t="s">
        <v>137</v>
      </c>
      <c r="G876" s="47" t="s">
        <v>138</v>
      </c>
      <c r="H876" s="47" t="s">
        <v>126</v>
      </c>
      <c r="I876" s="47" t="s">
        <v>127</v>
      </c>
      <c r="J876" s="47" t="s">
        <v>131</v>
      </c>
      <c r="K876" s="47" t="s">
        <v>128</v>
      </c>
      <c r="L876" s="47" t="s">
        <v>129</v>
      </c>
      <c r="M876" s="47" t="s">
        <v>130</v>
      </c>
      <c r="P876" s="202" t="str">
        <f t="shared" si="113"/>
        <v>Nome d</v>
      </c>
    </row>
    <row r="877" spans="1:16" ht="15.75" thickBot="1" x14ac:dyDescent="0.25">
      <c r="A877" s="250"/>
      <c r="B877" s="53" t="s">
        <v>4</v>
      </c>
      <c r="C877" s="54" t="s">
        <v>4</v>
      </c>
      <c r="D877" s="54" t="s">
        <v>4</v>
      </c>
      <c r="E877" s="54" t="s">
        <v>4</v>
      </c>
      <c r="F877" s="54" t="s">
        <v>4</v>
      </c>
      <c r="G877" s="54" t="s">
        <v>4</v>
      </c>
      <c r="H877" s="54" t="s">
        <v>139</v>
      </c>
      <c r="I877" s="54" t="s">
        <v>72</v>
      </c>
      <c r="J877" s="54" t="s">
        <v>72</v>
      </c>
      <c r="K877" s="54" t="s">
        <v>72</v>
      </c>
      <c r="L877" s="54" t="s">
        <v>72</v>
      </c>
      <c r="M877" s="54" t="s">
        <v>72</v>
      </c>
      <c r="P877" s="202" t="str">
        <f t="shared" si="113"/>
        <v/>
      </c>
    </row>
    <row r="878" spans="1:16" ht="16.5" x14ac:dyDescent="0.2">
      <c r="A878" s="98" t="s">
        <v>183</v>
      </c>
      <c r="B878" s="51">
        <v>1</v>
      </c>
      <c r="C878" s="52">
        <f t="shared" ref="C878:M893" si="117">IF($A878="","",$B878*(VLOOKUP($A878,listaDados,C$3,FALSE)))</f>
        <v>1.1312987826086958</v>
      </c>
      <c r="D878" s="52">
        <f t="shared" si="117"/>
        <v>0.23905797101449278</v>
      </c>
      <c r="E878" s="52">
        <f t="shared" si="117"/>
        <v>7.0108695652173911E-2</v>
      </c>
      <c r="F878" s="52">
        <f t="shared" si="117"/>
        <v>2.2000000000000001E-3</v>
      </c>
      <c r="G878" s="52">
        <f t="shared" si="117"/>
        <v>4.3233333333333332E-2</v>
      </c>
      <c r="H878" s="52">
        <f t="shared" si="117"/>
        <v>9.5000000000000001E-2</v>
      </c>
      <c r="I878" s="52">
        <f t="shared" si="117"/>
        <v>0.312</v>
      </c>
      <c r="J878" s="52">
        <f t="shared" si="117"/>
        <v>0.21293333333333334</v>
      </c>
      <c r="K878" s="52">
        <f t="shared" si="117"/>
        <v>8.199999999999999E-3</v>
      </c>
      <c r="L878" s="52">
        <f t="shared" si="117"/>
        <v>8.0000000000000002E-3</v>
      </c>
      <c r="M878" s="52">
        <f t="shared" si="117"/>
        <v>0.1356</v>
      </c>
      <c r="P878" s="202" t="str">
        <f t="shared" si="113"/>
        <v>Alho</v>
      </c>
    </row>
    <row r="879" spans="1:16" ht="16.5" x14ac:dyDescent="0.2">
      <c r="A879" s="99" t="s">
        <v>189</v>
      </c>
      <c r="B879" s="48">
        <v>100</v>
      </c>
      <c r="C879" s="52">
        <f t="shared" si="117"/>
        <v>357.78927311594202</v>
      </c>
      <c r="D879" s="52">
        <f t="shared" si="117"/>
        <v>78.759543478260866</v>
      </c>
      <c r="E879" s="52">
        <f t="shared" si="117"/>
        <v>7.1585398550724637</v>
      </c>
      <c r="F879" s="52">
        <f t="shared" si="117"/>
        <v>0.33500000000000002</v>
      </c>
      <c r="G879" s="52">
        <f t="shared" si="117"/>
        <v>1.6391666666666667</v>
      </c>
      <c r="H879" s="52">
        <f t="shared" si="117"/>
        <v>0</v>
      </c>
      <c r="I879" s="52">
        <f t="shared" si="117"/>
        <v>0</v>
      </c>
      <c r="J879" s="52">
        <f t="shared" si="117"/>
        <v>30.383666666666663</v>
      </c>
      <c r="K879" s="52">
        <f t="shared" si="117"/>
        <v>1.2248333333333334</v>
      </c>
      <c r="L879" s="52">
        <f t="shared" si="117"/>
        <v>0.67774749999999995</v>
      </c>
      <c r="M879" s="52">
        <f t="shared" si="117"/>
        <v>4.4143333333333334</v>
      </c>
      <c r="P879" s="202" t="str">
        <f t="shared" si="113"/>
        <v>Arroz,</v>
      </c>
    </row>
    <row r="880" spans="1:16" ht="16.5" x14ac:dyDescent="0.2">
      <c r="A880" s="99" t="s">
        <v>202</v>
      </c>
      <c r="B880" s="48">
        <v>100</v>
      </c>
      <c r="C880" s="52">
        <f t="shared" si="117"/>
        <v>98.249702173913064</v>
      </c>
      <c r="D880" s="52">
        <f t="shared" si="117"/>
        <v>25.95688405797102</v>
      </c>
      <c r="E880" s="52">
        <f t="shared" si="117"/>
        <v>1.2681159420289856</v>
      </c>
      <c r="F880" s="52">
        <f t="shared" si="117"/>
        <v>6.5000000000000002E-2</v>
      </c>
      <c r="G880" s="52">
        <f t="shared" si="117"/>
        <v>2.0433333333333334</v>
      </c>
      <c r="H880" s="52">
        <f t="shared" si="117"/>
        <v>3.2099999999999995</v>
      </c>
      <c r="I880" s="52">
        <f t="shared" si="117"/>
        <v>21.59</v>
      </c>
      <c r="J880" s="52">
        <f t="shared" si="117"/>
        <v>26.289999999999996</v>
      </c>
      <c r="K880" s="52">
        <f t="shared" si="117"/>
        <v>0.1466666666666667</v>
      </c>
      <c r="L880" s="52">
        <f t="shared" si="117"/>
        <v>0.38</v>
      </c>
      <c r="M880" s="52">
        <f t="shared" si="117"/>
        <v>7.5633333333333326</v>
      </c>
      <c r="P880" s="202" t="str">
        <f t="shared" si="113"/>
        <v>Banana</v>
      </c>
    </row>
    <row r="881" spans="1:16" ht="16.5" x14ac:dyDescent="0.2">
      <c r="A881" s="99" t="s">
        <v>217</v>
      </c>
      <c r="B881" s="48">
        <v>60</v>
      </c>
      <c r="C881" s="52">
        <f t="shared" si="117"/>
        <v>214.63347999999999</v>
      </c>
      <c r="D881" s="52">
        <f t="shared" si="117"/>
        <v>0</v>
      </c>
      <c r="E881" s="52">
        <f t="shared" si="117"/>
        <v>10.024000000000001</v>
      </c>
      <c r="F881" s="52">
        <f t="shared" si="117"/>
        <v>19.05</v>
      </c>
      <c r="G881" s="52">
        <f t="shared" si="117"/>
        <v>0</v>
      </c>
      <c r="H881" s="52">
        <f t="shared" si="117"/>
        <v>2.7399999999999998</v>
      </c>
      <c r="I881" s="52">
        <f t="shared" si="117"/>
        <v>0</v>
      </c>
      <c r="J881" s="52">
        <f t="shared" si="117"/>
        <v>7.0060000000000002</v>
      </c>
      <c r="K881" s="52">
        <f t="shared" si="117"/>
        <v>1.6179999999999999</v>
      </c>
      <c r="L881" s="52">
        <f t="shared" si="117"/>
        <v>0.72199999999999998</v>
      </c>
      <c r="M881" s="52">
        <f t="shared" si="117"/>
        <v>0</v>
      </c>
      <c r="P881" s="202" t="str">
        <f t="shared" si="113"/>
        <v>Carne,</v>
      </c>
    </row>
    <row r="882" spans="1:16" ht="16.5" x14ac:dyDescent="0.2">
      <c r="A882" s="99" t="s">
        <v>233</v>
      </c>
      <c r="B882" s="48">
        <v>5</v>
      </c>
      <c r="C882" s="52">
        <f t="shared" si="117"/>
        <v>1.9710023188405792</v>
      </c>
      <c r="D882" s="52">
        <f t="shared" si="117"/>
        <v>0.44265942028985489</v>
      </c>
      <c r="E882" s="52">
        <f t="shared" si="117"/>
        <v>8.5507246376811605E-2</v>
      </c>
      <c r="F882" s="52">
        <f t="shared" si="117"/>
        <v>4.0000000000000001E-3</v>
      </c>
      <c r="G882" s="52">
        <f t="shared" si="117"/>
        <v>0.10933333333333335</v>
      </c>
      <c r="H882" s="52">
        <f t="shared" si="117"/>
        <v>4.0000000000000001E-3</v>
      </c>
      <c r="I882" s="52">
        <f t="shared" si="117"/>
        <v>0.23333333333333334</v>
      </c>
      <c r="J882" s="52">
        <f t="shared" si="117"/>
        <v>0.59583333350000001</v>
      </c>
      <c r="K882" s="52">
        <f t="shared" si="117"/>
        <v>8.666666666666668E-3</v>
      </c>
      <c r="L882" s="52">
        <f t="shared" si="117"/>
        <v>1.0166666666666668E-2</v>
      </c>
      <c r="M882" s="52">
        <f t="shared" si="117"/>
        <v>0.70000000000000007</v>
      </c>
      <c r="P882" s="202" t="str">
        <f t="shared" si="113"/>
        <v>Cebola</v>
      </c>
    </row>
    <row r="883" spans="1:16" ht="16.5" x14ac:dyDescent="0.2">
      <c r="A883" s="99" t="s">
        <v>162</v>
      </c>
      <c r="B883" s="48">
        <v>2</v>
      </c>
      <c r="C883" s="52">
        <f t="shared" si="117"/>
        <v>0.84200000000000008</v>
      </c>
      <c r="D883" s="52">
        <f t="shared" si="117"/>
        <v>0.13800000000000001</v>
      </c>
      <c r="E883" s="52">
        <f t="shared" si="117"/>
        <v>0.05</v>
      </c>
      <c r="F883" s="52">
        <f t="shared" si="117"/>
        <v>0.01</v>
      </c>
      <c r="G883" s="52">
        <f t="shared" si="117"/>
        <v>2.4E-2</v>
      </c>
      <c r="H883" s="52">
        <f t="shared" si="117"/>
        <v>0</v>
      </c>
      <c r="I883" s="52">
        <f t="shared" si="117"/>
        <v>0.63560000000000005</v>
      </c>
      <c r="J883" s="52">
        <f t="shared" si="117"/>
        <v>0.49186666666666667</v>
      </c>
      <c r="K883" s="52">
        <f t="shared" si="117"/>
        <v>6.0666666666666655E-3</v>
      </c>
      <c r="L883" s="52">
        <f t="shared" si="117"/>
        <v>1.2933333333333331E-2</v>
      </c>
      <c r="M883" s="52">
        <f t="shared" si="117"/>
        <v>1.5970666666666669</v>
      </c>
      <c r="P883" s="202" t="str">
        <f t="shared" si="113"/>
        <v>Cheiro</v>
      </c>
    </row>
    <row r="884" spans="1:16" ht="16.5" x14ac:dyDescent="0.2">
      <c r="A884" s="99" t="s">
        <v>259</v>
      </c>
      <c r="B884" s="48">
        <v>30</v>
      </c>
      <c r="C884" s="52">
        <f t="shared" si="117"/>
        <v>98.708020869565232</v>
      </c>
      <c r="D884" s="52">
        <f t="shared" si="117"/>
        <v>18.366434782608696</v>
      </c>
      <c r="E884" s="52">
        <f t="shared" si="117"/>
        <v>5.9945652173913047</v>
      </c>
      <c r="F884" s="52">
        <f t="shared" si="117"/>
        <v>0.37699999999999995</v>
      </c>
      <c r="G884" s="52">
        <f t="shared" si="117"/>
        <v>5.5260000000000007</v>
      </c>
      <c r="H884" s="52">
        <f t="shared" si="117"/>
        <v>0</v>
      </c>
      <c r="I884" s="52">
        <f t="shared" si="117"/>
        <v>0</v>
      </c>
      <c r="J884" s="52">
        <f t="shared" si="117"/>
        <v>62.984000000000002</v>
      </c>
      <c r="K884" s="52">
        <f t="shared" si="117"/>
        <v>0.87099999999999977</v>
      </c>
      <c r="L884" s="52">
        <f t="shared" si="117"/>
        <v>2.3959999999999999</v>
      </c>
      <c r="M884" s="52">
        <f t="shared" si="117"/>
        <v>36.771000000000001</v>
      </c>
      <c r="P884" s="202" t="str">
        <f t="shared" si="113"/>
        <v>Feijão</v>
      </c>
    </row>
    <row r="885" spans="1:16" ht="16.5" x14ac:dyDescent="0.2">
      <c r="A885" s="99" t="s">
        <v>313</v>
      </c>
      <c r="B885" s="48">
        <v>30</v>
      </c>
      <c r="C885" s="52">
        <f t="shared" si="117"/>
        <v>45.425086956521731</v>
      </c>
      <c r="D885" s="52">
        <f t="shared" si="117"/>
        <v>10.850869565217392</v>
      </c>
      <c r="E885" s="52">
        <f t="shared" si="117"/>
        <v>0.33913043478260874</v>
      </c>
      <c r="F885" s="52">
        <f t="shared" si="117"/>
        <v>0.09</v>
      </c>
      <c r="G885" s="52">
        <f t="shared" si="117"/>
        <v>0.56300000000000006</v>
      </c>
      <c r="H885" s="52">
        <f t="shared" si="117"/>
        <v>0.3</v>
      </c>
      <c r="I885" s="52">
        <f t="shared" si="117"/>
        <v>4.9580000000000002</v>
      </c>
      <c r="J885" s="52">
        <f t="shared" si="117"/>
        <v>13.349</v>
      </c>
      <c r="K885" s="52">
        <f t="shared" si="117"/>
        <v>6.0999999999999999E-2</v>
      </c>
      <c r="L885" s="52">
        <f t="shared" si="117"/>
        <v>8.1000000000000003E-2</v>
      </c>
      <c r="M885" s="52">
        <f t="shared" si="117"/>
        <v>4.5570000000000004</v>
      </c>
      <c r="P885" s="202" t="str">
        <f t="shared" si="113"/>
        <v>Mandio</v>
      </c>
    </row>
    <row r="886" spans="1:16" ht="16.5" x14ac:dyDescent="0.2">
      <c r="A886" s="99" t="s">
        <v>337</v>
      </c>
      <c r="B886" s="48">
        <v>10</v>
      </c>
      <c r="C886" s="52">
        <f t="shared" si="117"/>
        <v>88.4</v>
      </c>
      <c r="D886" s="52">
        <f t="shared" si="117"/>
        <v>0</v>
      </c>
      <c r="E886" s="52">
        <f t="shared" si="117"/>
        <v>0</v>
      </c>
      <c r="F886" s="52">
        <f t="shared" si="117"/>
        <v>10</v>
      </c>
      <c r="G886" s="52">
        <f t="shared" si="117"/>
        <v>0</v>
      </c>
      <c r="H886" s="52">
        <f t="shared" si="117"/>
        <v>0</v>
      </c>
      <c r="I886" s="52">
        <f t="shared" si="117"/>
        <v>0</v>
      </c>
      <c r="J886" s="52">
        <f t="shared" si="117"/>
        <v>0</v>
      </c>
      <c r="K886" s="52">
        <f t="shared" si="117"/>
        <v>0</v>
      </c>
      <c r="L886" s="52">
        <f t="shared" si="117"/>
        <v>0</v>
      </c>
      <c r="M886" s="52">
        <f t="shared" si="117"/>
        <v>0</v>
      </c>
      <c r="P886" s="202" t="str">
        <f t="shared" si="113"/>
        <v>Óleo d</v>
      </c>
    </row>
    <row r="887" spans="1:16" ht="15.75" x14ac:dyDescent="0.2">
      <c r="A887" s="100" t="s">
        <v>158</v>
      </c>
      <c r="B887" s="49">
        <v>2</v>
      </c>
      <c r="C887" s="52">
        <f t="shared" si="117"/>
        <v>0</v>
      </c>
      <c r="D887" s="52">
        <f t="shared" si="117"/>
        <v>0</v>
      </c>
      <c r="E887" s="52">
        <f t="shared" si="117"/>
        <v>0</v>
      </c>
      <c r="F887" s="52">
        <f t="shared" si="117"/>
        <v>0</v>
      </c>
      <c r="G887" s="52">
        <f t="shared" si="117"/>
        <v>0</v>
      </c>
      <c r="H887" s="52">
        <f t="shared" si="117"/>
        <v>0</v>
      </c>
      <c r="I887" s="52">
        <f t="shared" si="117"/>
        <v>0</v>
      </c>
      <c r="J887" s="52">
        <f t="shared" si="117"/>
        <v>0</v>
      </c>
      <c r="K887" s="52">
        <f t="shared" si="117"/>
        <v>0</v>
      </c>
      <c r="L887" s="52">
        <f t="shared" si="117"/>
        <v>0</v>
      </c>
      <c r="M887" s="52">
        <f t="shared" si="117"/>
        <v>0</v>
      </c>
      <c r="P887" s="202" t="str">
        <f t="shared" si="113"/>
        <v>Sal</v>
      </c>
    </row>
    <row r="888" spans="1:16" ht="15.75" x14ac:dyDescent="0.2">
      <c r="A888" s="100" t="s">
        <v>167</v>
      </c>
      <c r="B888" s="49">
        <v>20</v>
      </c>
      <c r="C888" s="52">
        <f t="shared" si="117"/>
        <v>3.0670313043478314</v>
      </c>
      <c r="D888" s="52">
        <f t="shared" si="117"/>
        <v>0.62776811594202919</v>
      </c>
      <c r="E888" s="52">
        <f t="shared" si="117"/>
        <v>0.21956521739130433</v>
      </c>
      <c r="F888" s="52">
        <f t="shared" si="117"/>
        <v>3.4666666666666672E-2</v>
      </c>
      <c r="G888" s="52">
        <f t="shared" si="117"/>
        <v>0.23466666666666663</v>
      </c>
      <c r="H888" s="52">
        <f t="shared" si="117"/>
        <v>8.3260000000000005</v>
      </c>
      <c r="I888" s="52">
        <f t="shared" si="117"/>
        <v>4.2426666666666666</v>
      </c>
      <c r="J888" s="52">
        <f t="shared" si="117"/>
        <v>2.1079999999999997</v>
      </c>
      <c r="K888" s="52">
        <f t="shared" si="117"/>
        <v>2.7333333333333338E-2</v>
      </c>
      <c r="L888" s="52">
        <f t="shared" si="117"/>
        <v>4.7333333333333331E-2</v>
      </c>
      <c r="M888" s="52">
        <f t="shared" si="117"/>
        <v>1.3880000000000001</v>
      </c>
      <c r="P888" s="202" t="str">
        <f t="shared" si="113"/>
        <v>Tomate</v>
      </c>
    </row>
    <row r="889" spans="1:16" ht="15.75" x14ac:dyDescent="0.2">
      <c r="A889" s="100"/>
      <c r="B889" s="49"/>
      <c r="C889" s="52" t="str">
        <f t="shared" si="117"/>
        <v/>
      </c>
      <c r="D889" s="52" t="str">
        <f t="shared" si="117"/>
        <v/>
      </c>
      <c r="E889" s="52" t="str">
        <f t="shared" si="117"/>
        <v/>
      </c>
      <c r="F889" s="52" t="str">
        <f t="shared" si="117"/>
        <v/>
      </c>
      <c r="G889" s="52" t="str">
        <f t="shared" si="117"/>
        <v/>
      </c>
      <c r="H889" s="52" t="str">
        <f t="shared" si="117"/>
        <v/>
      </c>
      <c r="I889" s="52" t="str">
        <f t="shared" si="117"/>
        <v/>
      </c>
      <c r="J889" s="52" t="str">
        <f t="shared" si="117"/>
        <v/>
      </c>
      <c r="K889" s="52" t="str">
        <f t="shared" si="117"/>
        <v/>
      </c>
      <c r="L889" s="52" t="str">
        <f t="shared" si="117"/>
        <v/>
      </c>
      <c r="M889" s="52" t="str">
        <f t="shared" si="117"/>
        <v/>
      </c>
      <c r="P889" s="202" t="str">
        <f t="shared" si="113"/>
        <v/>
      </c>
    </row>
    <row r="890" spans="1:16" ht="15.75" x14ac:dyDescent="0.2">
      <c r="A890" s="100"/>
      <c r="B890" s="49"/>
      <c r="C890" s="52" t="str">
        <f t="shared" si="117"/>
        <v/>
      </c>
      <c r="D890" s="52" t="str">
        <f t="shared" si="117"/>
        <v/>
      </c>
      <c r="E890" s="52" t="str">
        <f t="shared" si="117"/>
        <v/>
      </c>
      <c r="F890" s="52" t="str">
        <f t="shared" si="117"/>
        <v/>
      </c>
      <c r="G890" s="52" t="str">
        <f t="shared" si="117"/>
        <v/>
      </c>
      <c r="H890" s="52" t="str">
        <f t="shared" si="117"/>
        <v/>
      </c>
      <c r="I890" s="52" t="str">
        <f t="shared" si="117"/>
        <v/>
      </c>
      <c r="J890" s="52" t="str">
        <f t="shared" si="117"/>
        <v/>
      </c>
      <c r="K890" s="52" t="str">
        <f t="shared" si="117"/>
        <v/>
      </c>
      <c r="L890" s="52" t="str">
        <f t="shared" si="117"/>
        <v/>
      </c>
      <c r="M890" s="52" t="str">
        <f t="shared" si="117"/>
        <v/>
      </c>
      <c r="P890" s="202" t="str">
        <f t="shared" si="113"/>
        <v/>
      </c>
    </row>
    <row r="891" spans="1:16" ht="15.75" x14ac:dyDescent="0.2">
      <c r="A891" s="100"/>
      <c r="B891" s="49"/>
      <c r="C891" s="52" t="str">
        <f t="shared" si="117"/>
        <v/>
      </c>
      <c r="D891" s="52" t="str">
        <f t="shared" si="117"/>
        <v/>
      </c>
      <c r="E891" s="52" t="str">
        <f t="shared" si="117"/>
        <v/>
      </c>
      <c r="F891" s="52" t="str">
        <f t="shared" si="117"/>
        <v/>
      </c>
      <c r="G891" s="52" t="str">
        <f t="shared" si="117"/>
        <v/>
      </c>
      <c r="H891" s="52" t="str">
        <f t="shared" si="117"/>
        <v/>
      </c>
      <c r="I891" s="52" t="str">
        <f t="shared" si="117"/>
        <v/>
      </c>
      <c r="J891" s="52" t="str">
        <f t="shared" si="117"/>
        <v/>
      </c>
      <c r="K891" s="52" t="str">
        <f t="shared" si="117"/>
        <v/>
      </c>
      <c r="L891" s="52" t="str">
        <f t="shared" si="117"/>
        <v/>
      </c>
      <c r="M891" s="52" t="str">
        <f t="shared" si="117"/>
        <v/>
      </c>
      <c r="P891" s="202" t="str">
        <f t="shared" si="113"/>
        <v/>
      </c>
    </row>
    <row r="892" spans="1:16" ht="15.75" x14ac:dyDescent="0.2">
      <c r="A892" s="100"/>
      <c r="B892" s="49"/>
      <c r="C892" s="52" t="str">
        <f t="shared" si="117"/>
        <v/>
      </c>
      <c r="D892" s="52" t="str">
        <f t="shared" si="117"/>
        <v/>
      </c>
      <c r="E892" s="52" t="str">
        <f t="shared" si="117"/>
        <v/>
      </c>
      <c r="F892" s="52" t="str">
        <f t="shared" si="117"/>
        <v/>
      </c>
      <c r="G892" s="52" t="str">
        <f t="shared" si="117"/>
        <v/>
      </c>
      <c r="H892" s="52" t="str">
        <f t="shared" si="117"/>
        <v/>
      </c>
      <c r="I892" s="52" t="str">
        <f t="shared" si="117"/>
        <v/>
      </c>
      <c r="J892" s="52" t="str">
        <f t="shared" si="117"/>
        <v/>
      </c>
      <c r="K892" s="52" t="str">
        <f t="shared" si="117"/>
        <v/>
      </c>
      <c r="L892" s="52" t="str">
        <f t="shared" si="117"/>
        <v/>
      </c>
      <c r="M892" s="52" t="str">
        <f t="shared" si="117"/>
        <v/>
      </c>
      <c r="P892" s="202" t="str">
        <f t="shared" si="113"/>
        <v/>
      </c>
    </row>
    <row r="893" spans="1:16" ht="15.75" x14ac:dyDescent="0.2">
      <c r="A893" s="100"/>
      <c r="B893" s="49"/>
      <c r="C893" s="52" t="str">
        <f t="shared" si="117"/>
        <v/>
      </c>
      <c r="D893" s="52" t="str">
        <f t="shared" si="117"/>
        <v/>
      </c>
      <c r="E893" s="52" t="str">
        <f t="shared" si="117"/>
        <v/>
      </c>
      <c r="F893" s="52" t="str">
        <f t="shared" si="117"/>
        <v/>
      </c>
      <c r="G893" s="52" t="str">
        <f t="shared" si="117"/>
        <v/>
      </c>
      <c r="H893" s="52" t="str">
        <f t="shared" si="117"/>
        <v/>
      </c>
      <c r="I893" s="52" t="str">
        <f t="shared" si="117"/>
        <v/>
      </c>
      <c r="J893" s="52" t="str">
        <f t="shared" si="117"/>
        <v/>
      </c>
      <c r="K893" s="52" t="str">
        <f t="shared" si="117"/>
        <v/>
      </c>
      <c r="L893" s="52" t="str">
        <f t="shared" si="117"/>
        <v/>
      </c>
      <c r="M893" s="52" t="str">
        <f t="shared" si="117"/>
        <v/>
      </c>
      <c r="P893" s="202" t="str">
        <f t="shared" si="113"/>
        <v/>
      </c>
    </row>
    <row r="894" spans="1:16" ht="15.75" x14ac:dyDescent="0.2">
      <c r="A894" s="100"/>
      <c r="B894" s="49"/>
      <c r="C894" s="52" t="str">
        <f t="shared" ref="C894:M897" si="118">IF($A894="","",$B894*(VLOOKUP($A894,listaDados,C$3,FALSE)))</f>
        <v/>
      </c>
      <c r="D894" s="52" t="str">
        <f t="shared" si="118"/>
        <v/>
      </c>
      <c r="E894" s="52" t="str">
        <f t="shared" si="118"/>
        <v/>
      </c>
      <c r="F894" s="52" t="str">
        <f t="shared" si="118"/>
        <v/>
      </c>
      <c r="G894" s="52" t="str">
        <f t="shared" si="118"/>
        <v/>
      </c>
      <c r="H894" s="52" t="str">
        <f t="shared" si="118"/>
        <v/>
      </c>
      <c r="I894" s="52" t="str">
        <f t="shared" si="118"/>
        <v/>
      </c>
      <c r="J894" s="52" t="str">
        <f t="shared" si="118"/>
        <v/>
      </c>
      <c r="K894" s="52" t="str">
        <f t="shared" si="118"/>
        <v/>
      </c>
      <c r="L894" s="52" t="str">
        <f t="shared" si="118"/>
        <v/>
      </c>
      <c r="M894" s="52" t="str">
        <f t="shared" si="118"/>
        <v/>
      </c>
      <c r="P894" s="202" t="str">
        <f t="shared" si="113"/>
        <v/>
      </c>
    </row>
    <row r="895" spans="1:16" ht="15.75" x14ac:dyDescent="0.2">
      <c r="A895" s="100"/>
      <c r="B895" s="49"/>
      <c r="C895" s="52" t="str">
        <f t="shared" si="118"/>
        <v/>
      </c>
      <c r="D895" s="52" t="str">
        <f t="shared" si="118"/>
        <v/>
      </c>
      <c r="E895" s="52" t="str">
        <f t="shared" si="118"/>
        <v/>
      </c>
      <c r="F895" s="52" t="str">
        <f t="shared" si="118"/>
        <v/>
      </c>
      <c r="G895" s="52" t="str">
        <f t="shared" si="118"/>
        <v/>
      </c>
      <c r="H895" s="52" t="str">
        <f t="shared" si="118"/>
        <v/>
      </c>
      <c r="I895" s="52" t="str">
        <f t="shared" si="118"/>
        <v/>
      </c>
      <c r="J895" s="52" t="str">
        <f t="shared" si="118"/>
        <v/>
      </c>
      <c r="K895" s="52" t="str">
        <f t="shared" si="118"/>
        <v/>
      </c>
      <c r="L895" s="52" t="str">
        <f t="shared" si="118"/>
        <v/>
      </c>
      <c r="M895" s="52" t="str">
        <f t="shared" si="118"/>
        <v/>
      </c>
      <c r="P895" s="202" t="str">
        <f t="shared" si="113"/>
        <v/>
      </c>
    </row>
    <row r="896" spans="1:16" ht="15.75" x14ac:dyDescent="0.2">
      <c r="A896" s="100"/>
      <c r="B896" s="49"/>
      <c r="C896" s="52" t="str">
        <f t="shared" si="118"/>
        <v/>
      </c>
      <c r="D896" s="52" t="str">
        <f t="shared" si="118"/>
        <v/>
      </c>
      <c r="E896" s="52" t="str">
        <f t="shared" si="118"/>
        <v/>
      </c>
      <c r="F896" s="52" t="str">
        <f t="shared" si="118"/>
        <v/>
      </c>
      <c r="G896" s="52" t="str">
        <f t="shared" si="118"/>
        <v/>
      </c>
      <c r="H896" s="52" t="str">
        <f t="shared" si="118"/>
        <v/>
      </c>
      <c r="I896" s="52" t="str">
        <f t="shared" si="118"/>
        <v/>
      </c>
      <c r="J896" s="52" t="str">
        <f t="shared" si="118"/>
        <v/>
      </c>
      <c r="K896" s="52" t="str">
        <f t="shared" si="118"/>
        <v/>
      </c>
      <c r="L896" s="52" t="str">
        <f t="shared" si="118"/>
        <v/>
      </c>
      <c r="M896" s="52" t="str">
        <f t="shared" si="118"/>
        <v/>
      </c>
      <c r="P896" s="202" t="str">
        <f t="shared" si="113"/>
        <v/>
      </c>
    </row>
    <row r="897" spans="1:16" ht="15.75" x14ac:dyDescent="0.2">
      <c r="A897" s="100"/>
      <c r="B897" s="49"/>
      <c r="C897" s="52" t="str">
        <f t="shared" si="118"/>
        <v/>
      </c>
      <c r="D897" s="52" t="str">
        <f t="shared" si="118"/>
        <v/>
      </c>
      <c r="E897" s="52" t="str">
        <f t="shared" si="118"/>
        <v/>
      </c>
      <c r="F897" s="52" t="str">
        <f t="shared" si="118"/>
        <v/>
      </c>
      <c r="G897" s="52" t="str">
        <f t="shared" si="118"/>
        <v/>
      </c>
      <c r="H897" s="52" t="str">
        <f t="shared" si="118"/>
        <v/>
      </c>
      <c r="I897" s="52" t="str">
        <f t="shared" si="118"/>
        <v/>
      </c>
      <c r="J897" s="52" t="str">
        <f t="shared" si="118"/>
        <v/>
      </c>
      <c r="K897" s="52" t="str">
        <f t="shared" si="118"/>
        <v/>
      </c>
      <c r="L897" s="52" t="str">
        <f t="shared" si="118"/>
        <v/>
      </c>
      <c r="M897" s="52" t="str">
        <f t="shared" si="118"/>
        <v/>
      </c>
      <c r="P897" s="202" t="str">
        <f t="shared" si="113"/>
        <v/>
      </c>
    </row>
    <row r="898" spans="1:16" ht="16.5" thickBot="1" x14ac:dyDescent="0.25">
      <c r="A898" s="181" t="s">
        <v>134</v>
      </c>
      <c r="B898" s="55"/>
      <c r="C898" s="50">
        <f t="shared" ref="C898:M898" si="119">SUM(C878:C897)</f>
        <v>910.21689552173893</v>
      </c>
      <c r="D898" s="50">
        <f t="shared" si="119"/>
        <v>135.38121739130435</v>
      </c>
      <c r="E898" s="50">
        <f t="shared" si="119"/>
        <v>25.209532608695653</v>
      </c>
      <c r="F898" s="50">
        <f t="shared" si="119"/>
        <v>29.967866666666669</v>
      </c>
      <c r="G898" s="50">
        <f t="shared" si="119"/>
        <v>10.182733333333335</v>
      </c>
      <c r="H898" s="50">
        <f t="shared" si="119"/>
        <v>14.675000000000001</v>
      </c>
      <c r="I898" s="50">
        <f t="shared" si="119"/>
        <v>31.971600000000002</v>
      </c>
      <c r="J898" s="50">
        <f t="shared" si="119"/>
        <v>143.42130000016664</v>
      </c>
      <c r="K898" s="50">
        <f t="shared" si="119"/>
        <v>3.9717666666666669</v>
      </c>
      <c r="L898" s="50">
        <f t="shared" si="119"/>
        <v>4.3351808333333341</v>
      </c>
      <c r="M898" s="50">
        <f t="shared" si="119"/>
        <v>57.126333333333335</v>
      </c>
      <c r="P898" s="202" t="str">
        <f t="shared" si="113"/>
        <v>TOTAL</v>
      </c>
    </row>
    <row r="899" spans="1:16" ht="13.5" thickBot="1" x14ac:dyDescent="0.25">
      <c r="P899" s="202" t="str">
        <f t="shared" si="113"/>
        <v/>
      </c>
    </row>
    <row r="900" spans="1:16" ht="30.75" thickBot="1" x14ac:dyDescent="0.25">
      <c r="A900" s="92" t="s">
        <v>133</v>
      </c>
      <c r="B900" s="178"/>
      <c r="C900" s="179"/>
      <c r="D900" s="179"/>
      <c r="E900" s="179"/>
      <c r="F900" s="179"/>
      <c r="G900" s="179"/>
      <c r="H900" s="179"/>
      <c r="I900" s="179"/>
      <c r="J900" s="179"/>
      <c r="K900" s="180"/>
      <c r="L900" s="251" t="s">
        <v>74</v>
      </c>
      <c r="M900" s="252"/>
      <c r="P900" s="202" t="str">
        <f t="shared" si="113"/>
        <v>MEC 
F</v>
      </c>
    </row>
    <row r="901" spans="1:16" ht="15.75" thickBot="1" x14ac:dyDescent="0.3">
      <c r="A901" s="93" t="s">
        <v>453</v>
      </c>
      <c r="B901" s="1"/>
      <c r="C901" s="2" t="s">
        <v>448</v>
      </c>
      <c r="D901" s="3"/>
      <c r="E901" s="253"/>
      <c r="F901" s="253"/>
      <c r="G901" s="253"/>
      <c r="H901" s="254"/>
      <c r="I901" s="255" t="s">
        <v>141</v>
      </c>
      <c r="J901" s="256"/>
      <c r="K901" s="257"/>
      <c r="L901" s="258"/>
      <c r="M901" s="259"/>
      <c r="P901" s="202" t="str">
        <f t="shared" si="113"/>
        <v xml:space="preserve">Nº de </v>
      </c>
    </row>
    <row r="902" spans="1:16" ht="13.5" thickBot="1" x14ac:dyDescent="0.25">
      <c r="A902" s="94"/>
      <c r="B902" s="14"/>
      <c r="C902" s="15">
        <v>14</v>
      </c>
      <c r="D902" s="15">
        <v>15</v>
      </c>
      <c r="E902" s="15">
        <v>16</v>
      </c>
      <c r="F902" s="15">
        <v>17</v>
      </c>
      <c r="G902" s="15">
        <v>18</v>
      </c>
      <c r="H902" s="15">
        <v>19</v>
      </c>
      <c r="I902" s="15">
        <v>20</v>
      </c>
      <c r="J902" s="15">
        <v>21</v>
      </c>
      <c r="K902" s="15">
        <v>22</v>
      </c>
      <c r="L902" s="15">
        <v>23</v>
      </c>
      <c r="M902" s="95">
        <v>24</v>
      </c>
      <c r="P902" s="202" t="str">
        <f t="shared" si="113"/>
        <v/>
      </c>
    </row>
    <row r="903" spans="1:16" ht="15" x14ac:dyDescent="0.2">
      <c r="A903" s="96" t="s">
        <v>0</v>
      </c>
      <c r="B903" s="260" t="s">
        <v>73</v>
      </c>
      <c r="C903" s="262"/>
      <c r="D903" s="263"/>
      <c r="E903" s="263"/>
      <c r="F903" s="263"/>
      <c r="G903" s="263"/>
      <c r="H903" s="263"/>
      <c r="I903" s="263"/>
      <c r="J903" s="263"/>
      <c r="K903" s="264"/>
      <c r="L903" s="268" t="s">
        <v>1</v>
      </c>
      <c r="M903" s="269"/>
      <c r="P903" s="202" t="str">
        <f t="shared" si="113"/>
        <v>N.º do</v>
      </c>
    </row>
    <row r="904" spans="1:16" ht="15.75" thickBot="1" x14ac:dyDescent="0.25">
      <c r="A904" s="97"/>
      <c r="B904" s="261"/>
      <c r="C904" s="265"/>
      <c r="D904" s="266"/>
      <c r="E904" s="266"/>
      <c r="F904" s="266"/>
      <c r="G904" s="266"/>
      <c r="H904" s="266"/>
      <c r="I904" s="266"/>
      <c r="J904" s="266"/>
      <c r="K904" s="267"/>
      <c r="L904" s="270"/>
      <c r="M904" s="271"/>
      <c r="P904" s="202" t="str">
        <f t="shared" si="113"/>
        <v/>
      </c>
    </row>
    <row r="905" spans="1:16" ht="30" x14ac:dyDescent="0.2">
      <c r="A905" s="249" t="s">
        <v>2</v>
      </c>
      <c r="B905" s="46" t="s">
        <v>3</v>
      </c>
      <c r="C905" s="47" t="s">
        <v>54</v>
      </c>
      <c r="D905" s="47" t="s">
        <v>132</v>
      </c>
      <c r="E905" s="47" t="s">
        <v>136</v>
      </c>
      <c r="F905" s="47" t="s">
        <v>137</v>
      </c>
      <c r="G905" s="47" t="s">
        <v>138</v>
      </c>
      <c r="H905" s="47" t="s">
        <v>126</v>
      </c>
      <c r="I905" s="47" t="s">
        <v>127</v>
      </c>
      <c r="J905" s="47" t="s">
        <v>131</v>
      </c>
      <c r="K905" s="47" t="s">
        <v>128</v>
      </c>
      <c r="L905" s="47" t="s">
        <v>129</v>
      </c>
      <c r="M905" s="47" t="s">
        <v>130</v>
      </c>
      <c r="P905" s="202" t="str">
        <f t="shared" ref="P905:P968" si="120">LEFT(A905,6)</f>
        <v>Nome d</v>
      </c>
    </row>
    <row r="906" spans="1:16" ht="15.75" thickBot="1" x14ac:dyDescent="0.25">
      <c r="A906" s="250"/>
      <c r="B906" s="53" t="s">
        <v>4</v>
      </c>
      <c r="C906" s="54" t="s">
        <v>4</v>
      </c>
      <c r="D906" s="54" t="s">
        <v>4</v>
      </c>
      <c r="E906" s="54" t="s">
        <v>4</v>
      </c>
      <c r="F906" s="54" t="s">
        <v>4</v>
      </c>
      <c r="G906" s="54" t="s">
        <v>4</v>
      </c>
      <c r="H906" s="54" t="s">
        <v>139</v>
      </c>
      <c r="I906" s="54" t="s">
        <v>72</v>
      </c>
      <c r="J906" s="54" t="s">
        <v>72</v>
      </c>
      <c r="K906" s="54" t="s">
        <v>72</v>
      </c>
      <c r="L906" s="54" t="s">
        <v>72</v>
      </c>
      <c r="M906" s="54" t="s">
        <v>72</v>
      </c>
      <c r="P906" s="202" t="str">
        <f t="shared" si="120"/>
        <v/>
      </c>
    </row>
    <row r="907" spans="1:16" ht="16.5" x14ac:dyDescent="0.2">
      <c r="A907" s="98"/>
      <c r="B907" s="51"/>
      <c r="C907" s="52" t="str">
        <f t="shared" ref="C907:M922" si="121">IF($A907="","",$B907*(VLOOKUP($A907,listaDados,C$3,FALSE)))</f>
        <v/>
      </c>
      <c r="D907" s="52" t="str">
        <f t="shared" si="121"/>
        <v/>
      </c>
      <c r="E907" s="52" t="str">
        <f t="shared" si="121"/>
        <v/>
      </c>
      <c r="F907" s="52" t="str">
        <f t="shared" si="121"/>
        <v/>
      </c>
      <c r="G907" s="52" t="str">
        <f t="shared" si="121"/>
        <v/>
      </c>
      <c r="H907" s="52" t="str">
        <f t="shared" si="121"/>
        <v/>
      </c>
      <c r="I907" s="52" t="str">
        <f t="shared" si="121"/>
        <v/>
      </c>
      <c r="J907" s="52" t="str">
        <f t="shared" si="121"/>
        <v/>
      </c>
      <c r="K907" s="52" t="str">
        <f t="shared" si="121"/>
        <v/>
      </c>
      <c r="L907" s="52" t="str">
        <f t="shared" si="121"/>
        <v/>
      </c>
      <c r="M907" s="52" t="str">
        <f t="shared" si="121"/>
        <v/>
      </c>
      <c r="P907" s="202" t="str">
        <f t="shared" si="120"/>
        <v/>
      </c>
    </row>
    <row r="908" spans="1:16" ht="16.5" x14ac:dyDescent="0.2">
      <c r="A908" s="99"/>
      <c r="B908" s="48"/>
      <c r="C908" s="52" t="str">
        <f t="shared" si="121"/>
        <v/>
      </c>
      <c r="D908" s="52" t="str">
        <f t="shared" si="121"/>
        <v/>
      </c>
      <c r="E908" s="52" t="str">
        <f t="shared" si="121"/>
        <v/>
      </c>
      <c r="F908" s="52" t="str">
        <f t="shared" si="121"/>
        <v/>
      </c>
      <c r="G908" s="52" t="str">
        <f t="shared" si="121"/>
        <v/>
      </c>
      <c r="H908" s="52" t="str">
        <f t="shared" si="121"/>
        <v/>
      </c>
      <c r="I908" s="52" t="str">
        <f t="shared" si="121"/>
        <v/>
      </c>
      <c r="J908" s="52" t="str">
        <f t="shared" si="121"/>
        <v/>
      </c>
      <c r="K908" s="52" t="str">
        <f t="shared" si="121"/>
        <v/>
      </c>
      <c r="L908" s="52" t="str">
        <f t="shared" si="121"/>
        <v/>
      </c>
      <c r="M908" s="52" t="str">
        <f t="shared" si="121"/>
        <v/>
      </c>
      <c r="P908" s="202" t="str">
        <f t="shared" si="120"/>
        <v/>
      </c>
    </row>
    <row r="909" spans="1:16" ht="16.5" x14ac:dyDescent="0.2">
      <c r="A909" s="99"/>
      <c r="B909" s="48"/>
      <c r="C909" s="52" t="str">
        <f t="shared" si="121"/>
        <v/>
      </c>
      <c r="D909" s="52" t="str">
        <f t="shared" si="121"/>
        <v/>
      </c>
      <c r="E909" s="52" t="str">
        <f t="shared" si="121"/>
        <v/>
      </c>
      <c r="F909" s="52" t="str">
        <f t="shared" si="121"/>
        <v/>
      </c>
      <c r="G909" s="52" t="str">
        <f t="shared" si="121"/>
        <v/>
      </c>
      <c r="H909" s="52" t="str">
        <f t="shared" si="121"/>
        <v/>
      </c>
      <c r="I909" s="52" t="str">
        <f t="shared" si="121"/>
        <v/>
      </c>
      <c r="J909" s="52" t="str">
        <f t="shared" si="121"/>
        <v/>
      </c>
      <c r="K909" s="52" t="str">
        <f t="shared" si="121"/>
        <v/>
      </c>
      <c r="L909" s="52" t="str">
        <f t="shared" si="121"/>
        <v/>
      </c>
      <c r="M909" s="52" t="str">
        <f t="shared" si="121"/>
        <v/>
      </c>
      <c r="P909" s="202" t="str">
        <f t="shared" si="120"/>
        <v/>
      </c>
    </row>
    <row r="910" spans="1:16" ht="16.5" x14ac:dyDescent="0.2">
      <c r="A910" s="99"/>
      <c r="B910" s="48"/>
      <c r="C910" s="52" t="str">
        <f t="shared" si="121"/>
        <v/>
      </c>
      <c r="D910" s="52" t="str">
        <f t="shared" si="121"/>
        <v/>
      </c>
      <c r="E910" s="52" t="str">
        <f t="shared" si="121"/>
        <v/>
      </c>
      <c r="F910" s="52" t="str">
        <f t="shared" si="121"/>
        <v/>
      </c>
      <c r="G910" s="52" t="str">
        <f t="shared" si="121"/>
        <v/>
      </c>
      <c r="H910" s="52" t="str">
        <f t="shared" si="121"/>
        <v/>
      </c>
      <c r="I910" s="52" t="str">
        <f t="shared" si="121"/>
        <v/>
      </c>
      <c r="J910" s="52" t="str">
        <f t="shared" si="121"/>
        <v/>
      </c>
      <c r="K910" s="52" t="str">
        <f t="shared" si="121"/>
        <v/>
      </c>
      <c r="L910" s="52" t="str">
        <f t="shared" si="121"/>
        <v/>
      </c>
      <c r="M910" s="52" t="str">
        <f t="shared" si="121"/>
        <v/>
      </c>
      <c r="P910" s="202" t="str">
        <f t="shared" si="120"/>
        <v/>
      </c>
    </row>
    <row r="911" spans="1:16" ht="16.5" x14ac:dyDescent="0.2">
      <c r="A911" s="99"/>
      <c r="B911" s="48"/>
      <c r="C911" s="52" t="str">
        <f t="shared" si="121"/>
        <v/>
      </c>
      <c r="D911" s="52" t="str">
        <f t="shared" si="121"/>
        <v/>
      </c>
      <c r="E911" s="52" t="str">
        <f t="shared" si="121"/>
        <v/>
      </c>
      <c r="F911" s="52" t="str">
        <f t="shared" si="121"/>
        <v/>
      </c>
      <c r="G911" s="52" t="str">
        <f t="shared" si="121"/>
        <v/>
      </c>
      <c r="H911" s="52" t="str">
        <f t="shared" si="121"/>
        <v/>
      </c>
      <c r="I911" s="52" t="str">
        <f t="shared" si="121"/>
        <v/>
      </c>
      <c r="J911" s="52" t="str">
        <f t="shared" si="121"/>
        <v/>
      </c>
      <c r="K911" s="52" t="str">
        <f t="shared" si="121"/>
        <v/>
      </c>
      <c r="L911" s="52" t="str">
        <f t="shared" si="121"/>
        <v/>
      </c>
      <c r="M911" s="52" t="str">
        <f t="shared" si="121"/>
        <v/>
      </c>
      <c r="P911" s="202" t="str">
        <f t="shared" si="120"/>
        <v/>
      </c>
    </row>
    <row r="912" spans="1:16" ht="16.5" x14ac:dyDescent="0.2">
      <c r="A912" s="99"/>
      <c r="B912" s="48"/>
      <c r="C912" s="52" t="str">
        <f t="shared" si="121"/>
        <v/>
      </c>
      <c r="D912" s="52" t="str">
        <f t="shared" si="121"/>
        <v/>
      </c>
      <c r="E912" s="52" t="str">
        <f t="shared" si="121"/>
        <v/>
      </c>
      <c r="F912" s="52" t="str">
        <f t="shared" si="121"/>
        <v/>
      </c>
      <c r="G912" s="52" t="str">
        <f t="shared" si="121"/>
        <v/>
      </c>
      <c r="H912" s="52" t="str">
        <f t="shared" si="121"/>
        <v/>
      </c>
      <c r="I912" s="52" t="str">
        <f t="shared" si="121"/>
        <v/>
      </c>
      <c r="J912" s="52" t="str">
        <f t="shared" si="121"/>
        <v/>
      </c>
      <c r="K912" s="52" t="str">
        <f t="shared" si="121"/>
        <v/>
      </c>
      <c r="L912" s="52" t="str">
        <f t="shared" si="121"/>
        <v/>
      </c>
      <c r="M912" s="52" t="str">
        <f t="shared" si="121"/>
        <v/>
      </c>
      <c r="P912" s="202" t="str">
        <f t="shared" si="120"/>
        <v/>
      </c>
    </row>
    <row r="913" spans="1:16" ht="16.5" x14ac:dyDescent="0.2">
      <c r="A913" s="99"/>
      <c r="B913" s="48"/>
      <c r="C913" s="52" t="str">
        <f t="shared" si="121"/>
        <v/>
      </c>
      <c r="D913" s="52" t="str">
        <f t="shared" si="121"/>
        <v/>
      </c>
      <c r="E913" s="52" t="str">
        <f t="shared" si="121"/>
        <v/>
      </c>
      <c r="F913" s="52" t="str">
        <f t="shared" si="121"/>
        <v/>
      </c>
      <c r="G913" s="52" t="str">
        <f t="shared" si="121"/>
        <v/>
      </c>
      <c r="H913" s="52" t="str">
        <f t="shared" si="121"/>
        <v/>
      </c>
      <c r="I913" s="52" t="str">
        <f t="shared" si="121"/>
        <v/>
      </c>
      <c r="J913" s="52" t="str">
        <f t="shared" si="121"/>
        <v/>
      </c>
      <c r="K913" s="52" t="str">
        <f t="shared" si="121"/>
        <v/>
      </c>
      <c r="L913" s="52" t="str">
        <f t="shared" si="121"/>
        <v/>
      </c>
      <c r="M913" s="52" t="str">
        <f t="shared" si="121"/>
        <v/>
      </c>
      <c r="P913" s="202" t="str">
        <f t="shared" si="120"/>
        <v/>
      </c>
    </row>
    <row r="914" spans="1:16" ht="16.5" x14ac:dyDescent="0.2">
      <c r="A914" s="99"/>
      <c r="B914" s="48"/>
      <c r="C914" s="52" t="str">
        <f t="shared" si="121"/>
        <v/>
      </c>
      <c r="D914" s="52" t="str">
        <f t="shared" si="121"/>
        <v/>
      </c>
      <c r="E914" s="52" t="str">
        <f t="shared" si="121"/>
        <v/>
      </c>
      <c r="F914" s="52" t="str">
        <f t="shared" si="121"/>
        <v/>
      </c>
      <c r="G914" s="52" t="str">
        <f t="shared" si="121"/>
        <v/>
      </c>
      <c r="H914" s="52" t="str">
        <f t="shared" si="121"/>
        <v/>
      </c>
      <c r="I914" s="52" t="str">
        <f t="shared" si="121"/>
        <v/>
      </c>
      <c r="J914" s="52" t="str">
        <f t="shared" si="121"/>
        <v/>
      </c>
      <c r="K914" s="52" t="str">
        <f t="shared" si="121"/>
        <v/>
      </c>
      <c r="L914" s="52" t="str">
        <f t="shared" si="121"/>
        <v/>
      </c>
      <c r="M914" s="52" t="str">
        <f t="shared" si="121"/>
        <v/>
      </c>
      <c r="P914" s="202" t="str">
        <f t="shared" si="120"/>
        <v/>
      </c>
    </row>
    <row r="915" spans="1:16" ht="16.5" x14ac:dyDescent="0.2">
      <c r="A915" s="99"/>
      <c r="B915" s="48"/>
      <c r="C915" s="52" t="str">
        <f t="shared" si="121"/>
        <v/>
      </c>
      <c r="D915" s="52" t="str">
        <f t="shared" si="121"/>
        <v/>
      </c>
      <c r="E915" s="52" t="str">
        <f t="shared" si="121"/>
        <v/>
      </c>
      <c r="F915" s="52" t="str">
        <f t="shared" si="121"/>
        <v/>
      </c>
      <c r="G915" s="52" t="str">
        <f t="shared" si="121"/>
        <v/>
      </c>
      <c r="H915" s="52" t="str">
        <f t="shared" si="121"/>
        <v/>
      </c>
      <c r="I915" s="52" t="str">
        <f t="shared" si="121"/>
        <v/>
      </c>
      <c r="J915" s="52" t="str">
        <f t="shared" si="121"/>
        <v/>
      </c>
      <c r="K915" s="52" t="str">
        <f t="shared" si="121"/>
        <v/>
      </c>
      <c r="L915" s="52" t="str">
        <f t="shared" si="121"/>
        <v/>
      </c>
      <c r="M915" s="52" t="str">
        <f t="shared" si="121"/>
        <v/>
      </c>
      <c r="P915" s="202" t="str">
        <f t="shared" si="120"/>
        <v/>
      </c>
    </row>
    <row r="916" spans="1:16" ht="15.75" x14ac:dyDescent="0.2">
      <c r="A916" s="100"/>
      <c r="B916" s="49"/>
      <c r="C916" s="52" t="str">
        <f t="shared" si="121"/>
        <v/>
      </c>
      <c r="D916" s="52" t="str">
        <f t="shared" si="121"/>
        <v/>
      </c>
      <c r="E916" s="52" t="str">
        <f t="shared" si="121"/>
        <v/>
      </c>
      <c r="F916" s="52" t="str">
        <f t="shared" si="121"/>
        <v/>
      </c>
      <c r="G916" s="52" t="str">
        <f t="shared" si="121"/>
        <v/>
      </c>
      <c r="H916" s="52" t="str">
        <f t="shared" si="121"/>
        <v/>
      </c>
      <c r="I916" s="52" t="str">
        <f t="shared" si="121"/>
        <v/>
      </c>
      <c r="J916" s="52" t="str">
        <f t="shared" si="121"/>
        <v/>
      </c>
      <c r="K916" s="52" t="str">
        <f t="shared" si="121"/>
        <v/>
      </c>
      <c r="L916" s="52" t="str">
        <f t="shared" si="121"/>
        <v/>
      </c>
      <c r="M916" s="52" t="str">
        <f t="shared" si="121"/>
        <v/>
      </c>
      <c r="P916" s="202" t="str">
        <f t="shared" si="120"/>
        <v/>
      </c>
    </row>
    <row r="917" spans="1:16" ht="15.75" x14ac:dyDescent="0.2">
      <c r="A917" s="100"/>
      <c r="B917" s="49"/>
      <c r="C917" s="52" t="str">
        <f t="shared" si="121"/>
        <v/>
      </c>
      <c r="D917" s="52" t="str">
        <f t="shared" si="121"/>
        <v/>
      </c>
      <c r="E917" s="52" t="str">
        <f t="shared" si="121"/>
        <v/>
      </c>
      <c r="F917" s="52" t="str">
        <f t="shared" si="121"/>
        <v/>
      </c>
      <c r="G917" s="52" t="str">
        <f t="shared" si="121"/>
        <v/>
      </c>
      <c r="H917" s="52" t="str">
        <f t="shared" si="121"/>
        <v/>
      </c>
      <c r="I917" s="52" t="str">
        <f t="shared" si="121"/>
        <v/>
      </c>
      <c r="J917" s="52" t="str">
        <f t="shared" si="121"/>
        <v/>
      </c>
      <c r="K917" s="52" t="str">
        <f t="shared" si="121"/>
        <v/>
      </c>
      <c r="L917" s="52" t="str">
        <f t="shared" si="121"/>
        <v/>
      </c>
      <c r="M917" s="52" t="str">
        <f t="shared" si="121"/>
        <v/>
      </c>
      <c r="P917" s="202" t="str">
        <f t="shared" si="120"/>
        <v/>
      </c>
    </row>
    <row r="918" spans="1:16" ht="15.75" x14ac:dyDescent="0.2">
      <c r="A918" s="100"/>
      <c r="B918" s="49"/>
      <c r="C918" s="52" t="str">
        <f t="shared" si="121"/>
        <v/>
      </c>
      <c r="D918" s="52" t="str">
        <f t="shared" si="121"/>
        <v/>
      </c>
      <c r="E918" s="52" t="str">
        <f t="shared" si="121"/>
        <v/>
      </c>
      <c r="F918" s="52" t="str">
        <f t="shared" si="121"/>
        <v/>
      </c>
      <c r="G918" s="52" t="str">
        <f t="shared" si="121"/>
        <v/>
      </c>
      <c r="H918" s="52" t="str">
        <f t="shared" si="121"/>
        <v/>
      </c>
      <c r="I918" s="52" t="str">
        <f t="shared" si="121"/>
        <v/>
      </c>
      <c r="J918" s="52" t="str">
        <f t="shared" si="121"/>
        <v/>
      </c>
      <c r="K918" s="52" t="str">
        <f t="shared" si="121"/>
        <v/>
      </c>
      <c r="L918" s="52" t="str">
        <f t="shared" si="121"/>
        <v/>
      </c>
      <c r="M918" s="52" t="str">
        <f t="shared" si="121"/>
        <v/>
      </c>
      <c r="P918" s="202" t="str">
        <f t="shared" si="120"/>
        <v/>
      </c>
    </row>
    <row r="919" spans="1:16" ht="15.75" x14ac:dyDescent="0.2">
      <c r="A919" s="100"/>
      <c r="B919" s="49"/>
      <c r="C919" s="52" t="str">
        <f t="shared" si="121"/>
        <v/>
      </c>
      <c r="D919" s="52" t="str">
        <f t="shared" si="121"/>
        <v/>
      </c>
      <c r="E919" s="52" t="str">
        <f t="shared" si="121"/>
        <v/>
      </c>
      <c r="F919" s="52" t="str">
        <f t="shared" si="121"/>
        <v/>
      </c>
      <c r="G919" s="52" t="str">
        <f t="shared" si="121"/>
        <v/>
      </c>
      <c r="H919" s="52" t="str">
        <f t="shared" si="121"/>
        <v/>
      </c>
      <c r="I919" s="52" t="str">
        <f t="shared" si="121"/>
        <v/>
      </c>
      <c r="J919" s="52" t="str">
        <f t="shared" si="121"/>
        <v/>
      </c>
      <c r="K919" s="52" t="str">
        <f t="shared" si="121"/>
        <v/>
      </c>
      <c r="L919" s="52" t="str">
        <f t="shared" si="121"/>
        <v/>
      </c>
      <c r="M919" s="52" t="str">
        <f t="shared" si="121"/>
        <v/>
      </c>
      <c r="P919" s="202" t="str">
        <f t="shared" si="120"/>
        <v/>
      </c>
    </row>
    <row r="920" spans="1:16" ht="15.75" x14ac:dyDescent="0.2">
      <c r="A920" s="100"/>
      <c r="B920" s="49"/>
      <c r="C920" s="52" t="str">
        <f t="shared" si="121"/>
        <v/>
      </c>
      <c r="D920" s="52" t="str">
        <f t="shared" si="121"/>
        <v/>
      </c>
      <c r="E920" s="52" t="str">
        <f t="shared" si="121"/>
        <v/>
      </c>
      <c r="F920" s="52" t="str">
        <f t="shared" si="121"/>
        <v/>
      </c>
      <c r="G920" s="52" t="str">
        <f t="shared" si="121"/>
        <v/>
      </c>
      <c r="H920" s="52" t="str">
        <f t="shared" si="121"/>
        <v/>
      </c>
      <c r="I920" s="52" t="str">
        <f t="shared" si="121"/>
        <v/>
      </c>
      <c r="J920" s="52" t="str">
        <f t="shared" si="121"/>
        <v/>
      </c>
      <c r="K920" s="52" t="str">
        <f t="shared" si="121"/>
        <v/>
      </c>
      <c r="L920" s="52" t="str">
        <f t="shared" si="121"/>
        <v/>
      </c>
      <c r="M920" s="52" t="str">
        <f t="shared" si="121"/>
        <v/>
      </c>
      <c r="P920" s="202" t="str">
        <f t="shared" si="120"/>
        <v/>
      </c>
    </row>
    <row r="921" spans="1:16" ht="15.75" x14ac:dyDescent="0.2">
      <c r="A921" s="100"/>
      <c r="B921" s="49"/>
      <c r="C921" s="52" t="str">
        <f t="shared" si="121"/>
        <v/>
      </c>
      <c r="D921" s="52" t="str">
        <f t="shared" si="121"/>
        <v/>
      </c>
      <c r="E921" s="52" t="str">
        <f t="shared" si="121"/>
        <v/>
      </c>
      <c r="F921" s="52" t="str">
        <f t="shared" si="121"/>
        <v/>
      </c>
      <c r="G921" s="52" t="str">
        <f t="shared" si="121"/>
        <v/>
      </c>
      <c r="H921" s="52" t="str">
        <f t="shared" si="121"/>
        <v/>
      </c>
      <c r="I921" s="52" t="str">
        <f t="shared" si="121"/>
        <v/>
      </c>
      <c r="J921" s="52" t="str">
        <f t="shared" si="121"/>
        <v/>
      </c>
      <c r="K921" s="52" t="str">
        <f t="shared" si="121"/>
        <v/>
      </c>
      <c r="L921" s="52" t="str">
        <f t="shared" si="121"/>
        <v/>
      </c>
      <c r="M921" s="52" t="str">
        <f t="shared" si="121"/>
        <v/>
      </c>
      <c r="P921" s="202" t="str">
        <f t="shared" si="120"/>
        <v/>
      </c>
    </row>
    <row r="922" spans="1:16" ht="15.75" x14ac:dyDescent="0.2">
      <c r="A922" s="100"/>
      <c r="B922" s="49"/>
      <c r="C922" s="52" t="str">
        <f t="shared" si="121"/>
        <v/>
      </c>
      <c r="D922" s="52" t="str">
        <f t="shared" si="121"/>
        <v/>
      </c>
      <c r="E922" s="52" t="str">
        <f t="shared" si="121"/>
        <v/>
      </c>
      <c r="F922" s="52" t="str">
        <f t="shared" si="121"/>
        <v/>
      </c>
      <c r="G922" s="52" t="str">
        <f t="shared" si="121"/>
        <v/>
      </c>
      <c r="H922" s="52" t="str">
        <f t="shared" si="121"/>
        <v/>
      </c>
      <c r="I922" s="52" t="str">
        <f t="shared" si="121"/>
        <v/>
      </c>
      <c r="J922" s="52" t="str">
        <f t="shared" si="121"/>
        <v/>
      </c>
      <c r="K922" s="52" t="str">
        <f t="shared" si="121"/>
        <v/>
      </c>
      <c r="L922" s="52" t="str">
        <f t="shared" si="121"/>
        <v/>
      </c>
      <c r="M922" s="52" t="str">
        <f t="shared" si="121"/>
        <v/>
      </c>
      <c r="P922" s="202" t="str">
        <f t="shared" si="120"/>
        <v/>
      </c>
    </row>
    <row r="923" spans="1:16" ht="15.75" x14ac:dyDescent="0.2">
      <c r="A923" s="100"/>
      <c r="B923" s="49"/>
      <c r="C923" s="52" t="str">
        <f t="shared" ref="C923:M926" si="122">IF($A923="","",$B923*(VLOOKUP($A923,listaDados,C$3,FALSE)))</f>
        <v/>
      </c>
      <c r="D923" s="52" t="str">
        <f t="shared" si="122"/>
        <v/>
      </c>
      <c r="E923" s="52" t="str">
        <f t="shared" si="122"/>
        <v/>
      </c>
      <c r="F923" s="52" t="str">
        <f t="shared" si="122"/>
        <v/>
      </c>
      <c r="G923" s="52" t="str">
        <f t="shared" si="122"/>
        <v/>
      </c>
      <c r="H923" s="52" t="str">
        <f t="shared" si="122"/>
        <v/>
      </c>
      <c r="I923" s="52" t="str">
        <f t="shared" si="122"/>
        <v/>
      </c>
      <c r="J923" s="52" t="str">
        <f t="shared" si="122"/>
        <v/>
      </c>
      <c r="K923" s="52" t="str">
        <f t="shared" si="122"/>
        <v/>
      </c>
      <c r="L923" s="52" t="str">
        <f t="shared" si="122"/>
        <v/>
      </c>
      <c r="M923" s="52" t="str">
        <f t="shared" si="122"/>
        <v/>
      </c>
      <c r="P923" s="202" t="str">
        <f t="shared" si="120"/>
        <v/>
      </c>
    </row>
    <row r="924" spans="1:16" ht="15.75" x14ac:dyDescent="0.2">
      <c r="A924" s="100"/>
      <c r="B924" s="49"/>
      <c r="C924" s="52" t="str">
        <f t="shared" si="122"/>
        <v/>
      </c>
      <c r="D924" s="52" t="str">
        <f t="shared" si="122"/>
        <v/>
      </c>
      <c r="E924" s="52" t="str">
        <f t="shared" si="122"/>
        <v/>
      </c>
      <c r="F924" s="52" t="str">
        <f t="shared" si="122"/>
        <v/>
      </c>
      <c r="G924" s="52" t="str">
        <f t="shared" si="122"/>
        <v/>
      </c>
      <c r="H924" s="52" t="str">
        <f t="shared" si="122"/>
        <v/>
      </c>
      <c r="I924" s="52" t="str">
        <f t="shared" si="122"/>
        <v/>
      </c>
      <c r="J924" s="52" t="str">
        <f t="shared" si="122"/>
        <v/>
      </c>
      <c r="K924" s="52" t="str">
        <f t="shared" si="122"/>
        <v/>
      </c>
      <c r="L924" s="52" t="str">
        <f t="shared" si="122"/>
        <v/>
      </c>
      <c r="M924" s="52" t="str">
        <f t="shared" si="122"/>
        <v/>
      </c>
      <c r="P924" s="202" t="str">
        <f t="shared" si="120"/>
        <v/>
      </c>
    </row>
    <row r="925" spans="1:16" ht="15.75" x14ac:dyDescent="0.2">
      <c r="A925" s="100"/>
      <c r="B925" s="49"/>
      <c r="C925" s="52" t="str">
        <f t="shared" si="122"/>
        <v/>
      </c>
      <c r="D925" s="52" t="str">
        <f t="shared" si="122"/>
        <v/>
      </c>
      <c r="E925" s="52" t="str">
        <f t="shared" si="122"/>
        <v/>
      </c>
      <c r="F925" s="52" t="str">
        <f t="shared" si="122"/>
        <v/>
      </c>
      <c r="G925" s="52" t="str">
        <f t="shared" si="122"/>
        <v/>
      </c>
      <c r="H925" s="52" t="str">
        <f t="shared" si="122"/>
        <v/>
      </c>
      <c r="I925" s="52" t="str">
        <f t="shared" si="122"/>
        <v/>
      </c>
      <c r="J925" s="52" t="str">
        <f t="shared" si="122"/>
        <v/>
      </c>
      <c r="K925" s="52" t="str">
        <f t="shared" si="122"/>
        <v/>
      </c>
      <c r="L925" s="52" t="str">
        <f t="shared" si="122"/>
        <v/>
      </c>
      <c r="M925" s="52" t="str">
        <f t="shared" si="122"/>
        <v/>
      </c>
      <c r="P925" s="202" t="str">
        <f t="shared" si="120"/>
        <v/>
      </c>
    </row>
    <row r="926" spans="1:16" ht="15.75" x14ac:dyDescent="0.2">
      <c r="A926" s="100"/>
      <c r="B926" s="49"/>
      <c r="C926" s="52" t="str">
        <f t="shared" si="122"/>
        <v/>
      </c>
      <c r="D926" s="52" t="str">
        <f t="shared" si="122"/>
        <v/>
      </c>
      <c r="E926" s="52" t="str">
        <f t="shared" si="122"/>
        <v/>
      </c>
      <c r="F926" s="52" t="str">
        <f t="shared" si="122"/>
        <v/>
      </c>
      <c r="G926" s="52" t="str">
        <f t="shared" si="122"/>
        <v/>
      </c>
      <c r="H926" s="52" t="str">
        <f t="shared" si="122"/>
        <v/>
      </c>
      <c r="I926" s="52" t="str">
        <f t="shared" si="122"/>
        <v/>
      </c>
      <c r="J926" s="52" t="str">
        <f t="shared" si="122"/>
        <v/>
      </c>
      <c r="K926" s="52" t="str">
        <f t="shared" si="122"/>
        <v/>
      </c>
      <c r="L926" s="52" t="str">
        <f t="shared" si="122"/>
        <v/>
      </c>
      <c r="M926" s="52" t="str">
        <f t="shared" si="122"/>
        <v/>
      </c>
      <c r="P926" s="202" t="str">
        <f t="shared" si="120"/>
        <v/>
      </c>
    </row>
    <row r="927" spans="1:16" ht="16.5" thickBot="1" x14ac:dyDescent="0.25">
      <c r="A927" s="181" t="s">
        <v>134</v>
      </c>
      <c r="B927" s="55"/>
      <c r="C927" s="50">
        <f t="shared" ref="C927:M927" si="123">SUM(C907:C926)</f>
        <v>0</v>
      </c>
      <c r="D927" s="50">
        <f t="shared" si="123"/>
        <v>0</v>
      </c>
      <c r="E927" s="50">
        <f t="shared" si="123"/>
        <v>0</v>
      </c>
      <c r="F927" s="50">
        <f t="shared" si="123"/>
        <v>0</v>
      </c>
      <c r="G927" s="50">
        <f t="shared" si="123"/>
        <v>0</v>
      </c>
      <c r="H927" s="50">
        <f t="shared" si="123"/>
        <v>0</v>
      </c>
      <c r="I927" s="50">
        <f t="shared" si="123"/>
        <v>0</v>
      </c>
      <c r="J927" s="50">
        <f t="shared" si="123"/>
        <v>0</v>
      </c>
      <c r="K927" s="50">
        <f t="shared" si="123"/>
        <v>0</v>
      </c>
      <c r="L927" s="50">
        <f t="shared" si="123"/>
        <v>0</v>
      </c>
      <c r="M927" s="50">
        <f t="shared" si="123"/>
        <v>0</v>
      </c>
      <c r="P927" s="202" t="str">
        <f t="shared" si="120"/>
        <v>TOTAL</v>
      </c>
    </row>
    <row r="928" spans="1:16" ht="13.5" thickBot="1" x14ac:dyDescent="0.25">
      <c r="P928" s="202" t="str">
        <f t="shared" si="120"/>
        <v/>
      </c>
    </row>
    <row r="929" spans="1:16" ht="30.75" thickBot="1" x14ac:dyDescent="0.25">
      <c r="A929" s="92" t="s">
        <v>133</v>
      </c>
      <c r="B929" s="178"/>
      <c r="C929" s="179"/>
      <c r="D929" s="179"/>
      <c r="E929" s="179"/>
      <c r="F929" s="179"/>
      <c r="G929" s="179"/>
      <c r="H929" s="179"/>
      <c r="I929" s="179"/>
      <c r="J929" s="179"/>
      <c r="K929" s="180"/>
      <c r="L929" s="251" t="s">
        <v>74</v>
      </c>
      <c r="M929" s="252"/>
      <c r="P929" s="202" t="str">
        <f t="shared" si="120"/>
        <v>MEC 
F</v>
      </c>
    </row>
    <row r="930" spans="1:16" ht="15.75" thickBot="1" x14ac:dyDescent="0.3">
      <c r="A930" s="93" t="s">
        <v>453</v>
      </c>
      <c r="B930" s="1"/>
      <c r="C930" s="2" t="s">
        <v>448</v>
      </c>
      <c r="D930" s="3"/>
      <c r="E930" s="253"/>
      <c r="F930" s="253"/>
      <c r="G930" s="253"/>
      <c r="H930" s="254"/>
      <c r="I930" s="255" t="s">
        <v>141</v>
      </c>
      <c r="J930" s="256"/>
      <c r="K930" s="257"/>
      <c r="L930" s="258"/>
      <c r="M930" s="259"/>
      <c r="P930" s="202" t="str">
        <f t="shared" si="120"/>
        <v xml:space="preserve">Nº de </v>
      </c>
    </row>
    <row r="931" spans="1:16" ht="13.5" thickBot="1" x14ac:dyDescent="0.25">
      <c r="A931" s="94"/>
      <c r="B931" s="14"/>
      <c r="C931" s="15">
        <v>14</v>
      </c>
      <c r="D931" s="15">
        <v>15</v>
      </c>
      <c r="E931" s="15">
        <v>16</v>
      </c>
      <c r="F931" s="15">
        <v>17</v>
      </c>
      <c r="G931" s="15">
        <v>18</v>
      </c>
      <c r="H931" s="15">
        <v>19</v>
      </c>
      <c r="I931" s="15">
        <v>20</v>
      </c>
      <c r="J931" s="15">
        <v>21</v>
      </c>
      <c r="K931" s="15">
        <v>22</v>
      </c>
      <c r="L931" s="15">
        <v>23</v>
      </c>
      <c r="M931" s="95">
        <v>24</v>
      </c>
      <c r="P931" s="202" t="str">
        <f t="shared" si="120"/>
        <v/>
      </c>
    </row>
    <row r="932" spans="1:16" ht="15" x14ac:dyDescent="0.2">
      <c r="A932" s="96" t="s">
        <v>0</v>
      </c>
      <c r="B932" s="260" t="s">
        <v>73</v>
      </c>
      <c r="C932" s="262"/>
      <c r="D932" s="263"/>
      <c r="E932" s="263"/>
      <c r="F932" s="263"/>
      <c r="G932" s="263"/>
      <c r="H932" s="263"/>
      <c r="I932" s="263"/>
      <c r="J932" s="263"/>
      <c r="K932" s="264"/>
      <c r="L932" s="268" t="s">
        <v>1</v>
      </c>
      <c r="M932" s="269"/>
      <c r="P932" s="202" t="str">
        <f t="shared" si="120"/>
        <v>N.º do</v>
      </c>
    </row>
    <row r="933" spans="1:16" ht="15.75" thickBot="1" x14ac:dyDescent="0.25">
      <c r="A933" s="97"/>
      <c r="B933" s="261"/>
      <c r="C933" s="265"/>
      <c r="D933" s="266"/>
      <c r="E933" s="266"/>
      <c r="F933" s="266"/>
      <c r="G933" s="266"/>
      <c r="H933" s="266"/>
      <c r="I933" s="266"/>
      <c r="J933" s="266"/>
      <c r="K933" s="267"/>
      <c r="L933" s="270"/>
      <c r="M933" s="271"/>
      <c r="P933" s="202" t="str">
        <f t="shared" si="120"/>
        <v/>
      </c>
    </row>
    <row r="934" spans="1:16" ht="30" x14ac:dyDescent="0.2">
      <c r="A934" s="249" t="s">
        <v>2</v>
      </c>
      <c r="B934" s="46" t="s">
        <v>3</v>
      </c>
      <c r="C934" s="47" t="s">
        <v>54</v>
      </c>
      <c r="D934" s="47" t="s">
        <v>132</v>
      </c>
      <c r="E934" s="47" t="s">
        <v>136</v>
      </c>
      <c r="F934" s="47" t="s">
        <v>137</v>
      </c>
      <c r="G934" s="47" t="s">
        <v>138</v>
      </c>
      <c r="H934" s="47" t="s">
        <v>126</v>
      </c>
      <c r="I934" s="47" t="s">
        <v>127</v>
      </c>
      <c r="J934" s="47" t="s">
        <v>131</v>
      </c>
      <c r="K934" s="47" t="s">
        <v>128</v>
      </c>
      <c r="L934" s="47" t="s">
        <v>129</v>
      </c>
      <c r="M934" s="47" t="s">
        <v>130</v>
      </c>
      <c r="P934" s="202" t="str">
        <f t="shared" si="120"/>
        <v>Nome d</v>
      </c>
    </row>
    <row r="935" spans="1:16" ht="15.75" thickBot="1" x14ac:dyDescent="0.25">
      <c r="A935" s="250"/>
      <c r="B935" s="53" t="s">
        <v>4</v>
      </c>
      <c r="C935" s="54" t="s">
        <v>4</v>
      </c>
      <c r="D935" s="54" t="s">
        <v>4</v>
      </c>
      <c r="E935" s="54" t="s">
        <v>4</v>
      </c>
      <c r="F935" s="54" t="s">
        <v>4</v>
      </c>
      <c r="G935" s="54" t="s">
        <v>4</v>
      </c>
      <c r="H935" s="54" t="s">
        <v>139</v>
      </c>
      <c r="I935" s="54" t="s">
        <v>72</v>
      </c>
      <c r="J935" s="54" t="s">
        <v>72</v>
      </c>
      <c r="K935" s="54" t="s">
        <v>72</v>
      </c>
      <c r="L935" s="54" t="s">
        <v>72</v>
      </c>
      <c r="M935" s="54" t="s">
        <v>72</v>
      </c>
      <c r="P935" s="202" t="str">
        <f t="shared" si="120"/>
        <v/>
      </c>
    </row>
    <row r="936" spans="1:16" ht="16.5" x14ac:dyDescent="0.2">
      <c r="A936" s="98"/>
      <c r="B936" s="51"/>
      <c r="C936" s="52" t="str">
        <f t="shared" ref="C936:M951" si="124">IF($A936="","",$B936*(VLOOKUP($A936,listaDados,C$3,FALSE)))</f>
        <v/>
      </c>
      <c r="D936" s="52" t="str">
        <f t="shared" si="124"/>
        <v/>
      </c>
      <c r="E936" s="52" t="str">
        <f t="shared" si="124"/>
        <v/>
      </c>
      <c r="F936" s="52" t="str">
        <f t="shared" si="124"/>
        <v/>
      </c>
      <c r="G936" s="52" t="str">
        <f t="shared" si="124"/>
        <v/>
      </c>
      <c r="H936" s="52" t="str">
        <f t="shared" si="124"/>
        <v/>
      </c>
      <c r="I936" s="52" t="str">
        <f t="shared" si="124"/>
        <v/>
      </c>
      <c r="J936" s="52" t="str">
        <f t="shared" si="124"/>
        <v/>
      </c>
      <c r="K936" s="52" t="str">
        <f t="shared" si="124"/>
        <v/>
      </c>
      <c r="L936" s="52" t="str">
        <f t="shared" si="124"/>
        <v/>
      </c>
      <c r="M936" s="52" t="str">
        <f t="shared" si="124"/>
        <v/>
      </c>
      <c r="P936" s="202" t="str">
        <f t="shared" si="120"/>
        <v/>
      </c>
    </row>
    <row r="937" spans="1:16" ht="16.5" x14ac:dyDescent="0.2">
      <c r="A937" s="99"/>
      <c r="B937" s="48"/>
      <c r="C937" s="52" t="str">
        <f t="shared" si="124"/>
        <v/>
      </c>
      <c r="D937" s="52" t="str">
        <f t="shared" si="124"/>
        <v/>
      </c>
      <c r="E937" s="52" t="str">
        <f t="shared" si="124"/>
        <v/>
      </c>
      <c r="F937" s="52" t="str">
        <f t="shared" si="124"/>
        <v/>
      </c>
      <c r="G937" s="52" t="str">
        <f t="shared" si="124"/>
        <v/>
      </c>
      <c r="H937" s="52" t="str">
        <f t="shared" si="124"/>
        <v/>
      </c>
      <c r="I937" s="52" t="str">
        <f t="shared" si="124"/>
        <v/>
      </c>
      <c r="J937" s="52" t="str">
        <f t="shared" si="124"/>
        <v/>
      </c>
      <c r="K937" s="52" t="str">
        <f t="shared" si="124"/>
        <v/>
      </c>
      <c r="L937" s="52" t="str">
        <f t="shared" si="124"/>
        <v/>
      </c>
      <c r="M937" s="52" t="str">
        <f t="shared" si="124"/>
        <v/>
      </c>
      <c r="P937" s="202" t="str">
        <f t="shared" si="120"/>
        <v/>
      </c>
    </row>
    <row r="938" spans="1:16" ht="16.5" x14ac:dyDescent="0.2">
      <c r="A938" s="99"/>
      <c r="B938" s="48"/>
      <c r="C938" s="52" t="str">
        <f t="shared" si="124"/>
        <v/>
      </c>
      <c r="D938" s="52" t="str">
        <f t="shared" si="124"/>
        <v/>
      </c>
      <c r="E938" s="52" t="str">
        <f t="shared" si="124"/>
        <v/>
      </c>
      <c r="F938" s="52" t="str">
        <f t="shared" si="124"/>
        <v/>
      </c>
      <c r="G938" s="52" t="str">
        <f t="shared" si="124"/>
        <v/>
      </c>
      <c r="H938" s="52" t="str">
        <f t="shared" si="124"/>
        <v/>
      </c>
      <c r="I938" s="52" t="str">
        <f t="shared" si="124"/>
        <v/>
      </c>
      <c r="J938" s="52" t="str">
        <f t="shared" si="124"/>
        <v/>
      </c>
      <c r="K938" s="52" t="str">
        <f t="shared" si="124"/>
        <v/>
      </c>
      <c r="L938" s="52" t="str">
        <f t="shared" si="124"/>
        <v/>
      </c>
      <c r="M938" s="52" t="str">
        <f t="shared" si="124"/>
        <v/>
      </c>
      <c r="P938" s="202" t="str">
        <f t="shared" si="120"/>
        <v/>
      </c>
    </row>
    <row r="939" spans="1:16" ht="16.5" x14ac:dyDescent="0.2">
      <c r="A939" s="99"/>
      <c r="B939" s="48"/>
      <c r="C939" s="52" t="str">
        <f t="shared" si="124"/>
        <v/>
      </c>
      <c r="D939" s="52" t="str">
        <f t="shared" si="124"/>
        <v/>
      </c>
      <c r="E939" s="52" t="str">
        <f t="shared" si="124"/>
        <v/>
      </c>
      <c r="F939" s="52" t="str">
        <f t="shared" si="124"/>
        <v/>
      </c>
      <c r="G939" s="52" t="str">
        <f t="shared" si="124"/>
        <v/>
      </c>
      <c r="H939" s="52" t="str">
        <f t="shared" si="124"/>
        <v/>
      </c>
      <c r="I939" s="52" t="str">
        <f t="shared" si="124"/>
        <v/>
      </c>
      <c r="J939" s="52" t="str">
        <f t="shared" si="124"/>
        <v/>
      </c>
      <c r="K939" s="52" t="str">
        <f t="shared" si="124"/>
        <v/>
      </c>
      <c r="L939" s="52" t="str">
        <f t="shared" si="124"/>
        <v/>
      </c>
      <c r="M939" s="52" t="str">
        <f t="shared" si="124"/>
        <v/>
      </c>
      <c r="P939" s="202" t="str">
        <f t="shared" si="120"/>
        <v/>
      </c>
    </row>
    <row r="940" spans="1:16" ht="16.5" x14ac:dyDescent="0.2">
      <c r="A940" s="99"/>
      <c r="B940" s="48"/>
      <c r="C940" s="52" t="str">
        <f t="shared" si="124"/>
        <v/>
      </c>
      <c r="D940" s="52" t="str">
        <f t="shared" si="124"/>
        <v/>
      </c>
      <c r="E940" s="52" t="str">
        <f t="shared" si="124"/>
        <v/>
      </c>
      <c r="F940" s="52" t="str">
        <f t="shared" si="124"/>
        <v/>
      </c>
      <c r="G940" s="52" t="str">
        <f t="shared" si="124"/>
        <v/>
      </c>
      <c r="H940" s="52" t="str">
        <f t="shared" si="124"/>
        <v/>
      </c>
      <c r="I940" s="52" t="str">
        <f t="shared" si="124"/>
        <v/>
      </c>
      <c r="J940" s="52" t="str">
        <f t="shared" si="124"/>
        <v/>
      </c>
      <c r="K940" s="52" t="str">
        <f t="shared" si="124"/>
        <v/>
      </c>
      <c r="L940" s="52" t="str">
        <f t="shared" si="124"/>
        <v/>
      </c>
      <c r="M940" s="52" t="str">
        <f t="shared" si="124"/>
        <v/>
      </c>
      <c r="P940" s="202" t="str">
        <f t="shared" si="120"/>
        <v/>
      </c>
    </row>
    <row r="941" spans="1:16" ht="16.5" x14ac:dyDescent="0.2">
      <c r="A941" s="99"/>
      <c r="B941" s="48"/>
      <c r="C941" s="52" t="str">
        <f t="shared" si="124"/>
        <v/>
      </c>
      <c r="D941" s="52" t="str">
        <f t="shared" si="124"/>
        <v/>
      </c>
      <c r="E941" s="52" t="str">
        <f t="shared" si="124"/>
        <v/>
      </c>
      <c r="F941" s="52" t="str">
        <f t="shared" si="124"/>
        <v/>
      </c>
      <c r="G941" s="52" t="str">
        <f t="shared" si="124"/>
        <v/>
      </c>
      <c r="H941" s="52" t="str">
        <f t="shared" si="124"/>
        <v/>
      </c>
      <c r="I941" s="52" t="str">
        <f t="shared" si="124"/>
        <v/>
      </c>
      <c r="J941" s="52" t="str">
        <f t="shared" si="124"/>
        <v/>
      </c>
      <c r="K941" s="52" t="str">
        <f t="shared" si="124"/>
        <v/>
      </c>
      <c r="L941" s="52" t="str">
        <f t="shared" si="124"/>
        <v/>
      </c>
      <c r="M941" s="52" t="str">
        <f t="shared" si="124"/>
        <v/>
      </c>
      <c r="P941" s="202" t="str">
        <f t="shared" si="120"/>
        <v/>
      </c>
    </row>
    <row r="942" spans="1:16" ht="16.5" x14ac:dyDescent="0.2">
      <c r="A942" s="99"/>
      <c r="B942" s="48"/>
      <c r="C942" s="52" t="str">
        <f t="shared" si="124"/>
        <v/>
      </c>
      <c r="D942" s="52" t="str">
        <f t="shared" si="124"/>
        <v/>
      </c>
      <c r="E942" s="52" t="str">
        <f t="shared" si="124"/>
        <v/>
      </c>
      <c r="F942" s="52" t="str">
        <f t="shared" si="124"/>
        <v/>
      </c>
      <c r="G942" s="52" t="str">
        <f t="shared" si="124"/>
        <v/>
      </c>
      <c r="H942" s="52" t="str">
        <f t="shared" si="124"/>
        <v/>
      </c>
      <c r="I942" s="52" t="str">
        <f t="shared" si="124"/>
        <v/>
      </c>
      <c r="J942" s="52" t="str">
        <f t="shared" si="124"/>
        <v/>
      </c>
      <c r="K942" s="52" t="str">
        <f t="shared" si="124"/>
        <v/>
      </c>
      <c r="L942" s="52" t="str">
        <f t="shared" si="124"/>
        <v/>
      </c>
      <c r="M942" s="52" t="str">
        <f t="shared" si="124"/>
        <v/>
      </c>
      <c r="P942" s="202" t="str">
        <f t="shared" si="120"/>
        <v/>
      </c>
    </row>
    <row r="943" spans="1:16" ht="16.5" x14ac:dyDescent="0.2">
      <c r="A943" s="99"/>
      <c r="B943" s="48"/>
      <c r="C943" s="52" t="str">
        <f t="shared" si="124"/>
        <v/>
      </c>
      <c r="D943" s="52" t="str">
        <f t="shared" si="124"/>
        <v/>
      </c>
      <c r="E943" s="52" t="str">
        <f t="shared" si="124"/>
        <v/>
      </c>
      <c r="F943" s="52" t="str">
        <f t="shared" si="124"/>
        <v/>
      </c>
      <c r="G943" s="52" t="str">
        <f t="shared" si="124"/>
        <v/>
      </c>
      <c r="H943" s="52" t="str">
        <f t="shared" si="124"/>
        <v/>
      </c>
      <c r="I943" s="52" t="str">
        <f t="shared" si="124"/>
        <v/>
      </c>
      <c r="J943" s="52" t="str">
        <f t="shared" si="124"/>
        <v/>
      </c>
      <c r="K943" s="52" t="str">
        <f t="shared" si="124"/>
        <v/>
      </c>
      <c r="L943" s="52" t="str">
        <f t="shared" si="124"/>
        <v/>
      </c>
      <c r="M943" s="52" t="str">
        <f t="shared" si="124"/>
        <v/>
      </c>
      <c r="P943" s="202" t="str">
        <f t="shared" si="120"/>
        <v/>
      </c>
    </row>
    <row r="944" spans="1:16" ht="16.5" x14ac:dyDescent="0.2">
      <c r="A944" s="99"/>
      <c r="B944" s="48"/>
      <c r="C944" s="52" t="str">
        <f t="shared" si="124"/>
        <v/>
      </c>
      <c r="D944" s="52" t="str">
        <f t="shared" si="124"/>
        <v/>
      </c>
      <c r="E944" s="52" t="str">
        <f t="shared" si="124"/>
        <v/>
      </c>
      <c r="F944" s="52" t="str">
        <f t="shared" si="124"/>
        <v/>
      </c>
      <c r="G944" s="52" t="str">
        <f t="shared" si="124"/>
        <v/>
      </c>
      <c r="H944" s="52" t="str">
        <f t="shared" si="124"/>
        <v/>
      </c>
      <c r="I944" s="52" t="str">
        <f t="shared" si="124"/>
        <v/>
      </c>
      <c r="J944" s="52" t="str">
        <f t="shared" si="124"/>
        <v/>
      </c>
      <c r="K944" s="52" t="str">
        <f t="shared" si="124"/>
        <v/>
      </c>
      <c r="L944" s="52" t="str">
        <f t="shared" si="124"/>
        <v/>
      </c>
      <c r="M944" s="52" t="str">
        <f t="shared" si="124"/>
        <v/>
      </c>
      <c r="P944" s="202" t="str">
        <f t="shared" si="120"/>
        <v/>
      </c>
    </row>
    <row r="945" spans="1:16" ht="15.75" x14ac:dyDescent="0.2">
      <c r="A945" s="100"/>
      <c r="B945" s="49"/>
      <c r="C945" s="52" t="str">
        <f t="shared" si="124"/>
        <v/>
      </c>
      <c r="D945" s="52" t="str">
        <f t="shared" si="124"/>
        <v/>
      </c>
      <c r="E945" s="52" t="str">
        <f t="shared" si="124"/>
        <v/>
      </c>
      <c r="F945" s="52" t="str">
        <f t="shared" si="124"/>
        <v/>
      </c>
      <c r="G945" s="52" t="str">
        <f t="shared" si="124"/>
        <v/>
      </c>
      <c r="H945" s="52" t="str">
        <f t="shared" si="124"/>
        <v/>
      </c>
      <c r="I945" s="52" t="str">
        <f t="shared" si="124"/>
        <v/>
      </c>
      <c r="J945" s="52" t="str">
        <f t="shared" si="124"/>
        <v/>
      </c>
      <c r="K945" s="52" t="str">
        <f t="shared" si="124"/>
        <v/>
      </c>
      <c r="L945" s="52" t="str">
        <f t="shared" si="124"/>
        <v/>
      </c>
      <c r="M945" s="52" t="str">
        <f t="shared" si="124"/>
        <v/>
      </c>
      <c r="P945" s="202" t="str">
        <f t="shared" si="120"/>
        <v/>
      </c>
    </row>
    <row r="946" spans="1:16" ht="15.75" x14ac:dyDescent="0.2">
      <c r="A946" s="100"/>
      <c r="B946" s="49"/>
      <c r="C946" s="52" t="str">
        <f t="shared" si="124"/>
        <v/>
      </c>
      <c r="D946" s="52" t="str">
        <f t="shared" si="124"/>
        <v/>
      </c>
      <c r="E946" s="52" t="str">
        <f t="shared" si="124"/>
        <v/>
      </c>
      <c r="F946" s="52" t="str">
        <f t="shared" si="124"/>
        <v/>
      </c>
      <c r="G946" s="52" t="str">
        <f t="shared" si="124"/>
        <v/>
      </c>
      <c r="H946" s="52" t="str">
        <f t="shared" si="124"/>
        <v/>
      </c>
      <c r="I946" s="52" t="str">
        <f t="shared" si="124"/>
        <v/>
      </c>
      <c r="J946" s="52" t="str">
        <f t="shared" si="124"/>
        <v/>
      </c>
      <c r="K946" s="52" t="str">
        <f t="shared" si="124"/>
        <v/>
      </c>
      <c r="L946" s="52" t="str">
        <f t="shared" si="124"/>
        <v/>
      </c>
      <c r="M946" s="52" t="str">
        <f t="shared" si="124"/>
        <v/>
      </c>
      <c r="P946" s="202" t="str">
        <f t="shared" si="120"/>
        <v/>
      </c>
    </row>
    <row r="947" spans="1:16" ht="15.75" x14ac:dyDescent="0.2">
      <c r="A947" s="100"/>
      <c r="B947" s="49"/>
      <c r="C947" s="52" t="str">
        <f t="shared" si="124"/>
        <v/>
      </c>
      <c r="D947" s="52" t="str">
        <f t="shared" si="124"/>
        <v/>
      </c>
      <c r="E947" s="52" t="str">
        <f t="shared" si="124"/>
        <v/>
      </c>
      <c r="F947" s="52" t="str">
        <f t="shared" si="124"/>
        <v/>
      </c>
      <c r="G947" s="52" t="str">
        <f t="shared" si="124"/>
        <v/>
      </c>
      <c r="H947" s="52" t="str">
        <f t="shared" si="124"/>
        <v/>
      </c>
      <c r="I947" s="52" t="str">
        <f t="shared" si="124"/>
        <v/>
      </c>
      <c r="J947" s="52" t="str">
        <f t="shared" si="124"/>
        <v/>
      </c>
      <c r="K947" s="52" t="str">
        <f t="shared" si="124"/>
        <v/>
      </c>
      <c r="L947" s="52" t="str">
        <f t="shared" si="124"/>
        <v/>
      </c>
      <c r="M947" s="52" t="str">
        <f t="shared" si="124"/>
        <v/>
      </c>
      <c r="P947" s="202" t="str">
        <f t="shared" si="120"/>
        <v/>
      </c>
    </row>
    <row r="948" spans="1:16" ht="15.75" x14ac:dyDescent="0.2">
      <c r="A948" s="100"/>
      <c r="B948" s="49"/>
      <c r="C948" s="52" t="str">
        <f t="shared" si="124"/>
        <v/>
      </c>
      <c r="D948" s="52" t="str">
        <f t="shared" si="124"/>
        <v/>
      </c>
      <c r="E948" s="52" t="str">
        <f t="shared" si="124"/>
        <v/>
      </c>
      <c r="F948" s="52" t="str">
        <f t="shared" si="124"/>
        <v/>
      </c>
      <c r="G948" s="52" t="str">
        <f t="shared" si="124"/>
        <v/>
      </c>
      <c r="H948" s="52" t="str">
        <f t="shared" si="124"/>
        <v/>
      </c>
      <c r="I948" s="52" t="str">
        <f t="shared" si="124"/>
        <v/>
      </c>
      <c r="J948" s="52" t="str">
        <f t="shared" si="124"/>
        <v/>
      </c>
      <c r="K948" s="52" t="str">
        <f t="shared" si="124"/>
        <v/>
      </c>
      <c r="L948" s="52" t="str">
        <f t="shared" si="124"/>
        <v/>
      </c>
      <c r="M948" s="52" t="str">
        <f t="shared" si="124"/>
        <v/>
      </c>
      <c r="P948" s="202" t="str">
        <f t="shared" si="120"/>
        <v/>
      </c>
    </row>
    <row r="949" spans="1:16" ht="15.75" x14ac:dyDescent="0.2">
      <c r="A949" s="100"/>
      <c r="B949" s="49"/>
      <c r="C949" s="52" t="str">
        <f t="shared" si="124"/>
        <v/>
      </c>
      <c r="D949" s="52" t="str">
        <f t="shared" si="124"/>
        <v/>
      </c>
      <c r="E949" s="52" t="str">
        <f t="shared" si="124"/>
        <v/>
      </c>
      <c r="F949" s="52" t="str">
        <f t="shared" si="124"/>
        <v/>
      </c>
      <c r="G949" s="52" t="str">
        <f t="shared" si="124"/>
        <v/>
      </c>
      <c r="H949" s="52" t="str">
        <f t="shared" si="124"/>
        <v/>
      </c>
      <c r="I949" s="52" t="str">
        <f t="shared" si="124"/>
        <v/>
      </c>
      <c r="J949" s="52" t="str">
        <f t="shared" si="124"/>
        <v/>
      </c>
      <c r="K949" s="52" t="str">
        <f t="shared" si="124"/>
        <v/>
      </c>
      <c r="L949" s="52" t="str">
        <f t="shared" si="124"/>
        <v/>
      </c>
      <c r="M949" s="52" t="str">
        <f t="shared" si="124"/>
        <v/>
      </c>
      <c r="P949" s="202" t="str">
        <f t="shared" si="120"/>
        <v/>
      </c>
    </row>
    <row r="950" spans="1:16" ht="15.75" x14ac:dyDescent="0.2">
      <c r="A950" s="100"/>
      <c r="B950" s="49"/>
      <c r="C950" s="52" t="str">
        <f t="shared" si="124"/>
        <v/>
      </c>
      <c r="D950" s="52" t="str">
        <f t="shared" si="124"/>
        <v/>
      </c>
      <c r="E950" s="52" t="str">
        <f t="shared" si="124"/>
        <v/>
      </c>
      <c r="F950" s="52" t="str">
        <f t="shared" si="124"/>
        <v/>
      </c>
      <c r="G950" s="52" t="str">
        <f t="shared" si="124"/>
        <v/>
      </c>
      <c r="H950" s="52" t="str">
        <f t="shared" si="124"/>
        <v/>
      </c>
      <c r="I950" s="52" t="str">
        <f t="shared" si="124"/>
        <v/>
      </c>
      <c r="J950" s="52" t="str">
        <f t="shared" si="124"/>
        <v/>
      </c>
      <c r="K950" s="52" t="str">
        <f t="shared" si="124"/>
        <v/>
      </c>
      <c r="L950" s="52" t="str">
        <f t="shared" si="124"/>
        <v/>
      </c>
      <c r="M950" s="52" t="str">
        <f t="shared" si="124"/>
        <v/>
      </c>
      <c r="P950" s="202" t="str">
        <f t="shared" si="120"/>
        <v/>
      </c>
    </row>
    <row r="951" spans="1:16" ht="15.75" x14ac:dyDescent="0.2">
      <c r="A951" s="100"/>
      <c r="B951" s="49"/>
      <c r="C951" s="52" t="str">
        <f t="shared" si="124"/>
        <v/>
      </c>
      <c r="D951" s="52" t="str">
        <f t="shared" si="124"/>
        <v/>
      </c>
      <c r="E951" s="52" t="str">
        <f t="shared" si="124"/>
        <v/>
      </c>
      <c r="F951" s="52" t="str">
        <f t="shared" si="124"/>
        <v/>
      </c>
      <c r="G951" s="52" t="str">
        <f t="shared" si="124"/>
        <v/>
      </c>
      <c r="H951" s="52" t="str">
        <f t="shared" si="124"/>
        <v/>
      </c>
      <c r="I951" s="52" t="str">
        <f t="shared" si="124"/>
        <v/>
      </c>
      <c r="J951" s="52" t="str">
        <f t="shared" si="124"/>
        <v/>
      </c>
      <c r="K951" s="52" t="str">
        <f t="shared" si="124"/>
        <v/>
      </c>
      <c r="L951" s="52" t="str">
        <f t="shared" si="124"/>
        <v/>
      </c>
      <c r="M951" s="52" t="str">
        <f t="shared" si="124"/>
        <v/>
      </c>
      <c r="P951" s="202" t="str">
        <f t="shared" si="120"/>
        <v/>
      </c>
    </row>
    <row r="952" spans="1:16" ht="15.75" x14ac:dyDescent="0.2">
      <c r="A952" s="100"/>
      <c r="B952" s="49"/>
      <c r="C952" s="52" t="str">
        <f t="shared" ref="C952:M955" si="125">IF($A952="","",$B952*(VLOOKUP($A952,listaDados,C$3,FALSE)))</f>
        <v/>
      </c>
      <c r="D952" s="52" t="str">
        <f t="shared" si="125"/>
        <v/>
      </c>
      <c r="E952" s="52" t="str">
        <f t="shared" si="125"/>
        <v/>
      </c>
      <c r="F952" s="52" t="str">
        <f t="shared" si="125"/>
        <v/>
      </c>
      <c r="G952" s="52" t="str">
        <f t="shared" si="125"/>
        <v/>
      </c>
      <c r="H952" s="52" t="str">
        <f t="shared" si="125"/>
        <v/>
      </c>
      <c r="I952" s="52" t="str">
        <f t="shared" si="125"/>
        <v/>
      </c>
      <c r="J952" s="52" t="str">
        <f t="shared" si="125"/>
        <v/>
      </c>
      <c r="K952" s="52" t="str">
        <f t="shared" si="125"/>
        <v/>
      </c>
      <c r="L952" s="52" t="str">
        <f t="shared" si="125"/>
        <v/>
      </c>
      <c r="M952" s="52" t="str">
        <f t="shared" si="125"/>
        <v/>
      </c>
      <c r="P952" s="202" t="str">
        <f t="shared" si="120"/>
        <v/>
      </c>
    </row>
    <row r="953" spans="1:16" ht="15.75" x14ac:dyDescent="0.2">
      <c r="A953" s="100"/>
      <c r="B953" s="49"/>
      <c r="C953" s="52" t="str">
        <f t="shared" si="125"/>
        <v/>
      </c>
      <c r="D953" s="52" t="str">
        <f t="shared" si="125"/>
        <v/>
      </c>
      <c r="E953" s="52" t="str">
        <f t="shared" si="125"/>
        <v/>
      </c>
      <c r="F953" s="52" t="str">
        <f t="shared" si="125"/>
        <v/>
      </c>
      <c r="G953" s="52" t="str">
        <f t="shared" si="125"/>
        <v/>
      </c>
      <c r="H953" s="52" t="str">
        <f t="shared" si="125"/>
        <v/>
      </c>
      <c r="I953" s="52" t="str">
        <f t="shared" si="125"/>
        <v/>
      </c>
      <c r="J953" s="52" t="str">
        <f t="shared" si="125"/>
        <v/>
      </c>
      <c r="K953" s="52" t="str">
        <f t="shared" si="125"/>
        <v/>
      </c>
      <c r="L953" s="52" t="str">
        <f t="shared" si="125"/>
        <v/>
      </c>
      <c r="M953" s="52" t="str">
        <f t="shared" si="125"/>
        <v/>
      </c>
      <c r="P953" s="202" t="str">
        <f t="shared" si="120"/>
        <v/>
      </c>
    </row>
    <row r="954" spans="1:16" ht="15.75" x14ac:dyDescent="0.2">
      <c r="A954" s="100"/>
      <c r="B954" s="49"/>
      <c r="C954" s="52" t="str">
        <f t="shared" si="125"/>
        <v/>
      </c>
      <c r="D954" s="52" t="str">
        <f t="shared" si="125"/>
        <v/>
      </c>
      <c r="E954" s="52" t="str">
        <f t="shared" si="125"/>
        <v/>
      </c>
      <c r="F954" s="52" t="str">
        <f t="shared" si="125"/>
        <v/>
      </c>
      <c r="G954" s="52" t="str">
        <f t="shared" si="125"/>
        <v/>
      </c>
      <c r="H954" s="52" t="str">
        <f t="shared" si="125"/>
        <v/>
      </c>
      <c r="I954" s="52" t="str">
        <f t="shared" si="125"/>
        <v/>
      </c>
      <c r="J954" s="52" t="str">
        <f t="shared" si="125"/>
        <v/>
      </c>
      <c r="K954" s="52" t="str">
        <f t="shared" si="125"/>
        <v/>
      </c>
      <c r="L954" s="52" t="str">
        <f t="shared" si="125"/>
        <v/>
      </c>
      <c r="M954" s="52" t="str">
        <f t="shared" si="125"/>
        <v/>
      </c>
      <c r="P954" s="202" t="str">
        <f t="shared" si="120"/>
        <v/>
      </c>
    </row>
    <row r="955" spans="1:16" ht="15.75" x14ac:dyDescent="0.2">
      <c r="A955" s="100"/>
      <c r="B955" s="49"/>
      <c r="C955" s="52" t="str">
        <f t="shared" si="125"/>
        <v/>
      </c>
      <c r="D955" s="52" t="str">
        <f t="shared" si="125"/>
        <v/>
      </c>
      <c r="E955" s="52" t="str">
        <f t="shared" si="125"/>
        <v/>
      </c>
      <c r="F955" s="52" t="str">
        <f t="shared" si="125"/>
        <v/>
      </c>
      <c r="G955" s="52" t="str">
        <f t="shared" si="125"/>
        <v/>
      </c>
      <c r="H955" s="52" t="str">
        <f t="shared" si="125"/>
        <v/>
      </c>
      <c r="I955" s="52" t="str">
        <f t="shared" si="125"/>
        <v/>
      </c>
      <c r="J955" s="52" t="str">
        <f t="shared" si="125"/>
        <v/>
      </c>
      <c r="K955" s="52" t="str">
        <f t="shared" si="125"/>
        <v/>
      </c>
      <c r="L955" s="52" t="str">
        <f t="shared" si="125"/>
        <v/>
      </c>
      <c r="M955" s="52" t="str">
        <f t="shared" si="125"/>
        <v/>
      </c>
      <c r="P955" s="202" t="str">
        <f t="shared" si="120"/>
        <v/>
      </c>
    </row>
    <row r="956" spans="1:16" ht="16.5" thickBot="1" x14ac:dyDescent="0.25">
      <c r="A956" s="181" t="s">
        <v>134</v>
      </c>
      <c r="B956" s="55"/>
      <c r="C956" s="50">
        <f t="shared" ref="C956:M956" si="126">SUM(C936:C955)</f>
        <v>0</v>
      </c>
      <c r="D956" s="50">
        <f t="shared" si="126"/>
        <v>0</v>
      </c>
      <c r="E956" s="50">
        <f t="shared" si="126"/>
        <v>0</v>
      </c>
      <c r="F956" s="50">
        <f t="shared" si="126"/>
        <v>0</v>
      </c>
      <c r="G956" s="50">
        <f t="shared" si="126"/>
        <v>0</v>
      </c>
      <c r="H956" s="50">
        <f t="shared" si="126"/>
        <v>0</v>
      </c>
      <c r="I956" s="50">
        <f t="shared" si="126"/>
        <v>0</v>
      </c>
      <c r="J956" s="50">
        <f t="shared" si="126"/>
        <v>0</v>
      </c>
      <c r="K956" s="50">
        <f t="shared" si="126"/>
        <v>0</v>
      </c>
      <c r="L956" s="50">
        <f t="shared" si="126"/>
        <v>0</v>
      </c>
      <c r="M956" s="50">
        <f t="shared" si="126"/>
        <v>0</v>
      </c>
      <c r="P956" s="202" t="str">
        <f t="shared" si="120"/>
        <v>TOTAL</v>
      </c>
    </row>
    <row r="957" spans="1:16" ht="13.5" thickBot="1" x14ac:dyDescent="0.25">
      <c r="P957" s="202" t="str">
        <f t="shared" si="120"/>
        <v/>
      </c>
    </row>
    <row r="958" spans="1:16" ht="30.75" thickBot="1" x14ac:dyDescent="0.25">
      <c r="A958" s="92" t="s">
        <v>133</v>
      </c>
      <c r="B958" s="178"/>
      <c r="C958" s="179"/>
      <c r="D958" s="179"/>
      <c r="E958" s="179"/>
      <c r="F958" s="179"/>
      <c r="G958" s="179"/>
      <c r="H958" s="179"/>
      <c r="I958" s="179"/>
      <c r="J958" s="179"/>
      <c r="K958" s="180"/>
      <c r="L958" s="251" t="s">
        <v>74</v>
      </c>
      <c r="M958" s="252"/>
      <c r="P958" s="202" t="str">
        <f t="shared" si="120"/>
        <v>MEC 
F</v>
      </c>
    </row>
    <row r="959" spans="1:16" ht="15.75" thickBot="1" x14ac:dyDescent="0.3">
      <c r="A959" s="93" t="s">
        <v>453</v>
      </c>
      <c r="B959" s="1"/>
      <c r="C959" s="2" t="s">
        <v>448</v>
      </c>
      <c r="D959" s="3"/>
      <c r="E959" s="253"/>
      <c r="F959" s="253"/>
      <c r="G959" s="253"/>
      <c r="H959" s="254"/>
      <c r="I959" s="255" t="s">
        <v>141</v>
      </c>
      <c r="J959" s="256"/>
      <c r="K959" s="257"/>
      <c r="L959" s="258"/>
      <c r="M959" s="259"/>
      <c r="P959" s="202" t="str">
        <f t="shared" si="120"/>
        <v xml:space="preserve">Nº de </v>
      </c>
    </row>
    <row r="960" spans="1:16" ht="13.5" thickBot="1" x14ac:dyDescent="0.25">
      <c r="A960" s="94"/>
      <c r="B960" s="14"/>
      <c r="C960" s="15">
        <v>14</v>
      </c>
      <c r="D960" s="15">
        <v>15</v>
      </c>
      <c r="E960" s="15">
        <v>16</v>
      </c>
      <c r="F960" s="15">
        <v>17</v>
      </c>
      <c r="G960" s="15">
        <v>18</v>
      </c>
      <c r="H960" s="15">
        <v>19</v>
      </c>
      <c r="I960" s="15">
        <v>20</v>
      </c>
      <c r="J960" s="15">
        <v>21</v>
      </c>
      <c r="K960" s="15">
        <v>22</v>
      </c>
      <c r="L960" s="15">
        <v>23</v>
      </c>
      <c r="M960" s="95">
        <v>24</v>
      </c>
      <c r="P960" s="202" t="str">
        <f t="shared" si="120"/>
        <v/>
      </c>
    </row>
    <row r="961" spans="1:16" ht="15" x14ac:dyDescent="0.2">
      <c r="A961" s="96" t="s">
        <v>0</v>
      </c>
      <c r="B961" s="260" t="s">
        <v>73</v>
      </c>
      <c r="C961" s="262"/>
      <c r="D961" s="263"/>
      <c r="E961" s="263"/>
      <c r="F961" s="263"/>
      <c r="G961" s="263"/>
      <c r="H961" s="263"/>
      <c r="I961" s="263"/>
      <c r="J961" s="263"/>
      <c r="K961" s="264"/>
      <c r="L961" s="268" t="s">
        <v>1</v>
      </c>
      <c r="M961" s="269"/>
      <c r="P961" s="202" t="str">
        <f t="shared" si="120"/>
        <v>N.º do</v>
      </c>
    </row>
    <row r="962" spans="1:16" ht="15.75" thickBot="1" x14ac:dyDescent="0.25">
      <c r="A962" s="97"/>
      <c r="B962" s="261"/>
      <c r="C962" s="265"/>
      <c r="D962" s="266"/>
      <c r="E962" s="266"/>
      <c r="F962" s="266"/>
      <c r="G962" s="266"/>
      <c r="H962" s="266"/>
      <c r="I962" s="266"/>
      <c r="J962" s="266"/>
      <c r="K962" s="267"/>
      <c r="L962" s="270"/>
      <c r="M962" s="271"/>
      <c r="P962" s="202" t="str">
        <f t="shared" si="120"/>
        <v/>
      </c>
    </row>
    <row r="963" spans="1:16" ht="30" x14ac:dyDescent="0.2">
      <c r="A963" s="249" t="s">
        <v>2</v>
      </c>
      <c r="B963" s="46" t="s">
        <v>3</v>
      </c>
      <c r="C963" s="47" t="s">
        <v>54</v>
      </c>
      <c r="D963" s="47" t="s">
        <v>132</v>
      </c>
      <c r="E963" s="47" t="s">
        <v>136</v>
      </c>
      <c r="F963" s="47" t="s">
        <v>137</v>
      </c>
      <c r="G963" s="47" t="s">
        <v>138</v>
      </c>
      <c r="H963" s="47" t="s">
        <v>126</v>
      </c>
      <c r="I963" s="47" t="s">
        <v>127</v>
      </c>
      <c r="J963" s="47" t="s">
        <v>131</v>
      </c>
      <c r="K963" s="47" t="s">
        <v>128</v>
      </c>
      <c r="L963" s="47" t="s">
        <v>129</v>
      </c>
      <c r="M963" s="47" t="s">
        <v>130</v>
      </c>
      <c r="P963" s="202" t="str">
        <f t="shared" si="120"/>
        <v>Nome d</v>
      </c>
    </row>
    <row r="964" spans="1:16" ht="15.75" thickBot="1" x14ac:dyDescent="0.25">
      <c r="A964" s="250"/>
      <c r="B964" s="53" t="s">
        <v>4</v>
      </c>
      <c r="C964" s="54" t="s">
        <v>4</v>
      </c>
      <c r="D964" s="54" t="s">
        <v>4</v>
      </c>
      <c r="E964" s="54" t="s">
        <v>4</v>
      </c>
      <c r="F964" s="54" t="s">
        <v>4</v>
      </c>
      <c r="G964" s="54" t="s">
        <v>4</v>
      </c>
      <c r="H964" s="54" t="s">
        <v>139</v>
      </c>
      <c r="I964" s="54" t="s">
        <v>72</v>
      </c>
      <c r="J964" s="54" t="s">
        <v>72</v>
      </c>
      <c r="K964" s="54" t="s">
        <v>72</v>
      </c>
      <c r="L964" s="54" t="s">
        <v>72</v>
      </c>
      <c r="M964" s="54" t="s">
        <v>72</v>
      </c>
      <c r="P964" s="202" t="str">
        <f t="shared" si="120"/>
        <v/>
      </c>
    </row>
    <row r="965" spans="1:16" ht="16.5" x14ac:dyDescent="0.2">
      <c r="A965" s="98"/>
      <c r="B965" s="51"/>
      <c r="C965" s="52" t="str">
        <f t="shared" ref="C965:M980" si="127">IF($A965="","",$B965*(VLOOKUP($A965,listaDados,C$3,FALSE)))</f>
        <v/>
      </c>
      <c r="D965" s="52" t="str">
        <f t="shared" si="127"/>
        <v/>
      </c>
      <c r="E965" s="52" t="str">
        <f t="shared" si="127"/>
        <v/>
      </c>
      <c r="F965" s="52" t="str">
        <f t="shared" si="127"/>
        <v/>
      </c>
      <c r="G965" s="52" t="str">
        <f t="shared" si="127"/>
        <v/>
      </c>
      <c r="H965" s="52" t="str">
        <f t="shared" si="127"/>
        <v/>
      </c>
      <c r="I965" s="52" t="str">
        <f t="shared" si="127"/>
        <v/>
      </c>
      <c r="J965" s="52" t="str">
        <f t="shared" si="127"/>
        <v/>
      </c>
      <c r="K965" s="52" t="str">
        <f t="shared" si="127"/>
        <v/>
      </c>
      <c r="L965" s="52" t="str">
        <f t="shared" si="127"/>
        <v/>
      </c>
      <c r="M965" s="52" t="str">
        <f t="shared" si="127"/>
        <v/>
      </c>
      <c r="P965" s="202" t="str">
        <f t="shared" si="120"/>
        <v/>
      </c>
    </row>
    <row r="966" spans="1:16" ht="16.5" x14ac:dyDescent="0.2">
      <c r="A966" s="99"/>
      <c r="B966" s="48"/>
      <c r="C966" s="52" t="str">
        <f t="shared" si="127"/>
        <v/>
      </c>
      <c r="D966" s="52" t="str">
        <f t="shared" si="127"/>
        <v/>
      </c>
      <c r="E966" s="52" t="str">
        <f t="shared" si="127"/>
        <v/>
      </c>
      <c r="F966" s="52" t="str">
        <f t="shared" si="127"/>
        <v/>
      </c>
      <c r="G966" s="52" t="str">
        <f t="shared" si="127"/>
        <v/>
      </c>
      <c r="H966" s="52" t="str">
        <f t="shared" si="127"/>
        <v/>
      </c>
      <c r="I966" s="52" t="str">
        <f t="shared" si="127"/>
        <v/>
      </c>
      <c r="J966" s="52" t="str">
        <f t="shared" si="127"/>
        <v/>
      </c>
      <c r="K966" s="52" t="str">
        <f t="shared" si="127"/>
        <v/>
      </c>
      <c r="L966" s="52" t="str">
        <f t="shared" si="127"/>
        <v/>
      </c>
      <c r="M966" s="52" t="str">
        <f t="shared" si="127"/>
        <v/>
      </c>
      <c r="P966" s="202" t="str">
        <f t="shared" si="120"/>
        <v/>
      </c>
    </row>
    <row r="967" spans="1:16" ht="16.5" x14ac:dyDescent="0.2">
      <c r="A967" s="99"/>
      <c r="B967" s="48"/>
      <c r="C967" s="52" t="str">
        <f t="shared" si="127"/>
        <v/>
      </c>
      <c r="D967" s="52" t="str">
        <f t="shared" si="127"/>
        <v/>
      </c>
      <c r="E967" s="52" t="str">
        <f t="shared" si="127"/>
        <v/>
      </c>
      <c r="F967" s="52" t="str">
        <f t="shared" si="127"/>
        <v/>
      </c>
      <c r="G967" s="52" t="str">
        <f t="shared" si="127"/>
        <v/>
      </c>
      <c r="H967" s="52" t="str">
        <f t="shared" si="127"/>
        <v/>
      </c>
      <c r="I967" s="52" t="str">
        <f t="shared" si="127"/>
        <v/>
      </c>
      <c r="J967" s="52" t="str">
        <f t="shared" si="127"/>
        <v/>
      </c>
      <c r="K967" s="52" t="str">
        <f t="shared" si="127"/>
        <v/>
      </c>
      <c r="L967" s="52" t="str">
        <f t="shared" si="127"/>
        <v/>
      </c>
      <c r="M967" s="52" t="str">
        <f t="shared" si="127"/>
        <v/>
      </c>
      <c r="P967" s="202" t="str">
        <f t="shared" si="120"/>
        <v/>
      </c>
    </row>
    <row r="968" spans="1:16" ht="16.5" x14ac:dyDescent="0.2">
      <c r="A968" s="99"/>
      <c r="B968" s="48"/>
      <c r="C968" s="52" t="str">
        <f t="shared" si="127"/>
        <v/>
      </c>
      <c r="D968" s="52" t="str">
        <f t="shared" si="127"/>
        <v/>
      </c>
      <c r="E968" s="52" t="str">
        <f t="shared" si="127"/>
        <v/>
      </c>
      <c r="F968" s="52" t="str">
        <f t="shared" si="127"/>
        <v/>
      </c>
      <c r="G968" s="52" t="str">
        <f t="shared" si="127"/>
        <v/>
      </c>
      <c r="H968" s="52" t="str">
        <f t="shared" si="127"/>
        <v/>
      </c>
      <c r="I968" s="52" t="str">
        <f t="shared" si="127"/>
        <v/>
      </c>
      <c r="J968" s="52" t="str">
        <f t="shared" si="127"/>
        <v/>
      </c>
      <c r="K968" s="52" t="str">
        <f t="shared" si="127"/>
        <v/>
      </c>
      <c r="L968" s="52" t="str">
        <f t="shared" si="127"/>
        <v/>
      </c>
      <c r="M968" s="52" t="str">
        <f t="shared" si="127"/>
        <v/>
      </c>
      <c r="P968" s="202" t="str">
        <f t="shared" si="120"/>
        <v/>
      </c>
    </row>
    <row r="969" spans="1:16" ht="16.5" x14ac:dyDescent="0.2">
      <c r="A969" s="99"/>
      <c r="B969" s="48"/>
      <c r="C969" s="52" t="str">
        <f t="shared" si="127"/>
        <v/>
      </c>
      <c r="D969" s="52" t="str">
        <f t="shared" si="127"/>
        <v/>
      </c>
      <c r="E969" s="52" t="str">
        <f t="shared" si="127"/>
        <v/>
      </c>
      <c r="F969" s="52" t="str">
        <f t="shared" si="127"/>
        <v/>
      </c>
      <c r="G969" s="52" t="str">
        <f t="shared" si="127"/>
        <v/>
      </c>
      <c r="H969" s="52" t="str">
        <f t="shared" si="127"/>
        <v/>
      </c>
      <c r="I969" s="52" t="str">
        <f t="shared" si="127"/>
        <v/>
      </c>
      <c r="J969" s="52" t="str">
        <f t="shared" si="127"/>
        <v/>
      </c>
      <c r="K969" s="52" t="str">
        <f t="shared" si="127"/>
        <v/>
      </c>
      <c r="L969" s="52" t="str">
        <f t="shared" si="127"/>
        <v/>
      </c>
      <c r="M969" s="52" t="str">
        <f t="shared" si="127"/>
        <v/>
      </c>
      <c r="P969" s="202" t="str">
        <f t="shared" ref="P969:P1032" si="128">LEFT(A969,6)</f>
        <v/>
      </c>
    </row>
    <row r="970" spans="1:16" ht="16.5" x14ac:dyDescent="0.2">
      <c r="A970" s="99"/>
      <c r="B970" s="48"/>
      <c r="C970" s="52" t="str">
        <f t="shared" si="127"/>
        <v/>
      </c>
      <c r="D970" s="52" t="str">
        <f t="shared" si="127"/>
        <v/>
      </c>
      <c r="E970" s="52" t="str">
        <f t="shared" si="127"/>
        <v/>
      </c>
      <c r="F970" s="52" t="str">
        <f t="shared" si="127"/>
        <v/>
      </c>
      <c r="G970" s="52" t="str">
        <f t="shared" si="127"/>
        <v/>
      </c>
      <c r="H970" s="52" t="str">
        <f t="shared" si="127"/>
        <v/>
      </c>
      <c r="I970" s="52" t="str">
        <f t="shared" si="127"/>
        <v/>
      </c>
      <c r="J970" s="52" t="str">
        <f t="shared" si="127"/>
        <v/>
      </c>
      <c r="K970" s="52" t="str">
        <f t="shared" si="127"/>
        <v/>
      </c>
      <c r="L970" s="52" t="str">
        <f t="shared" si="127"/>
        <v/>
      </c>
      <c r="M970" s="52" t="str">
        <f t="shared" si="127"/>
        <v/>
      </c>
      <c r="P970" s="202" t="str">
        <f t="shared" si="128"/>
        <v/>
      </c>
    </row>
    <row r="971" spans="1:16" ht="16.5" x14ac:dyDescent="0.2">
      <c r="A971" s="99"/>
      <c r="B971" s="48"/>
      <c r="C971" s="52" t="str">
        <f t="shared" si="127"/>
        <v/>
      </c>
      <c r="D971" s="52" t="str">
        <f t="shared" si="127"/>
        <v/>
      </c>
      <c r="E971" s="52" t="str">
        <f t="shared" si="127"/>
        <v/>
      </c>
      <c r="F971" s="52" t="str">
        <f t="shared" si="127"/>
        <v/>
      </c>
      <c r="G971" s="52" t="str">
        <f t="shared" si="127"/>
        <v/>
      </c>
      <c r="H971" s="52" t="str">
        <f t="shared" si="127"/>
        <v/>
      </c>
      <c r="I971" s="52" t="str">
        <f t="shared" si="127"/>
        <v/>
      </c>
      <c r="J971" s="52" t="str">
        <f t="shared" si="127"/>
        <v/>
      </c>
      <c r="K971" s="52" t="str">
        <f t="shared" si="127"/>
        <v/>
      </c>
      <c r="L971" s="52" t="str">
        <f t="shared" si="127"/>
        <v/>
      </c>
      <c r="M971" s="52" t="str">
        <f t="shared" si="127"/>
        <v/>
      </c>
      <c r="P971" s="202" t="str">
        <f t="shared" si="128"/>
        <v/>
      </c>
    </row>
    <row r="972" spans="1:16" ht="16.5" x14ac:dyDescent="0.2">
      <c r="A972" s="99"/>
      <c r="B972" s="48"/>
      <c r="C972" s="52" t="str">
        <f t="shared" si="127"/>
        <v/>
      </c>
      <c r="D972" s="52" t="str">
        <f t="shared" si="127"/>
        <v/>
      </c>
      <c r="E972" s="52" t="str">
        <f t="shared" si="127"/>
        <v/>
      </c>
      <c r="F972" s="52" t="str">
        <f t="shared" si="127"/>
        <v/>
      </c>
      <c r="G972" s="52" t="str">
        <f t="shared" si="127"/>
        <v/>
      </c>
      <c r="H972" s="52" t="str">
        <f t="shared" si="127"/>
        <v/>
      </c>
      <c r="I972" s="52" t="str">
        <f t="shared" si="127"/>
        <v/>
      </c>
      <c r="J972" s="52" t="str">
        <f t="shared" si="127"/>
        <v/>
      </c>
      <c r="K972" s="52" t="str">
        <f t="shared" si="127"/>
        <v/>
      </c>
      <c r="L972" s="52" t="str">
        <f t="shared" si="127"/>
        <v/>
      </c>
      <c r="M972" s="52" t="str">
        <f t="shared" si="127"/>
        <v/>
      </c>
      <c r="P972" s="202" t="str">
        <f t="shared" si="128"/>
        <v/>
      </c>
    </row>
    <row r="973" spans="1:16" ht="16.5" x14ac:dyDescent="0.2">
      <c r="A973" s="99"/>
      <c r="B973" s="48"/>
      <c r="C973" s="52" t="str">
        <f t="shared" si="127"/>
        <v/>
      </c>
      <c r="D973" s="52" t="str">
        <f t="shared" si="127"/>
        <v/>
      </c>
      <c r="E973" s="52" t="str">
        <f t="shared" si="127"/>
        <v/>
      </c>
      <c r="F973" s="52" t="str">
        <f t="shared" si="127"/>
        <v/>
      </c>
      <c r="G973" s="52" t="str">
        <f t="shared" si="127"/>
        <v/>
      </c>
      <c r="H973" s="52" t="str">
        <f t="shared" si="127"/>
        <v/>
      </c>
      <c r="I973" s="52" t="str">
        <f t="shared" si="127"/>
        <v/>
      </c>
      <c r="J973" s="52" t="str">
        <f t="shared" si="127"/>
        <v/>
      </c>
      <c r="K973" s="52" t="str">
        <f t="shared" si="127"/>
        <v/>
      </c>
      <c r="L973" s="52" t="str">
        <f t="shared" si="127"/>
        <v/>
      </c>
      <c r="M973" s="52" t="str">
        <f t="shared" si="127"/>
        <v/>
      </c>
      <c r="P973" s="202" t="str">
        <f t="shared" si="128"/>
        <v/>
      </c>
    </row>
    <row r="974" spans="1:16" ht="15.75" x14ac:dyDescent="0.2">
      <c r="A974" s="100"/>
      <c r="B974" s="49"/>
      <c r="C974" s="52" t="str">
        <f t="shared" si="127"/>
        <v/>
      </c>
      <c r="D974" s="52" t="str">
        <f t="shared" si="127"/>
        <v/>
      </c>
      <c r="E974" s="52" t="str">
        <f t="shared" si="127"/>
        <v/>
      </c>
      <c r="F974" s="52" t="str">
        <f t="shared" si="127"/>
        <v/>
      </c>
      <c r="G974" s="52" t="str">
        <f t="shared" si="127"/>
        <v/>
      </c>
      <c r="H974" s="52" t="str">
        <f t="shared" si="127"/>
        <v/>
      </c>
      <c r="I974" s="52" t="str">
        <f t="shared" si="127"/>
        <v/>
      </c>
      <c r="J974" s="52" t="str">
        <f t="shared" si="127"/>
        <v/>
      </c>
      <c r="K974" s="52" t="str">
        <f t="shared" si="127"/>
        <v/>
      </c>
      <c r="L974" s="52" t="str">
        <f t="shared" si="127"/>
        <v/>
      </c>
      <c r="M974" s="52" t="str">
        <f t="shared" si="127"/>
        <v/>
      </c>
      <c r="P974" s="202" t="str">
        <f t="shared" si="128"/>
        <v/>
      </c>
    </row>
    <row r="975" spans="1:16" ht="15.75" x14ac:dyDescent="0.2">
      <c r="A975" s="100"/>
      <c r="B975" s="49"/>
      <c r="C975" s="52" t="str">
        <f t="shared" si="127"/>
        <v/>
      </c>
      <c r="D975" s="52" t="str">
        <f t="shared" si="127"/>
        <v/>
      </c>
      <c r="E975" s="52" t="str">
        <f t="shared" si="127"/>
        <v/>
      </c>
      <c r="F975" s="52" t="str">
        <f t="shared" si="127"/>
        <v/>
      </c>
      <c r="G975" s="52" t="str">
        <f t="shared" si="127"/>
        <v/>
      </c>
      <c r="H975" s="52" t="str">
        <f t="shared" si="127"/>
        <v/>
      </c>
      <c r="I975" s="52" t="str">
        <f t="shared" si="127"/>
        <v/>
      </c>
      <c r="J975" s="52" t="str">
        <f t="shared" si="127"/>
        <v/>
      </c>
      <c r="K975" s="52" t="str">
        <f t="shared" si="127"/>
        <v/>
      </c>
      <c r="L975" s="52" t="str">
        <f t="shared" si="127"/>
        <v/>
      </c>
      <c r="M975" s="52" t="str">
        <f t="shared" si="127"/>
        <v/>
      </c>
      <c r="P975" s="202" t="str">
        <f t="shared" si="128"/>
        <v/>
      </c>
    </row>
    <row r="976" spans="1:16" ht="15.75" x14ac:dyDescent="0.2">
      <c r="A976" s="100"/>
      <c r="B976" s="49"/>
      <c r="C976" s="52" t="str">
        <f t="shared" si="127"/>
        <v/>
      </c>
      <c r="D976" s="52" t="str">
        <f t="shared" si="127"/>
        <v/>
      </c>
      <c r="E976" s="52" t="str">
        <f t="shared" si="127"/>
        <v/>
      </c>
      <c r="F976" s="52" t="str">
        <f t="shared" si="127"/>
        <v/>
      </c>
      <c r="G976" s="52" t="str">
        <f t="shared" si="127"/>
        <v/>
      </c>
      <c r="H976" s="52" t="str">
        <f t="shared" si="127"/>
        <v/>
      </c>
      <c r="I976" s="52" t="str">
        <f t="shared" si="127"/>
        <v/>
      </c>
      <c r="J976" s="52" t="str">
        <f t="shared" si="127"/>
        <v/>
      </c>
      <c r="K976" s="52" t="str">
        <f t="shared" si="127"/>
        <v/>
      </c>
      <c r="L976" s="52" t="str">
        <f t="shared" si="127"/>
        <v/>
      </c>
      <c r="M976" s="52" t="str">
        <f t="shared" si="127"/>
        <v/>
      </c>
      <c r="P976" s="202" t="str">
        <f t="shared" si="128"/>
        <v/>
      </c>
    </row>
    <row r="977" spans="1:16" ht="15.75" x14ac:dyDescent="0.2">
      <c r="A977" s="100"/>
      <c r="B977" s="49"/>
      <c r="C977" s="52" t="str">
        <f t="shared" si="127"/>
        <v/>
      </c>
      <c r="D977" s="52" t="str">
        <f t="shared" si="127"/>
        <v/>
      </c>
      <c r="E977" s="52" t="str">
        <f t="shared" si="127"/>
        <v/>
      </c>
      <c r="F977" s="52" t="str">
        <f t="shared" si="127"/>
        <v/>
      </c>
      <c r="G977" s="52" t="str">
        <f t="shared" si="127"/>
        <v/>
      </c>
      <c r="H977" s="52" t="str">
        <f t="shared" si="127"/>
        <v/>
      </c>
      <c r="I977" s="52" t="str">
        <f t="shared" si="127"/>
        <v/>
      </c>
      <c r="J977" s="52" t="str">
        <f t="shared" si="127"/>
        <v/>
      </c>
      <c r="K977" s="52" t="str">
        <f t="shared" si="127"/>
        <v/>
      </c>
      <c r="L977" s="52" t="str">
        <f t="shared" si="127"/>
        <v/>
      </c>
      <c r="M977" s="52" t="str">
        <f t="shared" si="127"/>
        <v/>
      </c>
      <c r="P977" s="202" t="str">
        <f t="shared" si="128"/>
        <v/>
      </c>
    </row>
    <row r="978" spans="1:16" ht="15.75" x14ac:dyDescent="0.2">
      <c r="A978" s="100"/>
      <c r="B978" s="49"/>
      <c r="C978" s="52" t="str">
        <f t="shared" si="127"/>
        <v/>
      </c>
      <c r="D978" s="52" t="str">
        <f t="shared" si="127"/>
        <v/>
      </c>
      <c r="E978" s="52" t="str">
        <f t="shared" si="127"/>
        <v/>
      </c>
      <c r="F978" s="52" t="str">
        <f t="shared" si="127"/>
        <v/>
      </c>
      <c r="G978" s="52" t="str">
        <f t="shared" si="127"/>
        <v/>
      </c>
      <c r="H978" s="52" t="str">
        <f t="shared" si="127"/>
        <v/>
      </c>
      <c r="I978" s="52" t="str">
        <f t="shared" si="127"/>
        <v/>
      </c>
      <c r="J978" s="52" t="str">
        <f t="shared" si="127"/>
        <v/>
      </c>
      <c r="K978" s="52" t="str">
        <f t="shared" si="127"/>
        <v/>
      </c>
      <c r="L978" s="52" t="str">
        <f t="shared" si="127"/>
        <v/>
      </c>
      <c r="M978" s="52" t="str">
        <f t="shared" si="127"/>
        <v/>
      </c>
      <c r="P978" s="202" t="str">
        <f t="shared" si="128"/>
        <v/>
      </c>
    </row>
    <row r="979" spans="1:16" ht="15.75" x14ac:dyDescent="0.2">
      <c r="A979" s="100"/>
      <c r="B979" s="49"/>
      <c r="C979" s="52" t="str">
        <f t="shared" si="127"/>
        <v/>
      </c>
      <c r="D979" s="52" t="str">
        <f t="shared" si="127"/>
        <v/>
      </c>
      <c r="E979" s="52" t="str">
        <f t="shared" si="127"/>
        <v/>
      </c>
      <c r="F979" s="52" t="str">
        <f t="shared" si="127"/>
        <v/>
      </c>
      <c r="G979" s="52" t="str">
        <f t="shared" si="127"/>
        <v/>
      </c>
      <c r="H979" s="52" t="str">
        <f t="shared" si="127"/>
        <v/>
      </c>
      <c r="I979" s="52" t="str">
        <f t="shared" si="127"/>
        <v/>
      </c>
      <c r="J979" s="52" t="str">
        <f t="shared" si="127"/>
        <v/>
      </c>
      <c r="K979" s="52" t="str">
        <f t="shared" si="127"/>
        <v/>
      </c>
      <c r="L979" s="52" t="str">
        <f t="shared" si="127"/>
        <v/>
      </c>
      <c r="M979" s="52" t="str">
        <f t="shared" si="127"/>
        <v/>
      </c>
      <c r="P979" s="202" t="str">
        <f t="shared" si="128"/>
        <v/>
      </c>
    </row>
    <row r="980" spans="1:16" ht="15.75" x14ac:dyDescent="0.2">
      <c r="A980" s="100"/>
      <c r="B980" s="49"/>
      <c r="C980" s="52" t="str">
        <f t="shared" si="127"/>
        <v/>
      </c>
      <c r="D980" s="52" t="str">
        <f t="shared" si="127"/>
        <v/>
      </c>
      <c r="E980" s="52" t="str">
        <f t="shared" si="127"/>
        <v/>
      </c>
      <c r="F980" s="52" t="str">
        <f t="shared" si="127"/>
        <v/>
      </c>
      <c r="G980" s="52" t="str">
        <f t="shared" si="127"/>
        <v/>
      </c>
      <c r="H980" s="52" t="str">
        <f t="shared" si="127"/>
        <v/>
      </c>
      <c r="I980" s="52" t="str">
        <f t="shared" si="127"/>
        <v/>
      </c>
      <c r="J980" s="52" t="str">
        <f t="shared" si="127"/>
        <v/>
      </c>
      <c r="K980" s="52" t="str">
        <f t="shared" si="127"/>
        <v/>
      </c>
      <c r="L980" s="52" t="str">
        <f t="shared" si="127"/>
        <v/>
      </c>
      <c r="M980" s="52" t="str">
        <f t="shared" si="127"/>
        <v/>
      </c>
      <c r="P980" s="202" t="str">
        <f t="shared" si="128"/>
        <v/>
      </c>
    </row>
    <row r="981" spans="1:16" ht="15.75" x14ac:dyDescent="0.2">
      <c r="A981" s="100"/>
      <c r="B981" s="49"/>
      <c r="C981" s="52" t="str">
        <f t="shared" ref="C981:M984" si="129">IF($A981="","",$B981*(VLOOKUP($A981,listaDados,C$3,FALSE)))</f>
        <v/>
      </c>
      <c r="D981" s="52" t="str">
        <f t="shared" si="129"/>
        <v/>
      </c>
      <c r="E981" s="52" t="str">
        <f t="shared" si="129"/>
        <v/>
      </c>
      <c r="F981" s="52" t="str">
        <f t="shared" si="129"/>
        <v/>
      </c>
      <c r="G981" s="52" t="str">
        <f t="shared" si="129"/>
        <v/>
      </c>
      <c r="H981" s="52" t="str">
        <f t="shared" si="129"/>
        <v/>
      </c>
      <c r="I981" s="52" t="str">
        <f t="shared" si="129"/>
        <v/>
      </c>
      <c r="J981" s="52" t="str">
        <f t="shared" si="129"/>
        <v/>
      </c>
      <c r="K981" s="52" t="str">
        <f t="shared" si="129"/>
        <v/>
      </c>
      <c r="L981" s="52" t="str">
        <f t="shared" si="129"/>
        <v/>
      </c>
      <c r="M981" s="52" t="str">
        <f t="shared" si="129"/>
        <v/>
      </c>
      <c r="P981" s="202" t="str">
        <f t="shared" si="128"/>
        <v/>
      </c>
    </row>
    <row r="982" spans="1:16" ht="15.75" x14ac:dyDescent="0.2">
      <c r="A982" s="100"/>
      <c r="B982" s="49"/>
      <c r="C982" s="52" t="str">
        <f t="shared" si="129"/>
        <v/>
      </c>
      <c r="D982" s="52" t="str">
        <f t="shared" si="129"/>
        <v/>
      </c>
      <c r="E982" s="52" t="str">
        <f t="shared" si="129"/>
        <v/>
      </c>
      <c r="F982" s="52" t="str">
        <f t="shared" si="129"/>
        <v/>
      </c>
      <c r="G982" s="52" t="str">
        <f t="shared" si="129"/>
        <v/>
      </c>
      <c r="H982" s="52" t="str">
        <f t="shared" si="129"/>
        <v/>
      </c>
      <c r="I982" s="52" t="str">
        <f t="shared" si="129"/>
        <v/>
      </c>
      <c r="J982" s="52" t="str">
        <f t="shared" si="129"/>
        <v/>
      </c>
      <c r="K982" s="52" t="str">
        <f t="shared" si="129"/>
        <v/>
      </c>
      <c r="L982" s="52" t="str">
        <f t="shared" si="129"/>
        <v/>
      </c>
      <c r="M982" s="52" t="str">
        <f t="shared" si="129"/>
        <v/>
      </c>
      <c r="P982" s="202" t="str">
        <f t="shared" si="128"/>
        <v/>
      </c>
    </row>
    <row r="983" spans="1:16" ht="15.75" x14ac:dyDescent="0.2">
      <c r="A983" s="100"/>
      <c r="B983" s="49"/>
      <c r="C983" s="52" t="str">
        <f t="shared" si="129"/>
        <v/>
      </c>
      <c r="D983" s="52" t="str">
        <f t="shared" si="129"/>
        <v/>
      </c>
      <c r="E983" s="52" t="str">
        <f t="shared" si="129"/>
        <v/>
      </c>
      <c r="F983" s="52" t="str">
        <f t="shared" si="129"/>
        <v/>
      </c>
      <c r="G983" s="52" t="str">
        <f t="shared" si="129"/>
        <v/>
      </c>
      <c r="H983" s="52" t="str">
        <f t="shared" si="129"/>
        <v/>
      </c>
      <c r="I983" s="52" t="str">
        <f t="shared" si="129"/>
        <v/>
      </c>
      <c r="J983" s="52" t="str">
        <f t="shared" si="129"/>
        <v/>
      </c>
      <c r="K983" s="52" t="str">
        <f t="shared" si="129"/>
        <v/>
      </c>
      <c r="L983" s="52" t="str">
        <f t="shared" si="129"/>
        <v/>
      </c>
      <c r="M983" s="52" t="str">
        <f t="shared" si="129"/>
        <v/>
      </c>
      <c r="P983" s="202" t="str">
        <f t="shared" si="128"/>
        <v/>
      </c>
    </row>
    <row r="984" spans="1:16" ht="15.75" x14ac:dyDescent="0.2">
      <c r="A984" s="100"/>
      <c r="B984" s="49"/>
      <c r="C984" s="52" t="str">
        <f t="shared" si="129"/>
        <v/>
      </c>
      <c r="D984" s="52" t="str">
        <f t="shared" si="129"/>
        <v/>
      </c>
      <c r="E984" s="52" t="str">
        <f t="shared" si="129"/>
        <v/>
      </c>
      <c r="F984" s="52" t="str">
        <f t="shared" si="129"/>
        <v/>
      </c>
      <c r="G984" s="52" t="str">
        <f t="shared" si="129"/>
        <v/>
      </c>
      <c r="H984" s="52" t="str">
        <f t="shared" si="129"/>
        <v/>
      </c>
      <c r="I984" s="52" t="str">
        <f t="shared" si="129"/>
        <v/>
      </c>
      <c r="J984" s="52" t="str">
        <f t="shared" si="129"/>
        <v/>
      </c>
      <c r="K984" s="52" t="str">
        <f t="shared" si="129"/>
        <v/>
      </c>
      <c r="L984" s="52" t="str">
        <f t="shared" si="129"/>
        <v/>
      </c>
      <c r="M984" s="52" t="str">
        <f t="shared" si="129"/>
        <v/>
      </c>
      <c r="P984" s="202" t="str">
        <f t="shared" si="128"/>
        <v/>
      </c>
    </row>
    <row r="985" spans="1:16" ht="16.5" thickBot="1" x14ac:dyDescent="0.25">
      <c r="A985" s="181" t="s">
        <v>134</v>
      </c>
      <c r="B985" s="55"/>
      <c r="C985" s="50">
        <f t="shared" ref="C985:M985" si="130">SUM(C965:C984)</f>
        <v>0</v>
      </c>
      <c r="D985" s="50">
        <f t="shared" si="130"/>
        <v>0</v>
      </c>
      <c r="E985" s="50">
        <f t="shared" si="130"/>
        <v>0</v>
      </c>
      <c r="F985" s="50">
        <f t="shared" si="130"/>
        <v>0</v>
      </c>
      <c r="G985" s="50">
        <f t="shared" si="130"/>
        <v>0</v>
      </c>
      <c r="H985" s="50">
        <f t="shared" si="130"/>
        <v>0</v>
      </c>
      <c r="I985" s="50">
        <f t="shared" si="130"/>
        <v>0</v>
      </c>
      <c r="J985" s="50">
        <f t="shared" si="130"/>
        <v>0</v>
      </c>
      <c r="K985" s="50">
        <f t="shared" si="130"/>
        <v>0</v>
      </c>
      <c r="L985" s="50">
        <f t="shared" si="130"/>
        <v>0</v>
      </c>
      <c r="M985" s="50">
        <f t="shared" si="130"/>
        <v>0</v>
      </c>
      <c r="P985" s="202" t="str">
        <f t="shared" si="128"/>
        <v>TOTAL</v>
      </c>
    </row>
    <row r="986" spans="1:16" ht="13.5" thickBot="1" x14ac:dyDescent="0.25">
      <c r="P986" s="202" t="str">
        <f t="shared" si="128"/>
        <v/>
      </c>
    </row>
    <row r="987" spans="1:16" ht="30.75" thickBot="1" x14ac:dyDescent="0.25">
      <c r="A987" s="92" t="s">
        <v>133</v>
      </c>
      <c r="B987" s="178"/>
      <c r="C987" s="179"/>
      <c r="D987" s="179"/>
      <c r="E987" s="179"/>
      <c r="F987" s="179"/>
      <c r="G987" s="179"/>
      <c r="H987" s="179"/>
      <c r="I987" s="179"/>
      <c r="J987" s="179"/>
      <c r="K987" s="180"/>
      <c r="L987" s="251" t="s">
        <v>74</v>
      </c>
      <c r="M987" s="252"/>
      <c r="P987" s="202" t="str">
        <f t="shared" si="128"/>
        <v>MEC 
F</v>
      </c>
    </row>
    <row r="988" spans="1:16" ht="15.75" thickBot="1" x14ac:dyDescent="0.3">
      <c r="A988" s="93" t="s">
        <v>453</v>
      </c>
      <c r="B988" s="1"/>
      <c r="C988" s="2" t="s">
        <v>448</v>
      </c>
      <c r="D988" s="3"/>
      <c r="E988" s="253"/>
      <c r="F988" s="253"/>
      <c r="G988" s="253"/>
      <c r="H988" s="254"/>
      <c r="I988" s="255" t="s">
        <v>141</v>
      </c>
      <c r="J988" s="256"/>
      <c r="K988" s="257"/>
      <c r="L988" s="258"/>
      <c r="M988" s="259"/>
      <c r="P988" s="202" t="str">
        <f t="shared" si="128"/>
        <v xml:space="preserve">Nº de </v>
      </c>
    </row>
    <row r="989" spans="1:16" ht="13.5" thickBot="1" x14ac:dyDescent="0.25">
      <c r="A989" s="94"/>
      <c r="B989" s="14"/>
      <c r="C989" s="15">
        <v>14</v>
      </c>
      <c r="D989" s="15">
        <v>15</v>
      </c>
      <c r="E989" s="15">
        <v>16</v>
      </c>
      <c r="F989" s="15">
        <v>17</v>
      </c>
      <c r="G989" s="15">
        <v>18</v>
      </c>
      <c r="H989" s="15">
        <v>19</v>
      </c>
      <c r="I989" s="15">
        <v>20</v>
      </c>
      <c r="J989" s="15">
        <v>21</v>
      </c>
      <c r="K989" s="15">
        <v>22</v>
      </c>
      <c r="L989" s="15">
        <v>23</v>
      </c>
      <c r="M989" s="95">
        <v>24</v>
      </c>
      <c r="P989" s="202" t="str">
        <f t="shared" si="128"/>
        <v/>
      </c>
    </row>
    <row r="990" spans="1:16" ht="15" x14ac:dyDescent="0.2">
      <c r="A990" s="96" t="s">
        <v>0</v>
      </c>
      <c r="B990" s="260" t="s">
        <v>73</v>
      </c>
      <c r="C990" s="262"/>
      <c r="D990" s="263"/>
      <c r="E990" s="263"/>
      <c r="F990" s="263"/>
      <c r="G990" s="263"/>
      <c r="H990" s="263"/>
      <c r="I990" s="263"/>
      <c r="J990" s="263"/>
      <c r="K990" s="264"/>
      <c r="L990" s="268" t="s">
        <v>1</v>
      </c>
      <c r="M990" s="269"/>
      <c r="P990" s="202" t="str">
        <f t="shared" si="128"/>
        <v>N.º do</v>
      </c>
    </row>
    <row r="991" spans="1:16" ht="15.75" thickBot="1" x14ac:dyDescent="0.25">
      <c r="A991" s="97"/>
      <c r="B991" s="261"/>
      <c r="C991" s="265"/>
      <c r="D991" s="266"/>
      <c r="E991" s="266"/>
      <c r="F991" s="266"/>
      <c r="G991" s="266"/>
      <c r="H991" s="266"/>
      <c r="I991" s="266"/>
      <c r="J991" s="266"/>
      <c r="K991" s="267"/>
      <c r="L991" s="270"/>
      <c r="M991" s="271"/>
      <c r="P991" s="202" t="str">
        <f t="shared" si="128"/>
        <v/>
      </c>
    </row>
    <row r="992" spans="1:16" ht="30" x14ac:dyDescent="0.2">
      <c r="A992" s="249" t="s">
        <v>2</v>
      </c>
      <c r="B992" s="46" t="s">
        <v>3</v>
      </c>
      <c r="C992" s="47" t="s">
        <v>54</v>
      </c>
      <c r="D992" s="47" t="s">
        <v>132</v>
      </c>
      <c r="E992" s="47" t="s">
        <v>136</v>
      </c>
      <c r="F992" s="47" t="s">
        <v>137</v>
      </c>
      <c r="G992" s="47" t="s">
        <v>138</v>
      </c>
      <c r="H992" s="47" t="s">
        <v>126</v>
      </c>
      <c r="I992" s="47" t="s">
        <v>127</v>
      </c>
      <c r="J992" s="47" t="s">
        <v>131</v>
      </c>
      <c r="K992" s="47" t="s">
        <v>128</v>
      </c>
      <c r="L992" s="47" t="s">
        <v>129</v>
      </c>
      <c r="M992" s="47" t="s">
        <v>130</v>
      </c>
      <c r="P992" s="202" t="str">
        <f t="shared" si="128"/>
        <v>Nome d</v>
      </c>
    </row>
    <row r="993" spans="1:16" ht="15.75" thickBot="1" x14ac:dyDescent="0.25">
      <c r="A993" s="250"/>
      <c r="B993" s="53" t="s">
        <v>4</v>
      </c>
      <c r="C993" s="54" t="s">
        <v>4</v>
      </c>
      <c r="D993" s="54" t="s">
        <v>4</v>
      </c>
      <c r="E993" s="54" t="s">
        <v>4</v>
      </c>
      <c r="F993" s="54" t="s">
        <v>4</v>
      </c>
      <c r="G993" s="54" t="s">
        <v>4</v>
      </c>
      <c r="H993" s="54" t="s">
        <v>139</v>
      </c>
      <c r="I993" s="54" t="s">
        <v>72</v>
      </c>
      <c r="J993" s="54" t="s">
        <v>72</v>
      </c>
      <c r="K993" s="54" t="s">
        <v>72</v>
      </c>
      <c r="L993" s="54" t="s">
        <v>72</v>
      </c>
      <c r="M993" s="54" t="s">
        <v>72</v>
      </c>
      <c r="P993" s="202" t="str">
        <f t="shared" si="128"/>
        <v/>
      </c>
    </row>
    <row r="994" spans="1:16" ht="16.5" x14ac:dyDescent="0.2">
      <c r="A994" s="98"/>
      <c r="B994" s="51"/>
      <c r="C994" s="52" t="str">
        <f t="shared" ref="C994:M1009" si="131">IF($A994="","",$B994*(VLOOKUP($A994,listaDados,C$3,FALSE)))</f>
        <v/>
      </c>
      <c r="D994" s="52" t="str">
        <f t="shared" si="131"/>
        <v/>
      </c>
      <c r="E994" s="52" t="str">
        <f t="shared" si="131"/>
        <v/>
      </c>
      <c r="F994" s="52" t="str">
        <f t="shared" si="131"/>
        <v/>
      </c>
      <c r="G994" s="52" t="str">
        <f t="shared" si="131"/>
        <v/>
      </c>
      <c r="H994" s="52" t="str">
        <f t="shared" si="131"/>
        <v/>
      </c>
      <c r="I994" s="52" t="str">
        <f t="shared" si="131"/>
        <v/>
      </c>
      <c r="J994" s="52" t="str">
        <f t="shared" si="131"/>
        <v/>
      </c>
      <c r="K994" s="52" t="str">
        <f t="shared" si="131"/>
        <v/>
      </c>
      <c r="L994" s="52" t="str">
        <f t="shared" si="131"/>
        <v/>
      </c>
      <c r="M994" s="52" t="str">
        <f t="shared" si="131"/>
        <v/>
      </c>
      <c r="P994" s="202" t="str">
        <f t="shared" si="128"/>
        <v/>
      </c>
    </row>
    <row r="995" spans="1:16" ht="16.5" x14ac:dyDescent="0.2">
      <c r="A995" s="99"/>
      <c r="B995" s="48"/>
      <c r="C995" s="52" t="str">
        <f t="shared" si="131"/>
        <v/>
      </c>
      <c r="D995" s="52" t="str">
        <f t="shared" si="131"/>
        <v/>
      </c>
      <c r="E995" s="52" t="str">
        <f t="shared" si="131"/>
        <v/>
      </c>
      <c r="F995" s="52" t="str">
        <f t="shared" si="131"/>
        <v/>
      </c>
      <c r="G995" s="52" t="str">
        <f t="shared" si="131"/>
        <v/>
      </c>
      <c r="H995" s="52" t="str">
        <f t="shared" si="131"/>
        <v/>
      </c>
      <c r="I995" s="52" t="str">
        <f t="shared" si="131"/>
        <v/>
      </c>
      <c r="J995" s="52" t="str">
        <f t="shared" si="131"/>
        <v/>
      </c>
      <c r="K995" s="52" t="str">
        <f t="shared" si="131"/>
        <v/>
      </c>
      <c r="L995" s="52" t="str">
        <f t="shared" si="131"/>
        <v/>
      </c>
      <c r="M995" s="52" t="str">
        <f t="shared" si="131"/>
        <v/>
      </c>
      <c r="P995" s="202" t="str">
        <f t="shared" si="128"/>
        <v/>
      </c>
    </row>
    <row r="996" spans="1:16" ht="16.5" x14ac:dyDescent="0.2">
      <c r="A996" s="99"/>
      <c r="B996" s="48"/>
      <c r="C996" s="52" t="str">
        <f t="shared" si="131"/>
        <v/>
      </c>
      <c r="D996" s="52" t="str">
        <f t="shared" si="131"/>
        <v/>
      </c>
      <c r="E996" s="52" t="str">
        <f t="shared" si="131"/>
        <v/>
      </c>
      <c r="F996" s="52" t="str">
        <f t="shared" si="131"/>
        <v/>
      </c>
      <c r="G996" s="52" t="str">
        <f t="shared" si="131"/>
        <v/>
      </c>
      <c r="H996" s="52" t="str">
        <f t="shared" si="131"/>
        <v/>
      </c>
      <c r="I996" s="52" t="str">
        <f t="shared" si="131"/>
        <v/>
      </c>
      <c r="J996" s="52" t="str">
        <f t="shared" si="131"/>
        <v/>
      </c>
      <c r="K996" s="52" t="str">
        <f t="shared" si="131"/>
        <v/>
      </c>
      <c r="L996" s="52" t="str">
        <f t="shared" si="131"/>
        <v/>
      </c>
      <c r="M996" s="52" t="str">
        <f t="shared" si="131"/>
        <v/>
      </c>
      <c r="P996" s="202" t="str">
        <f t="shared" si="128"/>
        <v/>
      </c>
    </row>
    <row r="997" spans="1:16" ht="16.5" x14ac:dyDescent="0.2">
      <c r="A997" s="99"/>
      <c r="B997" s="48"/>
      <c r="C997" s="52" t="str">
        <f t="shared" si="131"/>
        <v/>
      </c>
      <c r="D997" s="52" t="str">
        <f t="shared" si="131"/>
        <v/>
      </c>
      <c r="E997" s="52" t="str">
        <f t="shared" si="131"/>
        <v/>
      </c>
      <c r="F997" s="52" t="str">
        <f t="shared" si="131"/>
        <v/>
      </c>
      <c r="G997" s="52" t="str">
        <f t="shared" si="131"/>
        <v/>
      </c>
      <c r="H997" s="52" t="str">
        <f t="shared" si="131"/>
        <v/>
      </c>
      <c r="I997" s="52" t="str">
        <f t="shared" si="131"/>
        <v/>
      </c>
      <c r="J997" s="52" t="str">
        <f t="shared" si="131"/>
        <v/>
      </c>
      <c r="K997" s="52" t="str">
        <f t="shared" si="131"/>
        <v/>
      </c>
      <c r="L997" s="52" t="str">
        <f t="shared" si="131"/>
        <v/>
      </c>
      <c r="M997" s="52" t="str">
        <f t="shared" si="131"/>
        <v/>
      </c>
      <c r="P997" s="202" t="str">
        <f t="shared" si="128"/>
        <v/>
      </c>
    </row>
    <row r="998" spans="1:16" ht="16.5" x14ac:dyDescent="0.2">
      <c r="A998" s="99"/>
      <c r="B998" s="48"/>
      <c r="C998" s="52" t="str">
        <f t="shared" si="131"/>
        <v/>
      </c>
      <c r="D998" s="52" t="str">
        <f t="shared" si="131"/>
        <v/>
      </c>
      <c r="E998" s="52" t="str">
        <f t="shared" si="131"/>
        <v/>
      </c>
      <c r="F998" s="52" t="str">
        <f t="shared" si="131"/>
        <v/>
      </c>
      <c r="G998" s="52" t="str">
        <f t="shared" si="131"/>
        <v/>
      </c>
      <c r="H998" s="52" t="str">
        <f t="shared" si="131"/>
        <v/>
      </c>
      <c r="I998" s="52" t="str">
        <f t="shared" si="131"/>
        <v/>
      </c>
      <c r="J998" s="52" t="str">
        <f t="shared" si="131"/>
        <v/>
      </c>
      <c r="K998" s="52" t="str">
        <f t="shared" si="131"/>
        <v/>
      </c>
      <c r="L998" s="52" t="str">
        <f t="shared" si="131"/>
        <v/>
      </c>
      <c r="M998" s="52" t="str">
        <f t="shared" si="131"/>
        <v/>
      </c>
      <c r="P998" s="202" t="str">
        <f t="shared" si="128"/>
        <v/>
      </c>
    </row>
    <row r="999" spans="1:16" ht="16.5" x14ac:dyDescent="0.2">
      <c r="A999" s="99"/>
      <c r="B999" s="48"/>
      <c r="C999" s="52" t="str">
        <f t="shared" si="131"/>
        <v/>
      </c>
      <c r="D999" s="52" t="str">
        <f t="shared" si="131"/>
        <v/>
      </c>
      <c r="E999" s="52" t="str">
        <f t="shared" si="131"/>
        <v/>
      </c>
      <c r="F999" s="52" t="str">
        <f t="shared" si="131"/>
        <v/>
      </c>
      <c r="G999" s="52" t="str">
        <f t="shared" si="131"/>
        <v/>
      </c>
      <c r="H999" s="52" t="str">
        <f t="shared" si="131"/>
        <v/>
      </c>
      <c r="I999" s="52" t="str">
        <f t="shared" si="131"/>
        <v/>
      </c>
      <c r="J999" s="52" t="str">
        <f t="shared" si="131"/>
        <v/>
      </c>
      <c r="K999" s="52" t="str">
        <f t="shared" si="131"/>
        <v/>
      </c>
      <c r="L999" s="52" t="str">
        <f t="shared" si="131"/>
        <v/>
      </c>
      <c r="M999" s="52" t="str">
        <f t="shared" si="131"/>
        <v/>
      </c>
      <c r="P999" s="202" t="str">
        <f t="shared" si="128"/>
        <v/>
      </c>
    </row>
    <row r="1000" spans="1:16" ht="16.5" x14ac:dyDescent="0.2">
      <c r="A1000" s="99"/>
      <c r="B1000" s="48"/>
      <c r="C1000" s="52" t="str">
        <f t="shared" si="131"/>
        <v/>
      </c>
      <c r="D1000" s="52" t="str">
        <f t="shared" si="131"/>
        <v/>
      </c>
      <c r="E1000" s="52" t="str">
        <f t="shared" si="131"/>
        <v/>
      </c>
      <c r="F1000" s="52" t="str">
        <f t="shared" si="131"/>
        <v/>
      </c>
      <c r="G1000" s="52" t="str">
        <f t="shared" si="131"/>
        <v/>
      </c>
      <c r="H1000" s="52" t="str">
        <f t="shared" si="131"/>
        <v/>
      </c>
      <c r="I1000" s="52" t="str">
        <f t="shared" si="131"/>
        <v/>
      </c>
      <c r="J1000" s="52" t="str">
        <f t="shared" si="131"/>
        <v/>
      </c>
      <c r="K1000" s="52" t="str">
        <f t="shared" si="131"/>
        <v/>
      </c>
      <c r="L1000" s="52" t="str">
        <f t="shared" si="131"/>
        <v/>
      </c>
      <c r="M1000" s="52" t="str">
        <f t="shared" si="131"/>
        <v/>
      </c>
      <c r="P1000" s="202" t="str">
        <f t="shared" si="128"/>
        <v/>
      </c>
    </row>
    <row r="1001" spans="1:16" ht="16.5" x14ac:dyDescent="0.2">
      <c r="A1001" s="99"/>
      <c r="B1001" s="48"/>
      <c r="C1001" s="52" t="str">
        <f t="shared" si="131"/>
        <v/>
      </c>
      <c r="D1001" s="52" t="str">
        <f t="shared" si="131"/>
        <v/>
      </c>
      <c r="E1001" s="52" t="str">
        <f t="shared" si="131"/>
        <v/>
      </c>
      <c r="F1001" s="52" t="str">
        <f t="shared" si="131"/>
        <v/>
      </c>
      <c r="G1001" s="52" t="str">
        <f t="shared" si="131"/>
        <v/>
      </c>
      <c r="H1001" s="52" t="str">
        <f t="shared" si="131"/>
        <v/>
      </c>
      <c r="I1001" s="52" t="str">
        <f t="shared" si="131"/>
        <v/>
      </c>
      <c r="J1001" s="52" t="str">
        <f t="shared" si="131"/>
        <v/>
      </c>
      <c r="K1001" s="52" t="str">
        <f t="shared" si="131"/>
        <v/>
      </c>
      <c r="L1001" s="52" t="str">
        <f t="shared" si="131"/>
        <v/>
      </c>
      <c r="M1001" s="52" t="str">
        <f t="shared" si="131"/>
        <v/>
      </c>
      <c r="P1001" s="202" t="str">
        <f t="shared" si="128"/>
        <v/>
      </c>
    </row>
    <row r="1002" spans="1:16" ht="16.5" x14ac:dyDescent="0.2">
      <c r="A1002" s="99"/>
      <c r="B1002" s="48"/>
      <c r="C1002" s="52" t="str">
        <f t="shared" si="131"/>
        <v/>
      </c>
      <c r="D1002" s="52" t="str">
        <f t="shared" si="131"/>
        <v/>
      </c>
      <c r="E1002" s="52" t="str">
        <f t="shared" si="131"/>
        <v/>
      </c>
      <c r="F1002" s="52" t="str">
        <f t="shared" si="131"/>
        <v/>
      </c>
      <c r="G1002" s="52" t="str">
        <f t="shared" si="131"/>
        <v/>
      </c>
      <c r="H1002" s="52" t="str">
        <f t="shared" si="131"/>
        <v/>
      </c>
      <c r="I1002" s="52" t="str">
        <f t="shared" si="131"/>
        <v/>
      </c>
      <c r="J1002" s="52" t="str">
        <f t="shared" si="131"/>
        <v/>
      </c>
      <c r="K1002" s="52" t="str">
        <f t="shared" si="131"/>
        <v/>
      </c>
      <c r="L1002" s="52" t="str">
        <f t="shared" si="131"/>
        <v/>
      </c>
      <c r="M1002" s="52" t="str">
        <f t="shared" si="131"/>
        <v/>
      </c>
      <c r="P1002" s="202" t="str">
        <f t="shared" si="128"/>
        <v/>
      </c>
    </row>
    <row r="1003" spans="1:16" ht="15.75" x14ac:dyDescent="0.2">
      <c r="A1003" s="100"/>
      <c r="B1003" s="49"/>
      <c r="C1003" s="52" t="str">
        <f t="shared" si="131"/>
        <v/>
      </c>
      <c r="D1003" s="52" t="str">
        <f t="shared" si="131"/>
        <v/>
      </c>
      <c r="E1003" s="52" t="str">
        <f t="shared" si="131"/>
        <v/>
      </c>
      <c r="F1003" s="52" t="str">
        <f t="shared" si="131"/>
        <v/>
      </c>
      <c r="G1003" s="52" t="str">
        <f t="shared" si="131"/>
        <v/>
      </c>
      <c r="H1003" s="52" t="str">
        <f t="shared" si="131"/>
        <v/>
      </c>
      <c r="I1003" s="52" t="str">
        <f t="shared" si="131"/>
        <v/>
      </c>
      <c r="J1003" s="52" t="str">
        <f t="shared" si="131"/>
        <v/>
      </c>
      <c r="K1003" s="52" t="str">
        <f t="shared" si="131"/>
        <v/>
      </c>
      <c r="L1003" s="52" t="str">
        <f t="shared" si="131"/>
        <v/>
      </c>
      <c r="M1003" s="52" t="str">
        <f t="shared" si="131"/>
        <v/>
      </c>
      <c r="P1003" s="202" t="str">
        <f t="shared" si="128"/>
        <v/>
      </c>
    </row>
    <row r="1004" spans="1:16" ht="15.75" x14ac:dyDescent="0.2">
      <c r="A1004" s="100"/>
      <c r="B1004" s="49"/>
      <c r="C1004" s="52" t="str">
        <f t="shared" si="131"/>
        <v/>
      </c>
      <c r="D1004" s="52" t="str">
        <f t="shared" si="131"/>
        <v/>
      </c>
      <c r="E1004" s="52" t="str">
        <f t="shared" si="131"/>
        <v/>
      </c>
      <c r="F1004" s="52" t="str">
        <f t="shared" si="131"/>
        <v/>
      </c>
      <c r="G1004" s="52" t="str">
        <f t="shared" si="131"/>
        <v/>
      </c>
      <c r="H1004" s="52" t="str">
        <f t="shared" si="131"/>
        <v/>
      </c>
      <c r="I1004" s="52" t="str">
        <f t="shared" si="131"/>
        <v/>
      </c>
      <c r="J1004" s="52" t="str">
        <f t="shared" si="131"/>
        <v/>
      </c>
      <c r="K1004" s="52" t="str">
        <f t="shared" si="131"/>
        <v/>
      </c>
      <c r="L1004" s="52" t="str">
        <f t="shared" si="131"/>
        <v/>
      </c>
      <c r="M1004" s="52" t="str">
        <f t="shared" si="131"/>
        <v/>
      </c>
      <c r="P1004" s="202" t="str">
        <f t="shared" si="128"/>
        <v/>
      </c>
    </row>
    <row r="1005" spans="1:16" ht="15.75" x14ac:dyDescent="0.2">
      <c r="A1005" s="100"/>
      <c r="B1005" s="49"/>
      <c r="C1005" s="52" t="str">
        <f t="shared" si="131"/>
        <v/>
      </c>
      <c r="D1005" s="52" t="str">
        <f t="shared" si="131"/>
        <v/>
      </c>
      <c r="E1005" s="52" t="str">
        <f t="shared" si="131"/>
        <v/>
      </c>
      <c r="F1005" s="52" t="str">
        <f t="shared" si="131"/>
        <v/>
      </c>
      <c r="G1005" s="52" t="str">
        <f t="shared" si="131"/>
        <v/>
      </c>
      <c r="H1005" s="52" t="str">
        <f t="shared" si="131"/>
        <v/>
      </c>
      <c r="I1005" s="52" t="str">
        <f t="shared" si="131"/>
        <v/>
      </c>
      <c r="J1005" s="52" t="str">
        <f t="shared" si="131"/>
        <v/>
      </c>
      <c r="K1005" s="52" t="str">
        <f t="shared" si="131"/>
        <v/>
      </c>
      <c r="L1005" s="52" t="str">
        <f t="shared" si="131"/>
        <v/>
      </c>
      <c r="M1005" s="52" t="str">
        <f t="shared" si="131"/>
        <v/>
      </c>
      <c r="P1005" s="202" t="str">
        <f t="shared" si="128"/>
        <v/>
      </c>
    </row>
    <row r="1006" spans="1:16" ht="15.75" x14ac:dyDescent="0.2">
      <c r="A1006" s="100"/>
      <c r="B1006" s="49"/>
      <c r="C1006" s="52" t="str">
        <f t="shared" si="131"/>
        <v/>
      </c>
      <c r="D1006" s="52" t="str">
        <f t="shared" si="131"/>
        <v/>
      </c>
      <c r="E1006" s="52" t="str">
        <f t="shared" si="131"/>
        <v/>
      </c>
      <c r="F1006" s="52" t="str">
        <f t="shared" si="131"/>
        <v/>
      </c>
      <c r="G1006" s="52" t="str">
        <f t="shared" si="131"/>
        <v/>
      </c>
      <c r="H1006" s="52" t="str">
        <f t="shared" si="131"/>
        <v/>
      </c>
      <c r="I1006" s="52" t="str">
        <f t="shared" si="131"/>
        <v/>
      </c>
      <c r="J1006" s="52" t="str">
        <f t="shared" si="131"/>
        <v/>
      </c>
      <c r="K1006" s="52" t="str">
        <f t="shared" si="131"/>
        <v/>
      </c>
      <c r="L1006" s="52" t="str">
        <f t="shared" si="131"/>
        <v/>
      </c>
      <c r="M1006" s="52" t="str">
        <f t="shared" si="131"/>
        <v/>
      </c>
      <c r="P1006" s="202" t="str">
        <f t="shared" si="128"/>
        <v/>
      </c>
    </row>
    <row r="1007" spans="1:16" ht="15.75" x14ac:dyDescent="0.2">
      <c r="A1007" s="100"/>
      <c r="B1007" s="49"/>
      <c r="C1007" s="52" t="str">
        <f t="shared" si="131"/>
        <v/>
      </c>
      <c r="D1007" s="52" t="str">
        <f t="shared" si="131"/>
        <v/>
      </c>
      <c r="E1007" s="52" t="str">
        <f t="shared" si="131"/>
        <v/>
      </c>
      <c r="F1007" s="52" t="str">
        <f t="shared" si="131"/>
        <v/>
      </c>
      <c r="G1007" s="52" t="str">
        <f t="shared" si="131"/>
        <v/>
      </c>
      <c r="H1007" s="52" t="str">
        <f t="shared" si="131"/>
        <v/>
      </c>
      <c r="I1007" s="52" t="str">
        <f t="shared" si="131"/>
        <v/>
      </c>
      <c r="J1007" s="52" t="str">
        <f t="shared" si="131"/>
        <v/>
      </c>
      <c r="K1007" s="52" t="str">
        <f t="shared" si="131"/>
        <v/>
      </c>
      <c r="L1007" s="52" t="str">
        <f t="shared" si="131"/>
        <v/>
      </c>
      <c r="M1007" s="52" t="str">
        <f t="shared" si="131"/>
        <v/>
      </c>
      <c r="P1007" s="202" t="str">
        <f t="shared" si="128"/>
        <v/>
      </c>
    </row>
    <row r="1008" spans="1:16" ht="15.75" x14ac:dyDescent="0.2">
      <c r="A1008" s="100"/>
      <c r="B1008" s="49"/>
      <c r="C1008" s="52" t="str">
        <f t="shared" si="131"/>
        <v/>
      </c>
      <c r="D1008" s="52" t="str">
        <f t="shared" si="131"/>
        <v/>
      </c>
      <c r="E1008" s="52" t="str">
        <f t="shared" si="131"/>
        <v/>
      </c>
      <c r="F1008" s="52" t="str">
        <f t="shared" si="131"/>
        <v/>
      </c>
      <c r="G1008" s="52" t="str">
        <f t="shared" si="131"/>
        <v/>
      </c>
      <c r="H1008" s="52" t="str">
        <f t="shared" si="131"/>
        <v/>
      </c>
      <c r="I1008" s="52" t="str">
        <f t="shared" si="131"/>
        <v/>
      </c>
      <c r="J1008" s="52" t="str">
        <f t="shared" si="131"/>
        <v/>
      </c>
      <c r="K1008" s="52" t="str">
        <f t="shared" si="131"/>
        <v/>
      </c>
      <c r="L1008" s="52" t="str">
        <f t="shared" si="131"/>
        <v/>
      </c>
      <c r="M1008" s="52" t="str">
        <f t="shared" si="131"/>
        <v/>
      </c>
      <c r="P1008" s="202" t="str">
        <f t="shared" si="128"/>
        <v/>
      </c>
    </row>
    <row r="1009" spans="1:16" ht="15.75" x14ac:dyDescent="0.2">
      <c r="A1009" s="100"/>
      <c r="B1009" s="49"/>
      <c r="C1009" s="52" t="str">
        <f t="shared" si="131"/>
        <v/>
      </c>
      <c r="D1009" s="52" t="str">
        <f t="shared" si="131"/>
        <v/>
      </c>
      <c r="E1009" s="52" t="str">
        <f t="shared" si="131"/>
        <v/>
      </c>
      <c r="F1009" s="52" t="str">
        <f t="shared" si="131"/>
        <v/>
      </c>
      <c r="G1009" s="52" t="str">
        <f t="shared" si="131"/>
        <v/>
      </c>
      <c r="H1009" s="52" t="str">
        <f t="shared" si="131"/>
        <v/>
      </c>
      <c r="I1009" s="52" t="str">
        <f t="shared" si="131"/>
        <v/>
      </c>
      <c r="J1009" s="52" t="str">
        <f t="shared" si="131"/>
        <v/>
      </c>
      <c r="K1009" s="52" t="str">
        <f t="shared" si="131"/>
        <v/>
      </c>
      <c r="L1009" s="52" t="str">
        <f t="shared" si="131"/>
        <v/>
      </c>
      <c r="M1009" s="52" t="str">
        <f t="shared" si="131"/>
        <v/>
      </c>
      <c r="P1009" s="202" t="str">
        <f t="shared" si="128"/>
        <v/>
      </c>
    </row>
    <row r="1010" spans="1:16" ht="15.75" x14ac:dyDescent="0.2">
      <c r="A1010" s="100"/>
      <c r="B1010" s="49"/>
      <c r="C1010" s="52" t="str">
        <f t="shared" ref="C1010:M1013" si="132">IF($A1010="","",$B1010*(VLOOKUP($A1010,listaDados,C$3,FALSE)))</f>
        <v/>
      </c>
      <c r="D1010" s="52" t="str">
        <f t="shared" si="132"/>
        <v/>
      </c>
      <c r="E1010" s="52" t="str">
        <f t="shared" si="132"/>
        <v/>
      </c>
      <c r="F1010" s="52" t="str">
        <f t="shared" si="132"/>
        <v/>
      </c>
      <c r="G1010" s="52" t="str">
        <f t="shared" si="132"/>
        <v/>
      </c>
      <c r="H1010" s="52" t="str">
        <f t="shared" si="132"/>
        <v/>
      </c>
      <c r="I1010" s="52" t="str">
        <f t="shared" si="132"/>
        <v/>
      </c>
      <c r="J1010" s="52" t="str">
        <f t="shared" si="132"/>
        <v/>
      </c>
      <c r="K1010" s="52" t="str">
        <f t="shared" si="132"/>
        <v/>
      </c>
      <c r="L1010" s="52" t="str">
        <f t="shared" si="132"/>
        <v/>
      </c>
      <c r="M1010" s="52" t="str">
        <f t="shared" si="132"/>
        <v/>
      </c>
      <c r="P1010" s="202" t="str">
        <f t="shared" si="128"/>
        <v/>
      </c>
    </row>
    <row r="1011" spans="1:16" ht="15.75" x14ac:dyDescent="0.2">
      <c r="A1011" s="100"/>
      <c r="B1011" s="49"/>
      <c r="C1011" s="52" t="str">
        <f t="shared" si="132"/>
        <v/>
      </c>
      <c r="D1011" s="52" t="str">
        <f t="shared" si="132"/>
        <v/>
      </c>
      <c r="E1011" s="52" t="str">
        <f t="shared" si="132"/>
        <v/>
      </c>
      <c r="F1011" s="52" t="str">
        <f t="shared" si="132"/>
        <v/>
      </c>
      <c r="G1011" s="52" t="str">
        <f t="shared" si="132"/>
        <v/>
      </c>
      <c r="H1011" s="52" t="str">
        <f t="shared" si="132"/>
        <v/>
      </c>
      <c r="I1011" s="52" t="str">
        <f t="shared" si="132"/>
        <v/>
      </c>
      <c r="J1011" s="52" t="str">
        <f t="shared" si="132"/>
        <v/>
      </c>
      <c r="K1011" s="52" t="str">
        <f t="shared" si="132"/>
        <v/>
      </c>
      <c r="L1011" s="52" t="str">
        <f t="shared" si="132"/>
        <v/>
      </c>
      <c r="M1011" s="52" t="str">
        <f t="shared" si="132"/>
        <v/>
      </c>
      <c r="P1011" s="202" t="str">
        <f t="shared" si="128"/>
        <v/>
      </c>
    </row>
    <row r="1012" spans="1:16" ht="15.75" x14ac:dyDescent="0.2">
      <c r="A1012" s="100"/>
      <c r="B1012" s="49"/>
      <c r="C1012" s="52" t="str">
        <f t="shared" si="132"/>
        <v/>
      </c>
      <c r="D1012" s="52" t="str">
        <f t="shared" si="132"/>
        <v/>
      </c>
      <c r="E1012" s="52" t="str">
        <f t="shared" si="132"/>
        <v/>
      </c>
      <c r="F1012" s="52" t="str">
        <f t="shared" si="132"/>
        <v/>
      </c>
      <c r="G1012" s="52" t="str">
        <f t="shared" si="132"/>
        <v/>
      </c>
      <c r="H1012" s="52" t="str">
        <f t="shared" si="132"/>
        <v/>
      </c>
      <c r="I1012" s="52" t="str">
        <f t="shared" si="132"/>
        <v/>
      </c>
      <c r="J1012" s="52" t="str">
        <f t="shared" si="132"/>
        <v/>
      </c>
      <c r="K1012" s="52" t="str">
        <f t="shared" si="132"/>
        <v/>
      </c>
      <c r="L1012" s="52" t="str">
        <f t="shared" si="132"/>
        <v/>
      </c>
      <c r="M1012" s="52" t="str">
        <f t="shared" si="132"/>
        <v/>
      </c>
      <c r="P1012" s="202" t="str">
        <f t="shared" si="128"/>
        <v/>
      </c>
    </row>
    <row r="1013" spans="1:16" ht="15.75" x14ac:dyDescent="0.2">
      <c r="A1013" s="100"/>
      <c r="B1013" s="49"/>
      <c r="C1013" s="52" t="str">
        <f t="shared" si="132"/>
        <v/>
      </c>
      <c r="D1013" s="52" t="str">
        <f t="shared" si="132"/>
        <v/>
      </c>
      <c r="E1013" s="52" t="str">
        <f t="shared" si="132"/>
        <v/>
      </c>
      <c r="F1013" s="52" t="str">
        <f t="shared" si="132"/>
        <v/>
      </c>
      <c r="G1013" s="52" t="str">
        <f t="shared" si="132"/>
        <v/>
      </c>
      <c r="H1013" s="52" t="str">
        <f t="shared" si="132"/>
        <v/>
      </c>
      <c r="I1013" s="52" t="str">
        <f t="shared" si="132"/>
        <v/>
      </c>
      <c r="J1013" s="52" t="str">
        <f t="shared" si="132"/>
        <v/>
      </c>
      <c r="K1013" s="52" t="str">
        <f t="shared" si="132"/>
        <v/>
      </c>
      <c r="L1013" s="52" t="str">
        <f t="shared" si="132"/>
        <v/>
      </c>
      <c r="M1013" s="52" t="str">
        <f t="shared" si="132"/>
        <v/>
      </c>
      <c r="P1013" s="202" t="str">
        <f t="shared" si="128"/>
        <v/>
      </c>
    </row>
    <row r="1014" spans="1:16" ht="16.5" thickBot="1" x14ac:dyDescent="0.25">
      <c r="A1014" s="181" t="s">
        <v>134</v>
      </c>
      <c r="B1014" s="55"/>
      <c r="C1014" s="50">
        <f t="shared" ref="C1014:M1014" si="133">SUM(C994:C1013)</f>
        <v>0</v>
      </c>
      <c r="D1014" s="50">
        <f t="shared" si="133"/>
        <v>0</v>
      </c>
      <c r="E1014" s="50">
        <f t="shared" si="133"/>
        <v>0</v>
      </c>
      <c r="F1014" s="50">
        <f t="shared" si="133"/>
        <v>0</v>
      </c>
      <c r="G1014" s="50">
        <f t="shared" si="133"/>
        <v>0</v>
      </c>
      <c r="H1014" s="50">
        <f t="shared" si="133"/>
        <v>0</v>
      </c>
      <c r="I1014" s="50">
        <f t="shared" si="133"/>
        <v>0</v>
      </c>
      <c r="J1014" s="50">
        <f t="shared" si="133"/>
        <v>0</v>
      </c>
      <c r="K1014" s="50">
        <f t="shared" si="133"/>
        <v>0</v>
      </c>
      <c r="L1014" s="50">
        <f t="shared" si="133"/>
        <v>0</v>
      </c>
      <c r="M1014" s="50">
        <f t="shared" si="133"/>
        <v>0</v>
      </c>
      <c r="P1014" s="202" t="str">
        <f t="shared" si="128"/>
        <v>TOTAL</v>
      </c>
    </row>
    <row r="1015" spans="1:16" ht="13.5" thickBot="1" x14ac:dyDescent="0.25">
      <c r="P1015" s="202" t="str">
        <f t="shared" si="128"/>
        <v/>
      </c>
    </row>
    <row r="1016" spans="1:16" ht="30.75" thickBot="1" x14ac:dyDescent="0.25">
      <c r="A1016" s="92" t="s">
        <v>133</v>
      </c>
      <c r="B1016" s="178"/>
      <c r="C1016" s="179"/>
      <c r="D1016" s="179"/>
      <c r="E1016" s="179"/>
      <c r="F1016" s="179"/>
      <c r="G1016" s="179"/>
      <c r="H1016" s="179"/>
      <c r="I1016" s="179"/>
      <c r="J1016" s="179"/>
      <c r="K1016" s="180"/>
      <c r="L1016" s="251" t="s">
        <v>74</v>
      </c>
      <c r="M1016" s="252"/>
      <c r="P1016" s="202" t="str">
        <f t="shared" si="128"/>
        <v>MEC 
F</v>
      </c>
    </row>
    <row r="1017" spans="1:16" ht="15.75" thickBot="1" x14ac:dyDescent="0.3">
      <c r="A1017" s="93" t="s">
        <v>453</v>
      </c>
      <c r="B1017" s="1"/>
      <c r="C1017" s="2" t="s">
        <v>448</v>
      </c>
      <c r="D1017" s="3"/>
      <c r="E1017" s="253"/>
      <c r="F1017" s="253"/>
      <c r="G1017" s="253"/>
      <c r="H1017" s="254"/>
      <c r="I1017" s="255" t="s">
        <v>141</v>
      </c>
      <c r="J1017" s="256"/>
      <c r="K1017" s="257"/>
      <c r="L1017" s="258"/>
      <c r="M1017" s="259"/>
      <c r="P1017" s="202" t="str">
        <f t="shared" si="128"/>
        <v xml:space="preserve">Nº de </v>
      </c>
    </row>
    <row r="1018" spans="1:16" ht="13.5" thickBot="1" x14ac:dyDescent="0.25">
      <c r="A1018" s="94"/>
      <c r="B1018" s="14"/>
      <c r="C1018" s="15">
        <v>14</v>
      </c>
      <c r="D1018" s="15">
        <v>15</v>
      </c>
      <c r="E1018" s="15">
        <v>16</v>
      </c>
      <c r="F1018" s="15">
        <v>17</v>
      </c>
      <c r="G1018" s="15">
        <v>18</v>
      </c>
      <c r="H1018" s="15">
        <v>19</v>
      </c>
      <c r="I1018" s="15">
        <v>20</v>
      </c>
      <c r="J1018" s="15">
        <v>21</v>
      </c>
      <c r="K1018" s="15">
        <v>22</v>
      </c>
      <c r="L1018" s="15">
        <v>23</v>
      </c>
      <c r="M1018" s="95">
        <v>24</v>
      </c>
      <c r="P1018" s="202" t="str">
        <f t="shared" si="128"/>
        <v/>
      </c>
    </row>
    <row r="1019" spans="1:16" ht="15" x14ac:dyDescent="0.2">
      <c r="A1019" s="96" t="s">
        <v>0</v>
      </c>
      <c r="B1019" s="260" t="s">
        <v>73</v>
      </c>
      <c r="C1019" s="262"/>
      <c r="D1019" s="263"/>
      <c r="E1019" s="263"/>
      <c r="F1019" s="263"/>
      <c r="G1019" s="263"/>
      <c r="H1019" s="263"/>
      <c r="I1019" s="263"/>
      <c r="J1019" s="263"/>
      <c r="K1019" s="264"/>
      <c r="L1019" s="268" t="s">
        <v>1</v>
      </c>
      <c r="M1019" s="269"/>
      <c r="P1019" s="202" t="str">
        <f t="shared" si="128"/>
        <v>N.º do</v>
      </c>
    </row>
    <row r="1020" spans="1:16" ht="15.75" thickBot="1" x14ac:dyDescent="0.25">
      <c r="A1020" s="97"/>
      <c r="B1020" s="261"/>
      <c r="C1020" s="265"/>
      <c r="D1020" s="266"/>
      <c r="E1020" s="266"/>
      <c r="F1020" s="266"/>
      <c r="G1020" s="266"/>
      <c r="H1020" s="266"/>
      <c r="I1020" s="266"/>
      <c r="J1020" s="266"/>
      <c r="K1020" s="267"/>
      <c r="L1020" s="270"/>
      <c r="M1020" s="271"/>
      <c r="P1020" s="202" t="str">
        <f t="shared" si="128"/>
        <v/>
      </c>
    </row>
    <row r="1021" spans="1:16" ht="30" x14ac:dyDescent="0.2">
      <c r="A1021" s="249" t="s">
        <v>2</v>
      </c>
      <c r="B1021" s="46" t="s">
        <v>3</v>
      </c>
      <c r="C1021" s="47" t="s">
        <v>54</v>
      </c>
      <c r="D1021" s="47" t="s">
        <v>132</v>
      </c>
      <c r="E1021" s="47" t="s">
        <v>136</v>
      </c>
      <c r="F1021" s="47" t="s">
        <v>137</v>
      </c>
      <c r="G1021" s="47" t="s">
        <v>138</v>
      </c>
      <c r="H1021" s="47" t="s">
        <v>126</v>
      </c>
      <c r="I1021" s="47" t="s">
        <v>127</v>
      </c>
      <c r="J1021" s="47" t="s">
        <v>131</v>
      </c>
      <c r="K1021" s="47" t="s">
        <v>128</v>
      </c>
      <c r="L1021" s="47" t="s">
        <v>129</v>
      </c>
      <c r="M1021" s="47" t="s">
        <v>130</v>
      </c>
      <c r="P1021" s="202" t="str">
        <f t="shared" si="128"/>
        <v>Nome d</v>
      </c>
    </row>
    <row r="1022" spans="1:16" ht="15.75" thickBot="1" x14ac:dyDescent="0.25">
      <c r="A1022" s="250"/>
      <c r="B1022" s="53" t="s">
        <v>4</v>
      </c>
      <c r="C1022" s="54" t="s">
        <v>4</v>
      </c>
      <c r="D1022" s="54" t="s">
        <v>4</v>
      </c>
      <c r="E1022" s="54" t="s">
        <v>4</v>
      </c>
      <c r="F1022" s="54" t="s">
        <v>4</v>
      </c>
      <c r="G1022" s="54" t="s">
        <v>4</v>
      </c>
      <c r="H1022" s="54" t="s">
        <v>139</v>
      </c>
      <c r="I1022" s="54" t="s">
        <v>72</v>
      </c>
      <c r="J1022" s="54" t="s">
        <v>72</v>
      </c>
      <c r="K1022" s="54" t="s">
        <v>72</v>
      </c>
      <c r="L1022" s="54" t="s">
        <v>72</v>
      </c>
      <c r="M1022" s="54" t="s">
        <v>72</v>
      </c>
      <c r="P1022" s="202" t="str">
        <f t="shared" si="128"/>
        <v/>
      </c>
    </row>
    <row r="1023" spans="1:16" ht="16.5" x14ac:dyDescent="0.2">
      <c r="A1023" s="98"/>
      <c r="B1023" s="51"/>
      <c r="C1023" s="52" t="str">
        <f t="shared" ref="C1023:M1038" si="134">IF($A1023="","",$B1023*(VLOOKUP($A1023,listaDados,C$3,FALSE)))</f>
        <v/>
      </c>
      <c r="D1023" s="52" t="str">
        <f t="shared" si="134"/>
        <v/>
      </c>
      <c r="E1023" s="52" t="str">
        <f t="shared" si="134"/>
        <v/>
      </c>
      <c r="F1023" s="52" t="str">
        <f t="shared" si="134"/>
        <v/>
      </c>
      <c r="G1023" s="52" t="str">
        <f t="shared" si="134"/>
        <v/>
      </c>
      <c r="H1023" s="52" t="str">
        <f t="shared" si="134"/>
        <v/>
      </c>
      <c r="I1023" s="52" t="str">
        <f t="shared" si="134"/>
        <v/>
      </c>
      <c r="J1023" s="52" t="str">
        <f t="shared" si="134"/>
        <v/>
      </c>
      <c r="K1023" s="52" t="str">
        <f t="shared" si="134"/>
        <v/>
      </c>
      <c r="L1023" s="52" t="str">
        <f t="shared" si="134"/>
        <v/>
      </c>
      <c r="M1023" s="52" t="str">
        <f t="shared" si="134"/>
        <v/>
      </c>
      <c r="P1023" s="202" t="str">
        <f t="shared" si="128"/>
        <v/>
      </c>
    </row>
    <row r="1024" spans="1:16" ht="16.5" x14ac:dyDescent="0.2">
      <c r="A1024" s="99"/>
      <c r="B1024" s="48"/>
      <c r="C1024" s="52" t="str">
        <f t="shared" si="134"/>
        <v/>
      </c>
      <c r="D1024" s="52" t="str">
        <f t="shared" si="134"/>
        <v/>
      </c>
      <c r="E1024" s="52" t="str">
        <f t="shared" si="134"/>
        <v/>
      </c>
      <c r="F1024" s="52" t="str">
        <f t="shared" si="134"/>
        <v/>
      </c>
      <c r="G1024" s="52" t="str">
        <f t="shared" si="134"/>
        <v/>
      </c>
      <c r="H1024" s="52" t="str">
        <f t="shared" si="134"/>
        <v/>
      </c>
      <c r="I1024" s="52" t="str">
        <f t="shared" si="134"/>
        <v/>
      </c>
      <c r="J1024" s="52" t="str">
        <f t="shared" si="134"/>
        <v/>
      </c>
      <c r="K1024" s="52" t="str">
        <f t="shared" si="134"/>
        <v/>
      </c>
      <c r="L1024" s="52" t="str">
        <f t="shared" si="134"/>
        <v/>
      </c>
      <c r="M1024" s="52" t="str">
        <f t="shared" si="134"/>
        <v/>
      </c>
      <c r="P1024" s="202" t="str">
        <f t="shared" si="128"/>
        <v/>
      </c>
    </row>
    <row r="1025" spans="1:16" ht="16.5" x14ac:dyDescent="0.2">
      <c r="A1025" s="99"/>
      <c r="B1025" s="48"/>
      <c r="C1025" s="52" t="str">
        <f t="shared" si="134"/>
        <v/>
      </c>
      <c r="D1025" s="52" t="str">
        <f t="shared" si="134"/>
        <v/>
      </c>
      <c r="E1025" s="52" t="str">
        <f t="shared" si="134"/>
        <v/>
      </c>
      <c r="F1025" s="52" t="str">
        <f t="shared" si="134"/>
        <v/>
      </c>
      <c r="G1025" s="52" t="str">
        <f t="shared" si="134"/>
        <v/>
      </c>
      <c r="H1025" s="52" t="str">
        <f t="shared" si="134"/>
        <v/>
      </c>
      <c r="I1025" s="52" t="str">
        <f t="shared" si="134"/>
        <v/>
      </c>
      <c r="J1025" s="52" t="str">
        <f t="shared" si="134"/>
        <v/>
      </c>
      <c r="K1025" s="52" t="str">
        <f t="shared" si="134"/>
        <v/>
      </c>
      <c r="L1025" s="52" t="str">
        <f t="shared" si="134"/>
        <v/>
      </c>
      <c r="M1025" s="52" t="str">
        <f t="shared" si="134"/>
        <v/>
      </c>
      <c r="P1025" s="202" t="str">
        <f t="shared" si="128"/>
        <v/>
      </c>
    </row>
    <row r="1026" spans="1:16" ht="16.5" x14ac:dyDescent="0.2">
      <c r="A1026" s="99"/>
      <c r="B1026" s="48"/>
      <c r="C1026" s="52" t="str">
        <f t="shared" si="134"/>
        <v/>
      </c>
      <c r="D1026" s="52" t="str">
        <f t="shared" si="134"/>
        <v/>
      </c>
      <c r="E1026" s="52" t="str">
        <f t="shared" si="134"/>
        <v/>
      </c>
      <c r="F1026" s="52" t="str">
        <f t="shared" si="134"/>
        <v/>
      </c>
      <c r="G1026" s="52" t="str">
        <f t="shared" si="134"/>
        <v/>
      </c>
      <c r="H1026" s="52" t="str">
        <f t="shared" si="134"/>
        <v/>
      </c>
      <c r="I1026" s="52" t="str">
        <f t="shared" si="134"/>
        <v/>
      </c>
      <c r="J1026" s="52" t="str">
        <f t="shared" si="134"/>
        <v/>
      </c>
      <c r="K1026" s="52" t="str">
        <f t="shared" si="134"/>
        <v/>
      </c>
      <c r="L1026" s="52" t="str">
        <f t="shared" si="134"/>
        <v/>
      </c>
      <c r="M1026" s="52" t="str">
        <f t="shared" si="134"/>
        <v/>
      </c>
      <c r="P1026" s="202" t="str">
        <f t="shared" si="128"/>
        <v/>
      </c>
    </row>
    <row r="1027" spans="1:16" ht="16.5" x14ac:dyDescent="0.2">
      <c r="A1027" s="99"/>
      <c r="B1027" s="48"/>
      <c r="C1027" s="52" t="str">
        <f t="shared" si="134"/>
        <v/>
      </c>
      <c r="D1027" s="52" t="str">
        <f t="shared" si="134"/>
        <v/>
      </c>
      <c r="E1027" s="52" t="str">
        <f t="shared" si="134"/>
        <v/>
      </c>
      <c r="F1027" s="52" t="str">
        <f t="shared" si="134"/>
        <v/>
      </c>
      <c r="G1027" s="52" t="str">
        <f t="shared" si="134"/>
        <v/>
      </c>
      <c r="H1027" s="52" t="str">
        <f t="shared" si="134"/>
        <v/>
      </c>
      <c r="I1027" s="52" t="str">
        <f t="shared" si="134"/>
        <v/>
      </c>
      <c r="J1027" s="52" t="str">
        <f t="shared" si="134"/>
        <v/>
      </c>
      <c r="K1027" s="52" t="str">
        <f t="shared" si="134"/>
        <v/>
      </c>
      <c r="L1027" s="52" t="str">
        <f t="shared" si="134"/>
        <v/>
      </c>
      <c r="M1027" s="52" t="str">
        <f t="shared" si="134"/>
        <v/>
      </c>
      <c r="P1027" s="202" t="str">
        <f t="shared" si="128"/>
        <v/>
      </c>
    </row>
    <row r="1028" spans="1:16" ht="16.5" x14ac:dyDescent="0.2">
      <c r="A1028" s="99"/>
      <c r="B1028" s="48"/>
      <c r="C1028" s="52" t="str">
        <f t="shared" si="134"/>
        <v/>
      </c>
      <c r="D1028" s="52" t="str">
        <f t="shared" si="134"/>
        <v/>
      </c>
      <c r="E1028" s="52" t="str">
        <f t="shared" si="134"/>
        <v/>
      </c>
      <c r="F1028" s="52" t="str">
        <f t="shared" si="134"/>
        <v/>
      </c>
      <c r="G1028" s="52" t="str">
        <f t="shared" si="134"/>
        <v/>
      </c>
      <c r="H1028" s="52" t="str">
        <f t="shared" si="134"/>
        <v/>
      </c>
      <c r="I1028" s="52" t="str">
        <f t="shared" si="134"/>
        <v/>
      </c>
      <c r="J1028" s="52" t="str">
        <f t="shared" si="134"/>
        <v/>
      </c>
      <c r="K1028" s="52" t="str">
        <f t="shared" si="134"/>
        <v/>
      </c>
      <c r="L1028" s="52" t="str">
        <f t="shared" si="134"/>
        <v/>
      </c>
      <c r="M1028" s="52" t="str">
        <f t="shared" si="134"/>
        <v/>
      </c>
      <c r="P1028" s="202" t="str">
        <f t="shared" si="128"/>
        <v/>
      </c>
    </row>
    <row r="1029" spans="1:16" ht="16.5" x14ac:dyDescent="0.2">
      <c r="A1029" s="99"/>
      <c r="B1029" s="48"/>
      <c r="C1029" s="52" t="str">
        <f t="shared" si="134"/>
        <v/>
      </c>
      <c r="D1029" s="52" t="str">
        <f t="shared" si="134"/>
        <v/>
      </c>
      <c r="E1029" s="52" t="str">
        <f t="shared" si="134"/>
        <v/>
      </c>
      <c r="F1029" s="52" t="str">
        <f t="shared" si="134"/>
        <v/>
      </c>
      <c r="G1029" s="52" t="str">
        <f t="shared" si="134"/>
        <v/>
      </c>
      <c r="H1029" s="52" t="str">
        <f t="shared" si="134"/>
        <v/>
      </c>
      <c r="I1029" s="52" t="str">
        <f t="shared" si="134"/>
        <v/>
      </c>
      <c r="J1029" s="52" t="str">
        <f t="shared" si="134"/>
        <v/>
      </c>
      <c r="K1029" s="52" t="str">
        <f t="shared" si="134"/>
        <v/>
      </c>
      <c r="L1029" s="52" t="str">
        <f t="shared" si="134"/>
        <v/>
      </c>
      <c r="M1029" s="52" t="str">
        <f t="shared" si="134"/>
        <v/>
      </c>
      <c r="P1029" s="202" t="str">
        <f t="shared" si="128"/>
        <v/>
      </c>
    </row>
    <row r="1030" spans="1:16" ht="16.5" x14ac:dyDescent="0.2">
      <c r="A1030" s="99"/>
      <c r="B1030" s="48"/>
      <c r="C1030" s="52" t="str">
        <f t="shared" si="134"/>
        <v/>
      </c>
      <c r="D1030" s="52" t="str">
        <f t="shared" si="134"/>
        <v/>
      </c>
      <c r="E1030" s="52" t="str">
        <f t="shared" si="134"/>
        <v/>
      </c>
      <c r="F1030" s="52" t="str">
        <f t="shared" si="134"/>
        <v/>
      </c>
      <c r="G1030" s="52" t="str">
        <f t="shared" si="134"/>
        <v/>
      </c>
      <c r="H1030" s="52" t="str">
        <f t="shared" si="134"/>
        <v/>
      </c>
      <c r="I1030" s="52" t="str">
        <f t="shared" si="134"/>
        <v/>
      </c>
      <c r="J1030" s="52" t="str">
        <f t="shared" si="134"/>
        <v/>
      </c>
      <c r="K1030" s="52" t="str">
        <f t="shared" si="134"/>
        <v/>
      </c>
      <c r="L1030" s="52" t="str">
        <f t="shared" si="134"/>
        <v/>
      </c>
      <c r="M1030" s="52" t="str">
        <f t="shared" si="134"/>
        <v/>
      </c>
      <c r="P1030" s="202" t="str">
        <f t="shared" si="128"/>
        <v/>
      </c>
    </row>
    <row r="1031" spans="1:16" ht="16.5" x14ac:dyDescent="0.2">
      <c r="A1031" s="99"/>
      <c r="B1031" s="48"/>
      <c r="C1031" s="52" t="str">
        <f t="shared" si="134"/>
        <v/>
      </c>
      <c r="D1031" s="52" t="str">
        <f t="shared" si="134"/>
        <v/>
      </c>
      <c r="E1031" s="52" t="str">
        <f t="shared" si="134"/>
        <v/>
      </c>
      <c r="F1031" s="52" t="str">
        <f t="shared" si="134"/>
        <v/>
      </c>
      <c r="G1031" s="52" t="str">
        <f t="shared" si="134"/>
        <v/>
      </c>
      <c r="H1031" s="52" t="str">
        <f t="shared" si="134"/>
        <v/>
      </c>
      <c r="I1031" s="52" t="str">
        <f t="shared" si="134"/>
        <v/>
      </c>
      <c r="J1031" s="52" t="str">
        <f t="shared" si="134"/>
        <v/>
      </c>
      <c r="K1031" s="52" t="str">
        <f t="shared" si="134"/>
        <v/>
      </c>
      <c r="L1031" s="52" t="str">
        <f t="shared" si="134"/>
        <v/>
      </c>
      <c r="M1031" s="52" t="str">
        <f t="shared" si="134"/>
        <v/>
      </c>
      <c r="P1031" s="202" t="str">
        <f t="shared" si="128"/>
        <v/>
      </c>
    </row>
    <row r="1032" spans="1:16" ht="15.75" x14ac:dyDescent="0.2">
      <c r="A1032" s="100"/>
      <c r="B1032" s="49"/>
      <c r="C1032" s="52" t="str">
        <f t="shared" si="134"/>
        <v/>
      </c>
      <c r="D1032" s="52" t="str">
        <f t="shared" si="134"/>
        <v/>
      </c>
      <c r="E1032" s="52" t="str">
        <f t="shared" si="134"/>
        <v/>
      </c>
      <c r="F1032" s="52" t="str">
        <f t="shared" si="134"/>
        <v/>
      </c>
      <c r="G1032" s="52" t="str">
        <f t="shared" si="134"/>
        <v/>
      </c>
      <c r="H1032" s="52" t="str">
        <f t="shared" si="134"/>
        <v/>
      </c>
      <c r="I1032" s="52" t="str">
        <f t="shared" si="134"/>
        <v/>
      </c>
      <c r="J1032" s="52" t="str">
        <f t="shared" si="134"/>
        <v/>
      </c>
      <c r="K1032" s="52" t="str">
        <f t="shared" si="134"/>
        <v/>
      </c>
      <c r="L1032" s="52" t="str">
        <f t="shared" si="134"/>
        <v/>
      </c>
      <c r="M1032" s="52" t="str">
        <f t="shared" si="134"/>
        <v/>
      </c>
      <c r="P1032" s="202" t="str">
        <f t="shared" si="128"/>
        <v/>
      </c>
    </row>
    <row r="1033" spans="1:16" ht="15.75" x14ac:dyDescent="0.2">
      <c r="A1033" s="100"/>
      <c r="B1033" s="49"/>
      <c r="C1033" s="52" t="str">
        <f t="shared" si="134"/>
        <v/>
      </c>
      <c r="D1033" s="52" t="str">
        <f t="shared" si="134"/>
        <v/>
      </c>
      <c r="E1033" s="52" t="str">
        <f t="shared" si="134"/>
        <v/>
      </c>
      <c r="F1033" s="52" t="str">
        <f t="shared" si="134"/>
        <v/>
      </c>
      <c r="G1033" s="52" t="str">
        <f t="shared" si="134"/>
        <v/>
      </c>
      <c r="H1033" s="52" t="str">
        <f t="shared" si="134"/>
        <v/>
      </c>
      <c r="I1033" s="52" t="str">
        <f t="shared" si="134"/>
        <v/>
      </c>
      <c r="J1033" s="52" t="str">
        <f t="shared" si="134"/>
        <v/>
      </c>
      <c r="K1033" s="52" t="str">
        <f t="shared" si="134"/>
        <v/>
      </c>
      <c r="L1033" s="52" t="str">
        <f t="shared" si="134"/>
        <v/>
      </c>
      <c r="M1033" s="52" t="str">
        <f t="shared" si="134"/>
        <v/>
      </c>
      <c r="P1033" s="202" t="str">
        <f t="shared" ref="P1033:P1096" si="135">LEFT(A1033,6)</f>
        <v/>
      </c>
    </row>
    <row r="1034" spans="1:16" ht="15.75" x14ac:dyDescent="0.2">
      <c r="A1034" s="100"/>
      <c r="B1034" s="49"/>
      <c r="C1034" s="52" t="str">
        <f t="shared" si="134"/>
        <v/>
      </c>
      <c r="D1034" s="52" t="str">
        <f t="shared" si="134"/>
        <v/>
      </c>
      <c r="E1034" s="52" t="str">
        <f t="shared" si="134"/>
        <v/>
      </c>
      <c r="F1034" s="52" t="str">
        <f t="shared" si="134"/>
        <v/>
      </c>
      <c r="G1034" s="52" t="str">
        <f t="shared" si="134"/>
        <v/>
      </c>
      <c r="H1034" s="52" t="str">
        <f t="shared" si="134"/>
        <v/>
      </c>
      <c r="I1034" s="52" t="str">
        <f t="shared" si="134"/>
        <v/>
      </c>
      <c r="J1034" s="52" t="str">
        <f t="shared" si="134"/>
        <v/>
      </c>
      <c r="K1034" s="52" t="str">
        <f t="shared" si="134"/>
        <v/>
      </c>
      <c r="L1034" s="52" t="str">
        <f t="shared" si="134"/>
        <v/>
      </c>
      <c r="M1034" s="52" t="str">
        <f t="shared" si="134"/>
        <v/>
      </c>
      <c r="P1034" s="202" t="str">
        <f t="shared" si="135"/>
        <v/>
      </c>
    </row>
    <row r="1035" spans="1:16" ht="15.75" x14ac:dyDescent="0.2">
      <c r="A1035" s="100"/>
      <c r="B1035" s="49"/>
      <c r="C1035" s="52" t="str">
        <f t="shared" si="134"/>
        <v/>
      </c>
      <c r="D1035" s="52" t="str">
        <f t="shared" si="134"/>
        <v/>
      </c>
      <c r="E1035" s="52" t="str">
        <f t="shared" si="134"/>
        <v/>
      </c>
      <c r="F1035" s="52" t="str">
        <f t="shared" si="134"/>
        <v/>
      </c>
      <c r="G1035" s="52" t="str">
        <f t="shared" si="134"/>
        <v/>
      </c>
      <c r="H1035" s="52" t="str">
        <f t="shared" si="134"/>
        <v/>
      </c>
      <c r="I1035" s="52" t="str">
        <f t="shared" si="134"/>
        <v/>
      </c>
      <c r="J1035" s="52" t="str">
        <f t="shared" si="134"/>
        <v/>
      </c>
      <c r="K1035" s="52" t="str">
        <f t="shared" si="134"/>
        <v/>
      </c>
      <c r="L1035" s="52" t="str">
        <f t="shared" si="134"/>
        <v/>
      </c>
      <c r="M1035" s="52" t="str">
        <f t="shared" si="134"/>
        <v/>
      </c>
      <c r="P1035" s="202" t="str">
        <f t="shared" si="135"/>
        <v/>
      </c>
    </row>
    <row r="1036" spans="1:16" ht="15.75" x14ac:dyDescent="0.2">
      <c r="A1036" s="100"/>
      <c r="B1036" s="49"/>
      <c r="C1036" s="52" t="str">
        <f t="shared" si="134"/>
        <v/>
      </c>
      <c r="D1036" s="52" t="str">
        <f t="shared" si="134"/>
        <v/>
      </c>
      <c r="E1036" s="52" t="str">
        <f t="shared" si="134"/>
        <v/>
      </c>
      <c r="F1036" s="52" t="str">
        <f t="shared" si="134"/>
        <v/>
      </c>
      <c r="G1036" s="52" t="str">
        <f t="shared" si="134"/>
        <v/>
      </c>
      <c r="H1036" s="52" t="str">
        <f t="shared" si="134"/>
        <v/>
      </c>
      <c r="I1036" s="52" t="str">
        <f t="shared" si="134"/>
        <v/>
      </c>
      <c r="J1036" s="52" t="str">
        <f t="shared" si="134"/>
        <v/>
      </c>
      <c r="K1036" s="52" t="str">
        <f t="shared" si="134"/>
        <v/>
      </c>
      <c r="L1036" s="52" t="str">
        <f t="shared" si="134"/>
        <v/>
      </c>
      <c r="M1036" s="52" t="str">
        <f t="shared" si="134"/>
        <v/>
      </c>
      <c r="P1036" s="202" t="str">
        <f t="shared" si="135"/>
        <v/>
      </c>
    </row>
    <row r="1037" spans="1:16" ht="15.75" x14ac:dyDescent="0.2">
      <c r="A1037" s="100"/>
      <c r="B1037" s="49"/>
      <c r="C1037" s="52" t="str">
        <f t="shared" si="134"/>
        <v/>
      </c>
      <c r="D1037" s="52" t="str">
        <f t="shared" si="134"/>
        <v/>
      </c>
      <c r="E1037" s="52" t="str">
        <f t="shared" si="134"/>
        <v/>
      </c>
      <c r="F1037" s="52" t="str">
        <f t="shared" si="134"/>
        <v/>
      </c>
      <c r="G1037" s="52" t="str">
        <f t="shared" si="134"/>
        <v/>
      </c>
      <c r="H1037" s="52" t="str">
        <f t="shared" si="134"/>
        <v/>
      </c>
      <c r="I1037" s="52" t="str">
        <f t="shared" si="134"/>
        <v/>
      </c>
      <c r="J1037" s="52" t="str">
        <f t="shared" si="134"/>
        <v/>
      </c>
      <c r="K1037" s="52" t="str">
        <f t="shared" si="134"/>
        <v/>
      </c>
      <c r="L1037" s="52" t="str">
        <f t="shared" si="134"/>
        <v/>
      </c>
      <c r="M1037" s="52" t="str">
        <f t="shared" si="134"/>
        <v/>
      </c>
      <c r="P1037" s="202" t="str">
        <f t="shared" si="135"/>
        <v/>
      </c>
    </row>
    <row r="1038" spans="1:16" ht="15.75" x14ac:dyDescent="0.2">
      <c r="A1038" s="100"/>
      <c r="B1038" s="49"/>
      <c r="C1038" s="52" t="str">
        <f t="shared" si="134"/>
        <v/>
      </c>
      <c r="D1038" s="52" t="str">
        <f t="shared" si="134"/>
        <v/>
      </c>
      <c r="E1038" s="52" t="str">
        <f t="shared" si="134"/>
        <v/>
      </c>
      <c r="F1038" s="52" t="str">
        <f t="shared" si="134"/>
        <v/>
      </c>
      <c r="G1038" s="52" t="str">
        <f t="shared" si="134"/>
        <v/>
      </c>
      <c r="H1038" s="52" t="str">
        <f t="shared" si="134"/>
        <v/>
      </c>
      <c r="I1038" s="52" t="str">
        <f t="shared" si="134"/>
        <v/>
      </c>
      <c r="J1038" s="52" t="str">
        <f t="shared" si="134"/>
        <v/>
      </c>
      <c r="K1038" s="52" t="str">
        <f t="shared" si="134"/>
        <v/>
      </c>
      <c r="L1038" s="52" t="str">
        <f t="shared" si="134"/>
        <v/>
      </c>
      <c r="M1038" s="52" t="str">
        <f t="shared" si="134"/>
        <v/>
      </c>
      <c r="P1038" s="202" t="str">
        <f t="shared" si="135"/>
        <v/>
      </c>
    </row>
    <row r="1039" spans="1:16" ht="15.75" x14ac:dyDescent="0.2">
      <c r="A1039" s="100"/>
      <c r="B1039" s="49"/>
      <c r="C1039" s="52" t="str">
        <f t="shared" ref="C1039:M1042" si="136">IF($A1039="","",$B1039*(VLOOKUP($A1039,listaDados,C$3,FALSE)))</f>
        <v/>
      </c>
      <c r="D1039" s="52" t="str">
        <f t="shared" si="136"/>
        <v/>
      </c>
      <c r="E1039" s="52" t="str">
        <f t="shared" si="136"/>
        <v/>
      </c>
      <c r="F1039" s="52" t="str">
        <f t="shared" si="136"/>
        <v/>
      </c>
      <c r="G1039" s="52" t="str">
        <f t="shared" si="136"/>
        <v/>
      </c>
      <c r="H1039" s="52" t="str">
        <f t="shared" si="136"/>
        <v/>
      </c>
      <c r="I1039" s="52" t="str">
        <f t="shared" si="136"/>
        <v/>
      </c>
      <c r="J1039" s="52" t="str">
        <f t="shared" si="136"/>
        <v/>
      </c>
      <c r="K1039" s="52" t="str">
        <f t="shared" si="136"/>
        <v/>
      </c>
      <c r="L1039" s="52" t="str">
        <f t="shared" si="136"/>
        <v/>
      </c>
      <c r="M1039" s="52" t="str">
        <f t="shared" si="136"/>
        <v/>
      </c>
      <c r="P1039" s="202" t="str">
        <f t="shared" si="135"/>
        <v/>
      </c>
    </row>
    <row r="1040" spans="1:16" ht="15.75" x14ac:dyDescent="0.2">
      <c r="A1040" s="100"/>
      <c r="B1040" s="49"/>
      <c r="C1040" s="52" t="str">
        <f t="shared" si="136"/>
        <v/>
      </c>
      <c r="D1040" s="52" t="str">
        <f t="shared" si="136"/>
        <v/>
      </c>
      <c r="E1040" s="52" t="str">
        <f t="shared" si="136"/>
        <v/>
      </c>
      <c r="F1040" s="52" t="str">
        <f t="shared" si="136"/>
        <v/>
      </c>
      <c r="G1040" s="52" t="str">
        <f t="shared" si="136"/>
        <v/>
      </c>
      <c r="H1040" s="52" t="str">
        <f t="shared" si="136"/>
        <v/>
      </c>
      <c r="I1040" s="52" t="str">
        <f t="shared" si="136"/>
        <v/>
      </c>
      <c r="J1040" s="52" t="str">
        <f t="shared" si="136"/>
        <v/>
      </c>
      <c r="K1040" s="52" t="str">
        <f t="shared" si="136"/>
        <v/>
      </c>
      <c r="L1040" s="52" t="str">
        <f t="shared" si="136"/>
        <v/>
      </c>
      <c r="M1040" s="52" t="str">
        <f t="shared" si="136"/>
        <v/>
      </c>
      <c r="P1040" s="202" t="str">
        <f t="shared" si="135"/>
        <v/>
      </c>
    </row>
    <row r="1041" spans="1:16" ht="15.75" x14ac:dyDescent="0.2">
      <c r="A1041" s="100"/>
      <c r="B1041" s="49"/>
      <c r="C1041" s="52" t="str">
        <f t="shared" si="136"/>
        <v/>
      </c>
      <c r="D1041" s="52" t="str">
        <f t="shared" si="136"/>
        <v/>
      </c>
      <c r="E1041" s="52" t="str">
        <f t="shared" si="136"/>
        <v/>
      </c>
      <c r="F1041" s="52" t="str">
        <f t="shared" si="136"/>
        <v/>
      </c>
      <c r="G1041" s="52" t="str">
        <f t="shared" si="136"/>
        <v/>
      </c>
      <c r="H1041" s="52" t="str">
        <f t="shared" si="136"/>
        <v/>
      </c>
      <c r="I1041" s="52" t="str">
        <f t="shared" si="136"/>
        <v/>
      </c>
      <c r="J1041" s="52" t="str">
        <f t="shared" si="136"/>
        <v/>
      </c>
      <c r="K1041" s="52" t="str">
        <f t="shared" si="136"/>
        <v/>
      </c>
      <c r="L1041" s="52" t="str">
        <f t="shared" si="136"/>
        <v/>
      </c>
      <c r="M1041" s="52" t="str">
        <f t="shared" si="136"/>
        <v/>
      </c>
      <c r="P1041" s="202" t="str">
        <f t="shared" si="135"/>
        <v/>
      </c>
    </row>
    <row r="1042" spans="1:16" ht="15.75" x14ac:dyDescent="0.2">
      <c r="A1042" s="100"/>
      <c r="B1042" s="49"/>
      <c r="C1042" s="52" t="str">
        <f t="shared" si="136"/>
        <v/>
      </c>
      <c r="D1042" s="52" t="str">
        <f t="shared" si="136"/>
        <v/>
      </c>
      <c r="E1042" s="52" t="str">
        <f t="shared" si="136"/>
        <v/>
      </c>
      <c r="F1042" s="52" t="str">
        <f t="shared" si="136"/>
        <v/>
      </c>
      <c r="G1042" s="52" t="str">
        <f t="shared" si="136"/>
        <v/>
      </c>
      <c r="H1042" s="52" t="str">
        <f t="shared" si="136"/>
        <v/>
      </c>
      <c r="I1042" s="52" t="str">
        <f t="shared" si="136"/>
        <v/>
      </c>
      <c r="J1042" s="52" t="str">
        <f t="shared" si="136"/>
        <v/>
      </c>
      <c r="K1042" s="52" t="str">
        <f t="shared" si="136"/>
        <v/>
      </c>
      <c r="L1042" s="52" t="str">
        <f t="shared" si="136"/>
        <v/>
      </c>
      <c r="M1042" s="52" t="str">
        <f t="shared" si="136"/>
        <v/>
      </c>
      <c r="P1042" s="202" t="str">
        <f t="shared" si="135"/>
        <v/>
      </c>
    </row>
    <row r="1043" spans="1:16" ht="16.5" thickBot="1" x14ac:dyDescent="0.25">
      <c r="A1043" s="181" t="s">
        <v>134</v>
      </c>
      <c r="B1043" s="55"/>
      <c r="C1043" s="50">
        <f t="shared" ref="C1043:M1043" si="137">SUM(C1023:C1042)</f>
        <v>0</v>
      </c>
      <c r="D1043" s="50">
        <f t="shared" si="137"/>
        <v>0</v>
      </c>
      <c r="E1043" s="50">
        <f t="shared" si="137"/>
        <v>0</v>
      </c>
      <c r="F1043" s="50">
        <f t="shared" si="137"/>
        <v>0</v>
      </c>
      <c r="G1043" s="50">
        <f t="shared" si="137"/>
        <v>0</v>
      </c>
      <c r="H1043" s="50">
        <f t="shared" si="137"/>
        <v>0</v>
      </c>
      <c r="I1043" s="50">
        <f t="shared" si="137"/>
        <v>0</v>
      </c>
      <c r="J1043" s="50">
        <f t="shared" si="137"/>
        <v>0</v>
      </c>
      <c r="K1043" s="50">
        <f t="shared" si="137"/>
        <v>0</v>
      </c>
      <c r="L1043" s="50">
        <f t="shared" si="137"/>
        <v>0</v>
      </c>
      <c r="M1043" s="50">
        <f t="shared" si="137"/>
        <v>0</v>
      </c>
      <c r="P1043" s="202" t="str">
        <f t="shared" si="135"/>
        <v>TOTAL</v>
      </c>
    </row>
    <row r="1044" spans="1:16" ht="13.5" thickBot="1" x14ac:dyDescent="0.25">
      <c r="P1044" s="202" t="str">
        <f t="shared" si="135"/>
        <v/>
      </c>
    </row>
    <row r="1045" spans="1:16" ht="30.75" thickBot="1" x14ac:dyDescent="0.25">
      <c r="A1045" s="92" t="s">
        <v>133</v>
      </c>
      <c r="B1045" s="178"/>
      <c r="C1045" s="179"/>
      <c r="D1045" s="179"/>
      <c r="E1045" s="179"/>
      <c r="F1045" s="179"/>
      <c r="G1045" s="179"/>
      <c r="H1045" s="179"/>
      <c r="I1045" s="179"/>
      <c r="J1045" s="179"/>
      <c r="K1045" s="180"/>
      <c r="L1045" s="251" t="s">
        <v>74</v>
      </c>
      <c r="M1045" s="252"/>
      <c r="P1045" s="202" t="str">
        <f t="shared" si="135"/>
        <v>MEC 
F</v>
      </c>
    </row>
    <row r="1046" spans="1:16" ht="15.75" thickBot="1" x14ac:dyDescent="0.3">
      <c r="A1046" s="93" t="s">
        <v>453</v>
      </c>
      <c r="B1046" s="1"/>
      <c r="C1046" s="2" t="s">
        <v>448</v>
      </c>
      <c r="D1046" s="3"/>
      <c r="E1046" s="253"/>
      <c r="F1046" s="253"/>
      <c r="G1046" s="253"/>
      <c r="H1046" s="254"/>
      <c r="I1046" s="255" t="s">
        <v>141</v>
      </c>
      <c r="J1046" s="256"/>
      <c r="K1046" s="257"/>
      <c r="L1046" s="258"/>
      <c r="M1046" s="259"/>
      <c r="P1046" s="202" t="str">
        <f t="shared" si="135"/>
        <v xml:space="preserve">Nº de </v>
      </c>
    </row>
    <row r="1047" spans="1:16" ht="13.5" thickBot="1" x14ac:dyDescent="0.25">
      <c r="A1047" s="94"/>
      <c r="B1047" s="14"/>
      <c r="C1047" s="15">
        <v>14</v>
      </c>
      <c r="D1047" s="15">
        <v>15</v>
      </c>
      <c r="E1047" s="15">
        <v>16</v>
      </c>
      <c r="F1047" s="15">
        <v>17</v>
      </c>
      <c r="G1047" s="15">
        <v>18</v>
      </c>
      <c r="H1047" s="15">
        <v>19</v>
      </c>
      <c r="I1047" s="15">
        <v>20</v>
      </c>
      <c r="J1047" s="15">
        <v>21</v>
      </c>
      <c r="K1047" s="15">
        <v>22</v>
      </c>
      <c r="L1047" s="15">
        <v>23</v>
      </c>
      <c r="M1047" s="95">
        <v>24</v>
      </c>
      <c r="P1047" s="202" t="str">
        <f t="shared" si="135"/>
        <v/>
      </c>
    </row>
    <row r="1048" spans="1:16" ht="15" x14ac:dyDescent="0.2">
      <c r="A1048" s="96" t="s">
        <v>0</v>
      </c>
      <c r="B1048" s="260" t="s">
        <v>73</v>
      </c>
      <c r="C1048" s="262"/>
      <c r="D1048" s="263"/>
      <c r="E1048" s="263"/>
      <c r="F1048" s="263"/>
      <c r="G1048" s="263"/>
      <c r="H1048" s="263"/>
      <c r="I1048" s="263"/>
      <c r="J1048" s="263"/>
      <c r="K1048" s="264"/>
      <c r="L1048" s="268" t="s">
        <v>1</v>
      </c>
      <c r="M1048" s="269"/>
      <c r="P1048" s="202" t="str">
        <f t="shared" si="135"/>
        <v>N.º do</v>
      </c>
    </row>
    <row r="1049" spans="1:16" ht="15.75" thickBot="1" x14ac:dyDescent="0.25">
      <c r="A1049" s="97"/>
      <c r="B1049" s="261"/>
      <c r="C1049" s="265"/>
      <c r="D1049" s="266"/>
      <c r="E1049" s="266"/>
      <c r="F1049" s="266"/>
      <c r="G1049" s="266"/>
      <c r="H1049" s="266"/>
      <c r="I1049" s="266"/>
      <c r="J1049" s="266"/>
      <c r="K1049" s="267"/>
      <c r="L1049" s="270"/>
      <c r="M1049" s="271"/>
      <c r="P1049" s="202" t="str">
        <f t="shared" si="135"/>
        <v/>
      </c>
    </row>
    <row r="1050" spans="1:16" ht="30" x14ac:dyDescent="0.2">
      <c r="A1050" s="249" t="s">
        <v>2</v>
      </c>
      <c r="B1050" s="46" t="s">
        <v>3</v>
      </c>
      <c r="C1050" s="47" t="s">
        <v>54</v>
      </c>
      <c r="D1050" s="47" t="s">
        <v>132</v>
      </c>
      <c r="E1050" s="47" t="s">
        <v>136</v>
      </c>
      <c r="F1050" s="47" t="s">
        <v>137</v>
      </c>
      <c r="G1050" s="47" t="s">
        <v>138</v>
      </c>
      <c r="H1050" s="47" t="s">
        <v>126</v>
      </c>
      <c r="I1050" s="47" t="s">
        <v>127</v>
      </c>
      <c r="J1050" s="47" t="s">
        <v>131</v>
      </c>
      <c r="K1050" s="47" t="s">
        <v>128</v>
      </c>
      <c r="L1050" s="47" t="s">
        <v>129</v>
      </c>
      <c r="M1050" s="47" t="s">
        <v>130</v>
      </c>
      <c r="P1050" s="202" t="str">
        <f t="shared" si="135"/>
        <v>Nome d</v>
      </c>
    </row>
    <row r="1051" spans="1:16" ht="15.75" thickBot="1" x14ac:dyDescent="0.25">
      <c r="A1051" s="250"/>
      <c r="B1051" s="53" t="s">
        <v>4</v>
      </c>
      <c r="C1051" s="54" t="s">
        <v>4</v>
      </c>
      <c r="D1051" s="54" t="s">
        <v>4</v>
      </c>
      <c r="E1051" s="54" t="s">
        <v>4</v>
      </c>
      <c r="F1051" s="54" t="s">
        <v>4</v>
      </c>
      <c r="G1051" s="54" t="s">
        <v>4</v>
      </c>
      <c r="H1051" s="54" t="s">
        <v>139</v>
      </c>
      <c r="I1051" s="54" t="s">
        <v>72</v>
      </c>
      <c r="J1051" s="54" t="s">
        <v>72</v>
      </c>
      <c r="K1051" s="54" t="s">
        <v>72</v>
      </c>
      <c r="L1051" s="54" t="s">
        <v>72</v>
      </c>
      <c r="M1051" s="54" t="s">
        <v>72</v>
      </c>
      <c r="P1051" s="202" t="str">
        <f t="shared" si="135"/>
        <v/>
      </c>
    </row>
    <row r="1052" spans="1:16" ht="16.5" x14ac:dyDescent="0.2">
      <c r="A1052" s="98"/>
      <c r="B1052" s="51"/>
      <c r="C1052" s="52" t="str">
        <f t="shared" ref="C1052:M1067" si="138">IF($A1052="","",$B1052*(VLOOKUP($A1052,listaDados,C$3,FALSE)))</f>
        <v/>
      </c>
      <c r="D1052" s="52" t="str">
        <f t="shared" si="138"/>
        <v/>
      </c>
      <c r="E1052" s="52" t="str">
        <f t="shared" si="138"/>
        <v/>
      </c>
      <c r="F1052" s="52" t="str">
        <f t="shared" si="138"/>
        <v/>
      </c>
      <c r="G1052" s="52" t="str">
        <f t="shared" si="138"/>
        <v/>
      </c>
      <c r="H1052" s="52" t="str">
        <f t="shared" si="138"/>
        <v/>
      </c>
      <c r="I1052" s="52" t="str">
        <f t="shared" si="138"/>
        <v/>
      </c>
      <c r="J1052" s="52" t="str">
        <f t="shared" si="138"/>
        <v/>
      </c>
      <c r="K1052" s="52" t="str">
        <f t="shared" si="138"/>
        <v/>
      </c>
      <c r="L1052" s="52" t="str">
        <f t="shared" si="138"/>
        <v/>
      </c>
      <c r="M1052" s="52" t="str">
        <f t="shared" si="138"/>
        <v/>
      </c>
      <c r="P1052" s="202" t="str">
        <f t="shared" si="135"/>
        <v/>
      </c>
    </row>
    <row r="1053" spans="1:16" ht="16.5" x14ac:dyDescent="0.2">
      <c r="A1053" s="99"/>
      <c r="B1053" s="48"/>
      <c r="C1053" s="52" t="str">
        <f t="shared" si="138"/>
        <v/>
      </c>
      <c r="D1053" s="52" t="str">
        <f t="shared" si="138"/>
        <v/>
      </c>
      <c r="E1053" s="52" t="str">
        <f t="shared" si="138"/>
        <v/>
      </c>
      <c r="F1053" s="52" t="str">
        <f t="shared" si="138"/>
        <v/>
      </c>
      <c r="G1053" s="52" t="str">
        <f t="shared" si="138"/>
        <v/>
      </c>
      <c r="H1053" s="52" t="str">
        <f t="shared" si="138"/>
        <v/>
      </c>
      <c r="I1053" s="52" t="str">
        <f t="shared" si="138"/>
        <v/>
      </c>
      <c r="J1053" s="52" t="str">
        <f t="shared" si="138"/>
        <v/>
      </c>
      <c r="K1053" s="52" t="str">
        <f t="shared" si="138"/>
        <v/>
      </c>
      <c r="L1053" s="52" t="str">
        <f t="shared" si="138"/>
        <v/>
      </c>
      <c r="M1053" s="52" t="str">
        <f t="shared" si="138"/>
        <v/>
      </c>
      <c r="P1053" s="202" t="str">
        <f t="shared" si="135"/>
        <v/>
      </c>
    </row>
    <row r="1054" spans="1:16" ht="16.5" x14ac:dyDescent="0.2">
      <c r="A1054" s="99"/>
      <c r="B1054" s="48"/>
      <c r="C1054" s="52" t="str">
        <f t="shared" si="138"/>
        <v/>
      </c>
      <c r="D1054" s="52" t="str">
        <f t="shared" si="138"/>
        <v/>
      </c>
      <c r="E1054" s="52" t="str">
        <f t="shared" si="138"/>
        <v/>
      </c>
      <c r="F1054" s="52" t="str">
        <f t="shared" si="138"/>
        <v/>
      </c>
      <c r="G1054" s="52" t="str">
        <f t="shared" si="138"/>
        <v/>
      </c>
      <c r="H1054" s="52" t="str">
        <f t="shared" si="138"/>
        <v/>
      </c>
      <c r="I1054" s="52" t="str">
        <f t="shared" si="138"/>
        <v/>
      </c>
      <c r="J1054" s="52" t="str">
        <f t="shared" si="138"/>
        <v/>
      </c>
      <c r="K1054" s="52" t="str">
        <f t="shared" si="138"/>
        <v/>
      </c>
      <c r="L1054" s="52" t="str">
        <f t="shared" si="138"/>
        <v/>
      </c>
      <c r="M1054" s="52" t="str">
        <f t="shared" si="138"/>
        <v/>
      </c>
      <c r="P1054" s="202" t="str">
        <f t="shared" si="135"/>
        <v/>
      </c>
    </row>
    <row r="1055" spans="1:16" ht="16.5" x14ac:dyDescent="0.2">
      <c r="A1055" s="99"/>
      <c r="B1055" s="48"/>
      <c r="C1055" s="52" t="str">
        <f t="shared" si="138"/>
        <v/>
      </c>
      <c r="D1055" s="52" t="str">
        <f t="shared" si="138"/>
        <v/>
      </c>
      <c r="E1055" s="52" t="str">
        <f t="shared" si="138"/>
        <v/>
      </c>
      <c r="F1055" s="52" t="str">
        <f t="shared" si="138"/>
        <v/>
      </c>
      <c r="G1055" s="52" t="str">
        <f t="shared" si="138"/>
        <v/>
      </c>
      <c r="H1055" s="52" t="str">
        <f t="shared" si="138"/>
        <v/>
      </c>
      <c r="I1055" s="52" t="str">
        <f t="shared" si="138"/>
        <v/>
      </c>
      <c r="J1055" s="52" t="str">
        <f t="shared" si="138"/>
        <v/>
      </c>
      <c r="K1055" s="52" t="str">
        <f t="shared" si="138"/>
        <v/>
      </c>
      <c r="L1055" s="52" t="str">
        <f t="shared" si="138"/>
        <v/>
      </c>
      <c r="M1055" s="52" t="str">
        <f t="shared" si="138"/>
        <v/>
      </c>
      <c r="P1055" s="202" t="str">
        <f t="shared" si="135"/>
        <v/>
      </c>
    </row>
    <row r="1056" spans="1:16" ht="16.5" x14ac:dyDescent="0.2">
      <c r="A1056" s="99"/>
      <c r="B1056" s="48"/>
      <c r="C1056" s="52" t="str">
        <f t="shared" si="138"/>
        <v/>
      </c>
      <c r="D1056" s="52" t="str">
        <f t="shared" si="138"/>
        <v/>
      </c>
      <c r="E1056" s="52" t="str">
        <f t="shared" si="138"/>
        <v/>
      </c>
      <c r="F1056" s="52" t="str">
        <f t="shared" si="138"/>
        <v/>
      </c>
      <c r="G1056" s="52" t="str">
        <f t="shared" si="138"/>
        <v/>
      </c>
      <c r="H1056" s="52" t="str">
        <f t="shared" si="138"/>
        <v/>
      </c>
      <c r="I1056" s="52" t="str">
        <f t="shared" si="138"/>
        <v/>
      </c>
      <c r="J1056" s="52" t="str">
        <f t="shared" si="138"/>
        <v/>
      </c>
      <c r="K1056" s="52" t="str">
        <f t="shared" si="138"/>
        <v/>
      </c>
      <c r="L1056" s="52" t="str">
        <f t="shared" si="138"/>
        <v/>
      </c>
      <c r="M1056" s="52" t="str">
        <f t="shared" si="138"/>
        <v/>
      </c>
      <c r="P1056" s="202" t="str">
        <f t="shared" si="135"/>
        <v/>
      </c>
    </row>
    <row r="1057" spans="1:16" ht="16.5" x14ac:dyDescent="0.2">
      <c r="A1057" s="99"/>
      <c r="B1057" s="48"/>
      <c r="C1057" s="52" t="str">
        <f t="shared" si="138"/>
        <v/>
      </c>
      <c r="D1057" s="52" t="str">
        <f t="shared" si="138"/>
        <v/>
      </c>
      <c r="E1057" s="52" t="str">
        <f t="shared" si="138"/>
        <v/>
      </c>
      <c r="F1057" s="52" t="str">
        <f t="shared" si="138"/>
        <v/>
      </c>
      <c r="G1057" s="52" t="str">
        <f t="shared" si="138"/>
        <v/>
      </c>
      <c r="H1057" s="52" t="str">
        <f t="shared" si="138"/>
        <v/>
      </c>
      <c r="I1057" s="52" t="str">
        <f t="shared" si="138"/>
        <v/>
      </c>
      <c r="J1057" s="52" t="str">
        <f t="shared" si="138"/>
        <v/>
      </c>
      <c r="K1057" s="52" t="str">
        <f t="shared" si="138"/>
        <v/>
      </c>
      <c r="L1057" s="52" t="str">
        <f t="shared" si="138"/>
        <v/>
      </c>
      <c r="M1057" s="52" t="str">
        <f t="shared" si="138"/>
        <v/>
      </c>
      <c r="P1057" s="202" t="str">
        <f t="shared" si="135"/>
        <v/>
      </c>
    </row>
    <row r="1058" spans="1:16" ht="16.5" x14ac:dyDescent="0.2">
      <c r="A1058" s="99"/>
      <c r="B1058" s="48"/>
      <c r="C1058" s="52" t="str">
        <f t="shared" si="138"/>
        <v/>
      </c>
      <c r="D1058" s="52" t="str">
        <f t="shared" si="138"/>
        <v/>
      </c>
      <c r="E1058" s="52" t="str">
        <f t="shared" si="138"/>
        <v/>
      </c>
      <c r="F1058" s="52" t="str">
        <f t="shared" si="138"/>
        <v/>
      </c>
      <c r="G1058" s="52" t="str">
        <f t="shared" si="138"/>
        <v/>
      </c>
      <c r="H1058" s="52" t="str">
        <f t="shared" si="138"/>
        <v/>
      </c>
      <c r="I1058" s="52" t="str">
        <f t="shared" si="138"/>
        <v/>
      </c>
      <c r="J1058" s="52" t="str">
        <f t="shared" si="138"/>
        <v/>
      </c>
      <c r="K1058" s="52" t="str">
        <f t="shared" si="138"/>
        <v/>
      </c>
      <c r="L1058" s="52" t="str">
        <f t="shared" si="138"/>
        <v/>
      </c>
      <c r="M1058" s="52" t="str">
        <f t="shared" si="138"/>
        <v/>
      </c>
      <c r="P1058" s="202" t="str">
        <f t="shared" si="135"/>
        <v/>
      </c>
    </row>
    <row r="1059" spans="1:16" ht="16.5" x14ac:dyDescent="0.2">
      <c r="A1059" s="99"/>
      <c r="B1059" s="48"/>
      <c r="C1059" s="52" t="str">
        <f t="shared" si="138"/>
        <v/>
      </c>
      <c r="D1059" s="52" t="str">
        <f t="shared" si="138"/>
        <v/>
      </c>
      <c r="E1059" s="52" t="str">
        <f t="shared" si="138"/>
        <v/>
      </c>
      <c r="F1059" s="52" t="str">
        <f t="shared" si="138"/>
        <v/>
      </c>
      <c r="G1059" s="52" t="str">
        <f t="shared" si="138"/>
        <v/>
      </c>
      <c r="H1059" s="52" t="str">
        <f t="shared" si="138"/>
        <v/>
      </c>
      <c r="I1059" s="52" t="str">
        <f t="shared" si="138"/>
        <v/>
      </c>
      <c r="J1059" s="52" t="str">
        <f t="shared" si="138"/>
        <v/>
      </c>
      <c r="K1059" s="52" t="str">
        <f t="shared" si="138"/>
        <v/>
      </c>
      <c r="L1059" s="52" t="str">
        <f t="shared" si="138"/>
        <v/>
      </c>
      <c r="M1059" s="52" t="str">
        <f t="shared" si="138"/>
        <v/>
      </c>
      <c r="P1059" s="202" t="str">
        <f t="shared" si="135"/>
        <v/>
      </c>
    </row>
    <row r="1060" spans="1:16" ht="16.5" x14ac:dyDescent="0.2">
      <c r="A1060" s="99"/>
      <c r="B1060" s="48"/>
      <c r="C1060" s="52" t="str">
        <f t="shared" si="138"/>
        <v/>
      </c>
      <c r="D1060" s="52" t="str">
        <f t="shared" si="138"/>
        <v/>
      </c>
      <c r="E1060" s="52" t="str">
        <f t="shared" si="138"/>
        <v/>
      </c>
      <c r="F1060" s="52" t="str">
        <f t="shared" si="138"/>
        <v/>
      </c>
      <c r="G1060" s="52" t="str">
        <f t="shared" si="138"/>
        <v/>
      </c>
      <c r="H1060" s="52" t="str">
        <f t="shared" si="138"/>
        <v/>
      </c>
      <c r="I1060" s="52" t="str">
        <f t="shared" si="138"/>
        <v/>
      </c>
      <c r="J1060" s="52" t="str">
        <f t="shared" si="138"/>
        <v/>
      </c>
      <c r="K1060" s="52" t="str">
        <f t="shared" si="138"/>
        <v/>
      </c>
      <c r="L1060" s="52" t="str">
        <f t="shared" si="138"/>
        <v/>
      </c>
      <c r="M1060" s="52" t="str">
        <f t="shared" si="138"/>
        <v/>
      </c>
      <c r="P1060" s="202" t="str">
        <f t="shared" si="135"/>
        <v/>
      </c>
    </row>
    <row r="1061" spans="1:16" ht="15.75" x14ac:dyDescent="0.2">
      <c r="A1061" s="100"/>
      <c r="B1061" s="49"/>
      <c r="C1061" s="52" t="str">
        <f t="shared" si="138"/>
        <v/>
      </c>
      <c r="D1061" s="52" t="str">
        <f t="shared" si="138"/>
        <v/>
      </c>
      <c r="E1061" s="52" t="str">
        <f t="shared" si="138"/>
        <v/>
      </c>
      <c r="F1061" s="52" t="str">
        <f t="shared" si="138"/>
        <v/>
      </c>
      <c r="G1061" s="52" t="str">
        <f t="shared" si="138"/>
        <v/>
      </c>
      <c r="H1061" s="52" t="str">
        <f t="shared" si="138"/>
        <v/>
      </c>
      <c r="I1061" s="52" t="str">
        <f t="shared" si="138"/>
        <v/>
      </c>
      <c r="J1061" s="52" t="str">
        <f t="shared" si="138"/>
        <v/>
      </c>
      <c r="K1061" s="52" t="str">
        <f t="shared" si="138"/>
        <v/>
      </c>
      <c r="L1061" s="52" t="str">
        <f t="shared" si="138"/>
        <v/>
      </c>
      <c r="M1061" s="52" t="str">
        <f t="shared" si="138"/>
        <v/>
      </c>
      <c r="P1061" s="202" t="str">
        <f t="shared" si="135"/>
        <v/>
      </c>
    </row>
    <row r="1062" spans="1:16" ht="15.75" x14ac:dyDescent="0.2">
      <c r="A1062" s="100"/>
      <c r="B1062" s="49"/>
      <c r="C1062" s="52" t="str">
        <f t="shared" si="138"/>
        <v/>
      </c>
      <c r="D1062" s="52" t="str">
        <f t="shared" si="138"/>
        <v/>
      </c>
      <c r="E1062" s="52" t="str">
        <f t="shared" si="138"/>
        <v/>
      </c>
      <c r="F1062" s="52" t="str">
        <f t="shared" si="138"/>
        <v/>
      </c>
      <c r="G1062" s="52" t="str">
        <f t="shared" si="138"/>
        <v/>
      </c>
      <c r="H1062" s="52" t="str">
        <f t="shared" si="138"/>
        <v/>
      </c>
      <c r="I1062" s="52" t="str">
        <f t="shared" si="138"/>
        <v/>
      </c>
      <c r="J1062" s="52" t="str">
        <f t="shared" si="138"/>
        <v/>
      </c>
      <c r="K1062" s="52" t="str">
        <f t="shared" si="138"/>
        <v/>
      </c>
      <c r="L1062" s="52" t="str">
        <f t="shared" si="138"/>
        <v/>
      </c>
      <c r="M1062" s="52" t="str">
        <f t="shared" si="138"/>
        <v/>
      </c>
      <c r="P1062" s="202" t="str">
        <f t="shared" si="135"/>
        <v/>
      </c>
    </row>
    <row r="1063" spans="1:16" ht="15.75" x14ac:dyDescent="0.2">
      <c r="A1063" s="100"/>
      <c r="B1063" s="49"/>
      <c r="C1063" s="52" t="str">
        <f t="shared" si="138"/>
        <v/>
      </c>
      <c r="D1063" s="52" t="str">
        <f t="shared" si="138"/>
        <v/>
      </c>
      <c r="E1063" s="52" t="str">
        <f t="shared" si="138"/>
        <v/>
      </c>
      <c r="F1063" s="52" t="str">
        <f t="shared" si="138"/>
        <v/>
      </c>
      <c r="G1063" s="52" t="str">
        <f t="shared" si="138"/>
        <v/>
      </c>
      <c r="H1063" s="52" t="str">
        <f t="shared" si="138"/>
        <v/>
      </c>
      <c r="I1063" s="52" t="str">
        <f t="shared" si="138"/>
        <v/>
      </c>
      <c r="J1063" s="52" t="str">
        <f t="shared" si="138"/>
        <v/>
      </c>
      <c r="K1063" s="52" t="str">
        <f t="shared" si="138"/>
        <v/>
      </c>
      <c r="L1063" s="52" t="str">
        <f t="shared" si="138"/>
        <v/>
      </c>
      <c r="M1063" s="52" t="str">
        <f t="shared" si="138"/>
        <v/>
      </c>
      <c r="P1063" s="202" t="str">
        <f t="shared" si="135"/>
        <v/>
      </c>
    </row>
    <row r="1064" spans="1:16" ht="15.75" x14ac:dyDescent="0.2">
      <c r="A1064" s="100"/>
      <c r="B1064" s="49"/>
      <c r="C1064" s="52" t="str">
        <f t="shared" si="138"/>
        <v/>
      </c>
      <c r="D1064" s="52" t="str">
        <f t="shared" si="138"/>
        <v/>
      </c>
      <c r="E1064" s="52" t="str">
        <f t="shared" si="138"/>
        <v/>
      </c>
      <c r="F1064" s="52" t="str">
        <f t="shared" si="138"/>
        <v/>
      </c>
      <c r="G1064" s="52" t="str">
        <f t="shared" si="138"/>
        <v/>
      </c>
      <c r="H1064" s="52" t="str">
        <f t="shared" si="138"/>
        <v/>
      </c>
      <c r="I1064" s="52" t="str">
        <f t="shared" si="138"/>
        <v/>
      </c>
      <c r="J1064" s="52" t="str">
        <f t="shared" si="138"/>
        <v/>
      </c>
      <c r="K1064" s="52" t="str">
        <f t="shared" si="138"/>
        <v/>
      </c>
      <c r="L1064" s="52" t="str">
        <f t="shared" si="138"/>
        <v/>
      </c>
      <c r="M1064" s="52" t="str">
        <f t="shared" si="138"/>
        <v/>
      </c>
      <c r="P1064" s="202" t="str">
        <f t="shared" si="135"/>
        <v/>
      </c>
    </row>
    <row r="1065" spans="1:16" ht="15.75" x14ac:dyDescent="0.2">
      <c r="A1065" s="100"/>
      <c r="B1065" s="49"/>
      <c r="C1065" s="52" t="str">
        <f t="shared" si="138"/>
        <v/>
      </c>
      <c r="D1065" s="52" t="str">
        <f t="shared" si="138"/>
        <v/>
      </c>
      <c r="E1065" s="52" t="str">
        <f t="shared" si="138"/>
        <v/>
      </c>
      <c r="F1065" s="52" t="str">
        <f t="shared" si="138"/>
        <v/>
      </c>
      <c r="G1065" s="52" t="str">
        <f t="shared" si="138"/>
        <v/>
      </c>
      <c r="H1065" s="52" t="str">
        <f t="shared" si="138"/>
        <v/>
      </c>
      <c r="I1065" s="52" t="str">
        <f t="shared" si="138"/>
        <v/>
      </c>
      <c r="J1065" s="52" t="str">
        <f t="shared" si="138"/>
        <v/>
      </c>
      <c r="K1065" s="52" t="str">
        <f t="shared" si="138"/>
        <v/>
      </c>
      <c r="L1065" s="52" t="str">
        <f t="shared" si="138"/>
        <v/>
      </c>
      <c r="M1065" s="52" t="str">
        <f t="shared" si="138"/>
        <v/>
      </c>
      <c r="P1065" s="202" t="str">
        <f t="shared" si="135"/>
        <v/>
      </c>
    </row>
    <row r="1066" spans="1:16" ht="15.75" x14ac:dyDescent="0.2">
      <c r="A1066" s="100"/>
      <c r="B1066" s="49"/>
      <c r="C1066" s="52" t="str">
        <f t="shared" si="138"/>
        <v/>
      </c>
      <c r="D1066" s="52" t="str">
        <f t="shared" si="138"/>
        <v/>
      </c>
      <c r="E1066" s="52" t="str">
        <f t="shared" si="138"/>
        <v/>
      </c>
      <c r="F1066" s="52" t="str">
        <f t="shared" si="138"/>
        <v/>
      </c>
      <c r="G1066" s="52" t="str">
        <f t="shared" si="138"/>
        <v/>
      </c>
      <c r="H1066" s="52" t="str">
        <f t="shared" si="138"/>
        <v/>
      </c>
      <c r="I1066" s="52" t="str">
        <f t="shared" si="138"/>
        <v/>
      </c>
      <c r="J1066" s="52" t="str">
        <f t="shared" si="138"/>
        <v/>
      </c>
      <c r="K1066" s="52" t="str">
        <f t="shared" si="138"/>
        <v/>
      </c>
      <c r="L1066" s="52" t="str">
        <f t="shared" si="138"/>
        <v/>
      </c>
      <c r="M1066" s="52" t="str">
        <f t="shared" si="138"/>
        <v/>
      </c>
      <c r="P1066" s="202" t="str">
        <f t="shared" si="135"/>
        <v/>
      </c>
    </row>
    <row r="1067" spans="1:16" ht="15.75" x14ac:dyDescent="0.2">
      <c r="A1067" s="100"/>
      <c r="B1067" s="49"/>
      <c r="C1067" s="52" t="str">
        <f t="shared" si="138"/>
        <v/>
      </c>
      <c r="D1067" s="52" t="str">
        <f t="shared" si="138"/>
        <v/>
      </c>
      <c r="E1067" s="52" t="str">
        <f t="shared" si="138"/>
        <v/>
      </c>
      <c r="F1067" s="52" t="str">
        <f t="shared" si="138"/>
        <v/>
      </c>
      <c r="G1067" s="52" t="str">
        <f t="shared" si="138"/>
        <v/>
      </c>
      <c r="H1067" s="52" t="str">
        <f t="shared" si="138"/>
        <v/>
      </c>
      <c r="I1067" s="52" t="str">
        <f t="shared" si="138"/>
        <v/>
      </c>
      <c r="J1067" s="52" t="str">
        <f t="shared" si="138"/>
        <v/>
      </c>
      <c r="K1067" s="52" t="str">
        <f t="shared" si="138"/>
        <v/>
      </c>
      <c r="L1067" s="52" t="str">
        <f t="shared" si="138"/>
        <v/>
      </c>
      <c r="M1067" s="52" t="str">
        <f t="shared" si="138"/>
        <v/>
      </c>
      <c r="P1067" s="202" t="str">
        <f t="shared" si="135"/>
        <v/>
      </c>
    </row>
    <row r="1068" spans="1:16" ht="15.75" x14ac:dyDescent="0.2">
      <c r="A1068" s="100"/>
      <c r="B1068" s="49"/>
      <c r="C1068" s="52" t="str">
        <f t="shared" ref="C1068:M1071" si="139">IF($A1068="","",$B1068*(VLOOKUP($A1068,listaDados,C$3,FALSE)))</f>
        <v/>
      </c>
      <c r="D1068" s="52" t="str">
        <f t="shared" si="139"/>
        <v/>
      </c>
      <c r="E1068" s="52" t="str">
        <f t="shared" si="139"/>
        <v/>
      </c>
      <c r="F1068" s="52" t="str">
        <f t="shared" si="139"/>
        <v/>
      </c>
      <c r="G1068" s="52" t="str">
        <f t="shared" si="139"/>
        <v/>
      </c>
      <c r="H1068" s="52" t="str">
        <f t="shared" si="139"/>
        <v/>
      </c>
      <c r="I1068" s="52" t="str">
        <f t="shared" si="139"/>
        <v/>
      </c>
      <c r="J1068" s="52" t="str">
        <f t="shared" si="139"/>
        <v/>
      </c>
      <c r="K1068" s="52" t="str">
        <f t="shared" si="139"/>
        <v/>
      </c>
      <c r="L1068" s="52" t="str">
        <f t="shared" si="139"/>
        <v/>
      </c>
      <c r="M1068" s="52" t="str">
        <f t="shared" si="139"/>
        <v/>
      </c>
      <c r="P1068" s="202" t="str">
        <f t="shared" si="135"/>
        <v/>
      </c>
    </row>
    <row r="1069" spans="1:16" ht="15.75" x14ac:dyDescent="0.2">
      <c r="A1069" s="100"/>
      <c r="B1069" s="49"/>
      <c r="C1069" s="52" t="str">
        <f t="shared" si="139"/>
        <v/>
      </c>
      <c r="D1069" s="52" t="str">
        <f t="shared" si="139"/>
        <v/>
      </c>
      <c r="E1069" s="52" t="str">
        <f t="shared" si="139"/>
        <v/>
      </c>
      <c r="F1069" s="52" t="str">
        <f t="shared" si="139"/>
        <v/>
      </c>
      <c r="G1069" s="52" t="str">
        <f t="shared" si="139"/>
        <v/>
      </c>
      <c r="H1069" s="52" t="str">
        <f t="shared" si="139"/>
        <v/>
      </c>
      <c r="I1069" s="52" t="str">
        <f t="shared" si="139"/>
        <v/>
      </c>
      <c r="J1069" s="52" t="str">
        <f t="shared" si="139"/>
        <v/>
      </c>
      <c r="K1069" s="52" t="str">
        <f t="shared" si="139"/>
        <v/>
      </c>
      <c r="L1069" s="52" t="str">
        <f t="shared" si="139"/>
        <v/>
      </c>
      <c r="M1069" s="52" t="str">
        <f t="shared" si="139"/>
        <v/>
      </c>
      <c r="P1069" s="202" t="str">
        <f t="shared" si="135"/>
        <v/>
      </c>
    </row>
    <row r="1070" spans="1:16" ht="15.75" x14ac:dyDescent="0.2">
      <c r="A1070" s="100"/>
      <c r="B1070" s="49"/>
      <c r="C1070" s="52" t="str">
        <f t="shared" si="139"/>
        <v/>
      </c>
      <c r="D1070" s="52" t="str">
        <f t="shared" si="139"/>
        <v/>
      </c>
      <c r="E1070" s="52" t="str">
        <f t="shared" si="139"/>
        <v/>
      </c>
      <c r="F1070" s="52" t="str">
        <f t="shared" si="139"/>
        <v/>
      </c>
      <c r="G1070" s="52" t="str">
        <f t="shared" si="139"/>
        <v/>
      </c>
      <c r="H1070" s="52" t="str">
        <f t="shared" si="139"/>
        <v/>
      </c>
      <c r="I1070" s="52" t="str">
        <f t="shared" si="139"/>
        <v/>
      </c>
      <c r="J1070" s="52" t="str">
        <f t="shared" si="139"/>
        <v/>
      </c>
      <c r="K1070" s="52" t="str">
        <f t="shared" si="139"/>
        <v/>
      </c>
      <c r="L1070" s="52" t="str">
        <f t="shared" si="139"/>
        <v/>
      </c>
      <c r="M1070" s="52" t="str">
        <f t="shared" si="139"/>
        <v/>
      </c>
      <c r="P1070" s="202" t="str">
        <f t="shared" si="135"/>
        <v/>
      </c>
    </row>
    <row r="1071" spans="1:16" ht="15.75" x14ac:dyDescent="0.2">
      <c r="A1071" s="100"/>
      <c r="B1071" s="49"/>
      <c r="C1071" s="52" t="str">
        <f t="shared" si="139"/>
        <v/>
      </c>
      <c r="D1071" s="52" t="str">
        <f t="shared" si="139"/>
        <v/>
      </c>
      <c r="E1071" s="52" t="str">
        <f t="shared" si="139"/>
        <v/>
      </c>
      <c r="F1071" s="52" t="str">
        <f t="shared" si="139"/>
        <v/>
      </c>
      <c r="G1071" s="52" t="str">
        <f t="shared" si="139"/>
        <v/>
      </c>
      <c r="H1071" s="52" t="str">
        <f t="shared" si="139"/>
        <v/>
      </c>
      <c r="I1071" s="52" t="str">
        <f t="shared" si="139"/>
        <v/>
      </c>
      <c r="J1071" s="52" t="str">
        <f t="shared" si="139"/>
        <v/>
      </c>
      <c r="K1071" s="52" t="str">
        <f t="shared" si="139"/>
        <v/>
      </c>
      <c r="L1071" s="52" t="str">
        <f t="shared" si="139"/>
        <v/>
      </c>
      <c r="M1071" s="52" t="str">
        <f t="shared" si="139"/>
        <v/>
      </c>
      <c r="P1071" s="202" t="str">
        <f t="shared" si="135"/>
        <v/>
      </c>
    </row>
    <row r="1072" spans="1:16" ht="16.5" thickBot="1" x14ac:dyDescent="0.25">
      <c r="A1072" s="181" t="s">
        <v>134</v>
      </c>
      <c r="B1072" s="55"/>
      <c r="C1072" s="50">
        <f t="shared" ref="C1072:M1072" si="140">SUM(C1052:C1071)</f>
        <v>0</v>
      </c>
      <c r="D1072" s="50">
        <f t="shared" si="140"/>
        <v>0</v>
      </c>
      <c r="E1072" s="50">
        <f t="shared" si="140"/>
        <v>0</v>
      </c>
      <c r="F1072" s="50">
        <f t="shared" si="140"/>
        <v>0</v>
      </c>
      <c r="G1072" s="50">
        <f t="shared" si="140"/>
        <v>0</v>
      </c>
      <c r="H1072" s="50">
        <f t="shared" si="140"/>
        <v>0</v>
      </c>
      <c r="I1072" s="50">
        <f t="shared" si="140"/>
        <v>0</v>
      </c>
      <c r="J1072" s="50">
        <f t="shared" si="140"/>
        <v>0</v>
      </c>
      <c r="K1072" s="50">
        <f t="shared" si="140"/>
        <v>0</v>
      </c>
      <c r="L1072" s="50">
        <f t="shared" si="140"/>
        <v>0</v>
      </c>
      <c r="M1072" s="50">
        <f t="shared" si="140"/>
        <v>0</v>
      </c>
      <c r="P1072" s="202" t="str">
        <f t="shared" si="135"/>
        <v>TOTAL</v>
      </c>
    </row>
    <row r="1073" spans="1:16" ht="13.5" thickBot="1" x14ac:dyDescent="0.25">
      <c r="P1073" s="202" t="str">
        <f t="shared" si="135"/>
        <v/>
      </c>
    </row>
    <row r="1074" spans="1:16" ht="30.75" thickBot="1" x14ac:dyDescent="0.25">
      <c r="A1074" s="92" t="s">
        <v>133</v>
      </c>
      <c r="B1074" s="178"/>
      <c r="C1074" s="179"/>
      <c r="D1074" s="179"/>
      <c r="E1074" s="179"/>
      <c r="F1074" s="179"/>
      <c r="G1074" s="179"/>
      <c r="H1074" s="179"/>
      <c r="I1074" s="179"/>
      <c r="J1074" s="179"/>
      <c r="K1074" s="180"/>
      <c r="L1074" s="251" t="s">
        <v>74</v>
      </c>
      <c r="M1074" s="252"/>
      <c r="P1074" s="202" t="str">
        <f t="shared" si="135"/>
        <v>MEC 
F</v>
      </c>
    </row>
    <row r="1075" spans="1:16" ht="15.75" thickBot="1" x14ac:dyDescent="0.3">
      <c r="A1075" s="93" t="s">
        <v>453</v>
      </c>
      <c r="B1075" s="1"/>
      <c r="C1075" s="2" t="s">
        <v>448</v>
      </c>
      <c r="D1075" s="3"/>
      <c r="E1075" s="253"/>
      <c r="F1075" s="253"/>
      <c r="G1075" s="253"/>
      <c r="H1075" s="254"/>
      <c r="I1075" s="255" t="s">
        <v>141</v>
      </c>
      <c r="J1075" s="256"/>
      <c r="K1075" s="257"/>
      <c r="L1075" s="258"/>
      <c r="M1075" s="259"/>
      <c r="P1075" s="202" t="str">
        <f t="shared" si="135"/>
        <v xml:space="preserve">Nº de </v>
      </c>
    </row>
    <row r="1076" spans="1:16" ht="13.5" thickBot="1" x14ac:dyDescent="0.25">
      <c r="A1076" s="94"/>
      <c r="B1076" s="14"/>
      <c r="C1076" s="15">
        <v>14</v>
      </c>
      <c r="D1076" s="15">
        <v>15</v>
      </c>
      <c r="E1076" s="15">
        <v>16</v>
      </c>
      <c r="F1076" s="15">
        <v>17</v>
      </c>
      <c r="G1076" s="15">
        <v>18</v>
      </c>
      <c r="H1076" s="15">
        <v>19</v>
      </c>
      <c r="I1076" s="15">
        <v>20</v>
      </c>
      <c r="J1076" s="15">
        <v>21</v>
      </c>
      <c r="K1076" s="15">
        <v>22</v>
      </c>
      <c r="L1076" s="15">
        <v>23</v>
      </c>
      <c r="M1076" s="95">
        <v>24</v>
      </c>
      <c r="P1076" s="202" t="str">
        <f t="shared" si="135"/>
        <v/>
      </c>
    </row>
    <row r="1077" spans="1:16" ht="15" x14ac:dyDescent="0.2">
      <c r="A1077" s="96" t="s">
        <v>0</v>
      </c>
      <c r="B1077" s="260" t="s">
        <v>73</v>
      </c>
      <c r="C1077" s="262"/>
      <c r="D1077" s="263"/>
      <c r="E1077" s="263"/>
      <c r="F1077" s="263"/>
      <c r="G1077" s="263"/>
      <c r="H1077" s="263"/>
      <c r="I1077" s="263"/>
      <c r="J1077" s="263"/>
      <c r="K1077" s="264"/>
      <c r="L1077" s="268" t="s">
        <v>1</v>
      </c>
      <c r="M1077" s="269"/>
      <c r="P1077" s="202" t="str">
        <f t="shared" si="135"/>
        <v>N.º do</v>
      </c>
    </row>
    <row r="1078" spans="1:16" ht="15.75" thickBot="1" x14ac:dyDescent="0.25">
      <c r="A1078" s="97"/>
      <c r="B1078" s="261"/>
      <c r="C1078" s="265"/>
      <c r="D1078" s="266"/>
      <c r="E1078" s="266"/>
      <c r="F1078" s="266"/>
      <c r="G1078" s="266"/>
      <c r="H1078" s="266"/>
      <c r="I1078" s="266"/>
      <c r="J1078" s="266"/>
      <c r="K1078" s="267"/>
      <c r="L1078" s="270"/>
      <c r="M1078" s="271"/>
      <c r="P1078" s="202" t="str">
        <f t="shared" si="135"/>
        <v/>
      </c>
    </row>
    <row r="1079" spans="1:16" ht="30" x14ac:dyDescent="0.2">
      <c r="A1079" s="249" t="s">
        <v>2</v>
      </c>
      <c r="B1079" s="46" t="s">
        <v>3</v>
      </c>
      <c r="C1079" s="47" t="s">
        <v>54</v>
      </c>
      <c r="D1079" s="47" t="s">
        <v>132</v>
      </c>
      <c r="E1079" s="47" t="s">
        <v>136</v>
      </c>
      <c r="F1079" s="47" t="s">
        <v>137</v>
      </c>
      <c r="G1079" s="47" t="s">
        <v>138</v>
      </c>
      <c r="H1079" s="47" t="s">
        <v>126</v>
      </c>
      <c r="I1079" s="47" t="s">
        <v>127</v>
      </c>
      <c r="J1079" s="47" t="s">
        <v>131</v>
      </c>
      <c r="K1079" s="47" t="s">
        <v>128</v>
      </c>
      <c r="L1079" s="47" t="s">
        <v>129</v>
      </c>
      <c r="M1079" s="47" t="s">
        <v>130</v>
      </c>
      <c r="P1079" s="202" t="str">
        <f t="shared" si="135"/>
        <v>Nome d</v>
      </c>
    </row>
    <row r="1080" spans="1:16" ht="15.75" thickBot="1" x14ac:dyDescent="0.25">
      <c r="A1080" s="250"/>
      <c r="B1080" s="53" t="s">
        <v>4</v>
      </c>
      <c r="C1080" s="54" t="s">
        <v>4</v>
      </c>
      <c r="D1080" s="54" t="s">
        <v>4</v>
      </c>
      <c r="E1080" s="54" t="s">
        <v>4</v>
      </c>
      <c r="F1080" s="54" t="s">
        <v>4</v>
      </c>
      <c r="G1080" s="54" t="s">
        <v>4</v>
      </c>
      <c r="H1080" s="54" t="s">
        <v>139</v>
      </c>
      <c r="I1080" s="54" t="s">
        <v>72</v>
      </c>
      <c r="J1080" s="54" t="s">
        <v>72</v>
      </c>
      <c r="K1080" s="54" t="s">
        <v>72</v>
      </c>
      <c r="L1080" s="54" t="s">
        <v>72</v>
      </c>
      <c r="M1080" s="54" t="s">
        <v>72</v>
      </c>
      <c r="P1080" s="202" t="str">
        <f t="shared" si="135"/>
        <v/>
      </c>
    </row>
    <row r="1081" spans="1:16" ht="16.5" x14ac:dyDescent="0.2">
      <c r="A1081" s="98"/>
      <c r="B1081" s="51"/>
      <c r="C1081" s="52" t="str">
        <f t="shared" ref="C1081:M1096" si="141">IF($A1081="","",$B1081*(VLOOKUP($A1081,listaDados,C$3,FALSE)))</f>
        <v/>
      </c>
      <c r="D1081" s="52" t="str">
        <f t="shared" si="141"/>
        <v/>
      </c>
      <c r="E1081" s="52" t="str">
        <f t="shared" si="141"/>
        <v/>
      </c>
      <c r="F1081" s="52" t="str">
        <f t="shared" si="141"/>
        <v/>
      </c>
      <c r="G1081" s="52" t="str">
        <f t="shared" si="141"/>
        <v/>
      </c>
      <c r="H1081" s="52" t="str">
        <f t="shared" si="141"/>
        <v/>
      </c>
      <c r="I1081" s="52" t="str">
        <f t="shared" si="141"/>
        <v/>
      </c>
      <c r="J1081" s="52" t="str">
        <f t="shared" si="141"/>
        <v/>
      </c>
      <c r="K1081" s="52" t="str">
        <f t="shared" si="141"/>
        <v/>
      </c>
      <c r="L1081" s="52" t="str">
        <f t="shared" si="141"/>
        <v/>
      </c>
      <c r="M1081" s="52" t="str">
        <f t="shared" si="141"/>
        <v/>
      </c>
      <c r="P1081" s="202" t="str">
        <f t="shared" si="135"/>
        <v/>
      </c>
    </row>
    <row r="1082" spans="1:16" ht="16.5" x14ac:dyDescent="0.2">
      <c r="A1082" s="99"/>
      <c r="B1082" s="48"/>
      <c r="C1082" s="52" t="str">
        <f t="shared" si="141"/>
        <v/>
      </c>
      <c r="D1082" s="52" t="str">
        <f t="shared" si="141"/>
        <v/>
      </c>
      <c r="E1082" s="52" t="str">
        <f t="shared" si="141"/>
        <v/>
      </c>
      <c r="F1082" s="52" t="str">
        <f t="shared" si="141"/>
        <v/>
      </c>
      <c r="G1082" s="52" t="str">
        <f t="shared" si="141"/>
        <v/>
      </c>
      <c r="H1082" s="52" t="str">
        <f t="shared" si="141"/>
        <v/>
      </c>
      <c r="I1082" s="52" t="str">
        <f t="shared" si="141"/>
        <v/>
      </c>
      <c r="J1082" s="52" t="str">
        <f t="shared" si="141"/>
        <v/>
      </c>
      <c r="K1082" s="52" t="str">
        <f t="shared" si="141"/>
        <v/>
      </c>
      <c r="L1082" s="52" t="str">
        <f t="shared" si="141"/>
        <v/>
      </c>
      <c r="M1082" s="52" t="str">
        <f t="shared" si="141"/>
        <v/>
      </c>
      <c r="P1082" s="202" t="str">
        <f t="shared" si="135"/>
        <v/>
      </c>
    </row>
    <row r="1083" spans="1:16" ht="16.5" x14ac:dyDescent="0.2">
      <c r="A1083" s="99"/>
      <c r="B1083" s="48"/>
      <c r="C1083" s="52" t="str">
        <f t="shared" si="141"/>
        <v/>
      </c>
      <c r="D1083" s="52" t="str">
        <f t="shared" si="141"/>
        <v/>
      </c>
      <c r="E1083" s="52" t="str">
        <f t="shared" si="141"/>
        <v/>
      </c>
      <c r="F1083" s="52" t="str">
        <f t="shared" si="141"/>
        <v/>
      </c>
      <c r="G1083" s="52" t="str">
        <f t="shared" si="141"/>
        <v/>
      </c>
      <c r="H1083" s="52" t="str">
        <f t="shared" si="141"/>
        <v/>
      </c>
      <c r="I1083" s="52" t="str">
        <f t="shared" si="141"/>
        <v/>
      </c>
      <c r="J1083" s="52" t="str">
        <f t="shared" si="141"/>
        <v/>
      </c>
      <c r="K1083" s="52" t="str">
        <f t="shared" si="141"/>
        <v/>
      </c>
      <c r="L1083" s="52" t="str">
        <f t="shared" si="141"/>
        <v/>
      </c>
      <c r="M1083" s="52" t="str">
        <f t="shared" si="141"/>
        <v/>
      </c>
      <c r="P1083" s="202" t="str">
        <f t="shared" si="135"/>
        <v/>
      </c>
    </row>
    <row r="1084" spans="1:16" ht="16.5" x14ac:dyDescent="0.2">
      <c r="A1084" s="99"/>
      <c r="B1084" s="48"/>
      <c r="C1084" s="52" t="str">
        <f t="shared" si="141"/>
        <v/>
      </c>
      <c r="D1084" s="52" t="str">
        <f t="shared" si="141"/>
        <v/>
      </c>
      <c r="E1084" s="52" t="str">
        <f t="shared" si="141"/>
        <v/>
      </c>
      <c r="F1084" s="52" t="str">
        <f t="shared" si="141"/>
        <v/>
      </c>
      <c r="G1084" s="52" t="str">
        <f t="shared" si="141"/>
        <v/>
      </c>
      <c r="H1084" s="52" t="str">
        <f t="shared" si="141"/>
        <v/>
      </c>
      <c r="I1084" s="52" t="str">
        <f t="shared" si="141"/>
        <v/>
      </c>
      <c r="J1084" s="52" t="str">
        <f t="shared" si="141"/>
        <v/>
      </c>
      <c r="K1084" s="52" t="str">
        <f t="shared" si="141"/>
        <v/>
      </c>
      <c r="L1084" s="52" t="str">
        <f t="shared" si="141"/>
        <v/>
      </c>
      <c r="M1084" s="52" t="str">
        <f t="shared" si="141"/>
        <v/>
      </c>
      <c r="P1084" s="202" t="str">
        <f t="shared" si="135"/>
        <v/>
      </c>
    </row>
    <row r="1085" spans="1:16" ht="16.5" x14ac:dyDescent="0.2">
      <c r="A1085" s="99"/>
      <c r="B1085" s="48"/>
      <c r="C1085" s="52" t="str">
        <f t="shared" si="141"/>
        <v/>
      </c>
      <c r="D1085" s="52" t="str">
        <f t="shared" si="141"/>
        <v/>
      </c>
      <c r="E1085" s="52" t="str">
        <f t="shared" si="141"/>
        <v/>
      </c>
      <c r="F1085" s="52" t="str">
        <f t="shared" si="141"/>
        <v/>
      </c>
      <c r="G1085" s="52" t="str">
        <f t="shared" si="141"/>
        <v/>
      </c>
      <c r="H1085" s="52" t="str">
        <f t="shared" si="141"/>
        <v/>
      </c>
      <c r="I1085" s="52" t="str">
        <f t="shared" si="141"/>
        <v/>
      </c>
      <c r="J1085" s="52" t="str">
        <f t="shared" si="141"/>
        <v/>
      </c>
      <c r="K1085" s="52" t="str">
        <f t="shared" si="141"/>
        <v/>
      </c>
      <c r="L1085" s="52" t="str">
        <f t="shared" si="141"/>
        <v/>
      </c>
      <c r="M1085" s="52" t="str">
        <f t="shared" si="141"/>
        <v/>
      </c>
      <c r="P1085" s="202" t="str">
        <f t="shared" si="135"/>
        <v/>
      </c>
    </row>
    <row r="1086" spans="1:16" ht="16.5" x14ac:dyDescent="0.2">
      <c r="A1086" s="99"/>
      <c r="B1086" s="48"/>
      <c r="C1086" s="52" t="str">
        <f t="shared" si="141"/>
        <v/>
      </c>
      <c r="D1086" s="52" t="str">
        <f t="shared" si="141"/>
        <v/>
      </c>
      <c r="E1086" s="52" t="str">
        <f t="shared" si="141"/>
        <v/>
      </c>
      <c r="F1086" s="52" t="str">
        <f t="shared" si="141"/>
        <v/>
      </c>
      <c r="G1086" s="52" t="str">
        <f t="shared" si="141"/>
        <v/>
      </c>
      <c r="H1086" s="52" t="str">
        <f t="shared" si="141"/>
        <v/>
      </c>
      <c r="I1086" s="52" t="str">
        <f t="shared" si="141"/>
        <v/>
      </c>
      <c r="J1086" s="52" t="str">
        <f t="shared" si="141"/>
        <v/>
      </c>
      <c r="K1086" s="52" t="str">
        <f t="shared" si="141"/>
        <v/>
      </c>
      <c r="L1086" s="52" t="str">
        <f t="shared" si="141"/>
        <v/>
      </c>
      <c r="M1086" s="52" t="str">
        <f t="shared" si="141"/>
        <v/>
      </c>
      <c r="P1086" s="202" t="str">
        <f t="shared" si="135"/>
        <v/>
      </c>
    </row>
    <row r="1087" spans="1:16" ht="16.5" x14ac:dyDescent="0.2">
      <c r="A1087" s="99"/>
      <c r="B1087" s="48"/>
      <c r="C1087" s="52" t="str">
        <f t="shared" si="141"/>
        <v/>
      </c>
      <c r="D1087" s="52" t="str">
        <f t="shared" si="141"/>
        <v/>
      </c>
      <c r="E1087" s="52" t="str">
        <f t="shared" si="141"/>
        <v/>
      </c>
      <c r="F1087" s="52" t="str">
        <f t="shared" si="141"/>
        <v/>
      </c>
      <c r="G1087" s="52" t="str">
        <f t="shared" si="141"/>
        <v/>
      </c>
      <c r="H1087" s="52" t="str">
        <f t="shared" si="141"/>
        <v/>
      </c>
      <c r="I1087" s="52" t="str">
        <f t="shared" si="141"/>
        <v/>
      </c>
      <c r="J1087" s="52" t="str">
        <f t="shared" si="141"/>
        <v/>
      </c>
      <c r="K1087" s="52" t="str">
        <f t="shared" si="141"/>
        <v/>
      </c>
      <c r="L1087" s="52" t="str">
        <f t="shared" si="141"/>
        <v/>
      </c>
      <c r="M1087" s="52" t="str">
        <f t="shared" si="141"/>
        <v/>
      </c>
      <c r="P1087" s="202" t="str">
        <f t="shared" si="135"/>
        <v/>
      </c>
    </row>
    <row r="1088" spans="1:16" ht="16.5" x14ac:dyDescent="0.2">
      <c r="A1088" s="99"/>
      <c r="B1088" s="48"/>
      <c r="C1088" s="52" t="str">
        <f t="shared" si="141"/>
        <v/>
      </c>
      <c r="D1088" s="52" t="str">
        <f t="shared" si="141"/>
        <v/>
      </c>
      <c r="E1088" s="52" t="str">
        <f t="shared" si="141"/>
        <v/>
      </c>
      <c r="F1088" s="52" t="str">
        <f t="shared" si="141"/>
        <v/>
      </c>
      <c r="G1088" s="52" t="str">
        <f t="shared" si="141"/>
        <v/>
      </c>
      <c r="H1088" s="52" t="str">
        <f t="shared" si="141"/>
        <v/>
      </c>
      <c r="I1088" s="52" t="str">
        <f t="shared" si="141"/>
        <v/>
      </c>
      <c r="J1088" s="52" t="str">
        <f t="shared" si="141"/>
        <v/>
      </c>
      <c r="K1088" s="52" t="str">
        <f t="shared" si="141"/>
        <v/>
      </c>
      <c r="L1088" s="52" t="str">
        <f t="shared" si="141"/>
        <v/>
      </c>
      <c r="M1088" s="52" t="str">
        <f t="shared" si="141"/>
        <v/>
      </c>
      <c r="P1088" s="202" t="str">
        <f t="shared" si="135"/>
        <v/>
      </c>
    </row>
    <row r="1089" spans="1:16" ht="16.5" x14ac:dyDescent="0.2">
      <c r="A1089" s="99"/>
      <c r="B1089" s="48"/>
      <c r="C1089" s="52" t="str">
        <f t="shared" si="141"/>
        <v/>
      </c>
      <c r="D1089" s="52" t="str">
        <f t="shared" si="141"/>
        <v/>
      </c>
      <c r="E1089" s="52" t="str">
        <f t="shared" si="141"/>
        <v/>
      </c>
      <c r="F1089" s="52" t="str">
        <f t="shared" si="141"/>
        <v/>
      </c>
      <c r="G1089" s="52" t="str">
        <f t="shared" si="141"/>
        <v/>
      </c>
      <c r="H1089" s="52" t="str">
        <f t="shared" si="141"/>
        <v/>
      </c>
      <c r="I1089" s="52" t="str">
        <f t="shared" si="141"/>
        <v/>
      </c>
      <c r="J1089" s="52" t="str">
        <f t="shared" si="141"/>
        <v/>
      </c>
      <c r="K1089" s="52" t="str">
        <f t="shared" si="141"/>
        <v/>
      </c>
      <c r="L1089" s="52" t="str">
        <f t="shared" si="141"/>
        <v/>
      </c>
      <c r="M1089" s="52" t="str">
        <f t="shared" si="141"/>
        <v/>
      </c>
      <c r="P1089" s="202" t="str">
        <f t="shared" si="135"/>
        <v/>
      </c>
    </row>
    <row r="1090" spans="1:16" ht="15.75" x14ac:dyDescent="0.2">
      <c r="A1090" s="100"/>
      <c r="B1090" s="49"/>
      <c r="C1090" s="52" t="str">
        <f t="shared" si="141"/>
        <v/>
      </c>
      <c r="D1090" s="52" t="str">
        <f t="shared" si="141"/>
        <v/>
      </c>
      <c r="E1090" s="52" t="str">
        <f t="shared" si="141"/>
        <v/>
      </c>
      <c r="F1090" s="52" t="str">
        <f t="shared" si="141"/>
        <v/>
      </c>
      <c r="G1090" s="52" t="str">
        <f t="shared" si="141"/>
        <v/>
      </c>
      <c r="H1090" s="52" t="str">
        <f t="shared" si="141"/>
        <v/>
      </c>
      <c r="I1090" s="52" t="str">
        <f t="shared" si="141"/>
        <v/>
      </c>
      <c r="J1090" s="52" t="str">
        <f t="shared" si="141"/>
        <v/>
      </c>
      <c r="K1090" s="52" t="str">
        <f t="shared" si="141"/>
        <v/>
      </c>
      <c r="L1090" s="52" t="str">
        <f t="shared" si="141"/>
        <v/>
      </c>
      <c r="M1090" s="52" t="str">
        <f t="shared" si="141"/>
        <v/>
      </c>
      <c r="P1090" s="202" t="str">
        <f t="shared" si="135"/>
        <v/>
      </c>
    </row>
    <row r="1091" spans="1:16" ht="15.75" x14ac:dyDescent="0.2">
      <c r="A1091" s="100"/>
      <c r="B1091" s="49"/>
      <c r="C1091" s="52" t="str">
        <f t="shared" si="141"/>
        <v/>
      </c>
      <c r="D1091" s="52" t="str">
        <f t="shared" si="141"/>
        <v/>
      </c>
      <c r="E1091" s="52" t="str">
        <f t="shared" si="141"/>
        <v/>
      </c>
      <c r="F1091" s="52" t="str">
        <f t="shared" si="141"/>
        <v/>
      </c>
      <c r="G1091" s="52" t="str">
        <f t="shared" si="141"/>
        <v/>
      </c>
      <c r="H1091" s="52" t="str">
        <f t="shared" si="141"/>
        <v/>
      </c>
      <c r="I1091" s="52" t="str">
        <f t="shared" si="141"/>
        <v/>
      </c>
      <c r="J1091" s="52" t="str">
        <f t="shared" si="141"/>
        <v/>
      </c>
      <c r="K1091" s="52" t="str">
        <f t="shared" si="141"/>
        <v/>
      </c>
      <c r="L1091" s="52" t="str">
        <f t="shared" si="141"/>
        <v/>
      </c>
      <c r="M1091" s="52" t="str">
        <f t="shared" si="141"/>
        <v/>
      </c>
      <c r="P1091" s="202" t="str">
        <f t="shared" si="135"/>
        <v/>
      </c>
    </row>
    <row r="1092" spans="1:16" ht="15.75" x14ac:dyDescent="0.2">
      <c r="A1092" s="100"/>
      <c r="B1092" s="49"/>
      <c r="C1092" s="52" t="str">
        <f t="shared" si="141"/>
        <v/>
      </c>
      <c r="D1092" s="52" t="str">
        <f t="shared" si="141"/>
        <v/>
      </c>
      <c r="E1092" s="52" t="str">
        <f t="shared" si="141"/>
        <v/>
      </c>
      <c r="F1092" s="52" t="str">
        <f t="shared" si="141"/>
        <v/>
      </c>
      <c r="G1092" s="52" t="str">
        <f t="shared" si="141"/>
        <v/>
      </c>
      <c r="H1092" s="52" t="str">
        <f t="shared" si="141"/>
        <v/>
      </c>
      <c r="I1092" s="52" t="str">
        <f t="shared" si="141"/>
        <v/>
      </c>
      <c r="J1092" s="52" t="str">
        <f t="shared" si="141"/>
        <v/>
      </c>
      <c r="K1092" s="52" t="str">
        <f t="shared" si="141"/>
        <v/>
      </c>
      <c r="L1092" s="52" t="str">
        <f t="shared" si="141"/>
        <v/>
      </c>
      <c r="M1092" s="52" t="str">
        <f t="shared" si="141"/>
        <v/>
      </c>
      <c r="P1092" s="202" t="str">
        <f t="shared" si="135"/>
        <v/>
      </c>
    </row>
    <row r="1093" spans="1:16" ht="15.75" x14ac:dyDescent="0.2">
      <c r="A1093" s="100"/>
      <c r="B1093" s="49"/>
      <c r="C1093" s="52" t="str">
        <f t="shared" si="141"/>
        <v/>
      </c>
      <c r="D1093" s="52" t="str">
        <f t="shared" si="141"/>
        <v/>
      </c>
      <c r="E1093" s="52" t="str">
        <f t="shared" si="141"/>
        <v/>
      </c>
      <c r="F1093" s="52" t="str">
        <f t="shared" si="141"/>
        <v/>
      </c>
      <c r="G1093" s="52" t="str">
        <f t="shared" si="141"/>
        <v/>
      </c>
      <c r="H1093" s="52" t="str">
        <f t="shared" si="141"/>
        <v/>
      </c>
      <c r="I1093" s="52" t="str">
        <f t="shared" si="141"/>
        <v/>
      </c>
      <c r="J1093" s="52" t="str">
        <f t="shared" si="141"/>
        <v/>
      </c>
      <c r="K1093" s="52" t="str">
        <f t="shared" si="141"/>
        <v/>
      </c>
      <c r="L1093" s="52" t="str">
        <f t="shared" si="141"/>
        <v/>
      </c>
      <c r="M1093" s="52" t="str">
        <f t="shared" si="141"/>
        <v/>
      </c>
      <c r="P1093" s="202" t="str">
        <f t="shared" si="135"/>
        <v/>
      </c>
    </row>
    <row r="1094" spans="1:16" ht="15.75" x14ac:dyDescent="0.2">
      <c r="A1094" s="100"/>
      <c r="B1094" s="49"/>
      <c r="C1094" s="52" t="str">
        <f t="shared" si="141"/>
        <v/>
      </c>
      <c r="D1094" s="52" t="str">
        <f t="shared" si="141"/>
        <v/>
      </c>
      <c r="E1094" s="52" t="str">
        <f t="shared" si="141"/>
        <v/>
      </c>
      <c r="F1094" s="52" t="str">
        <f t="shared" si="141"/>
        <v/>
      </c>
      <c r="G1094" s="52" t="str">
        <f t="shared" si="141"/>
        <v/>
      </c>
      <c r="H1094" s="52" t="str">
        <f t="shared" si="141"/>
        <v/>
      </c>
      <c r="I1094" s="52" t="str">
        <f t="shared" si="141"/>
        <v/>
      </c>
      <c r="J1094" s="52" t="str">
        <f t="shared" si="141"/>
        <v/>
      </c>
      <c r="K1094" s="52" t="str">
        <f t="shared" si="141"/>
        <v/>
      </c>
      <c r="L1094" s="52" t="str">
        <f t="shared" si="141"/>
        <v/>
      </c>
      <c r="M1094" s="52" t="str">
        <f t="shared" si="141"/>
        <v/>
      </c>
      <c r="P1094" s="202" t="str">
        <f t="shared" si="135"/>
        <v/>
      </c>
    </row>
    <row r="1095" spans="1:16" ht="15.75" x14ac:dyDescent="0.2">
      <c r="A1095" s="100"/>
      <c r="B1095" s="49"/>
      <c r="C1095" s="52" t="str">
        <f t="shared" si="141"/>
        <v/>
      </c>
      <c r="D1095" s="52" t="str">
        <f t="shared" si="141"/>
        <v/>
      </c>
      <c r="E1095" s="52" t="str">
        <f t="shared" si="141"/>
        <v/>
      </c>
      <c r="F1095" s="52" t="str">
        <f t="shared" si="141"/>
        <v/>
      </c>
      <c r="G1095" s="52" t="str">
        <f t="shared" si="141"/>
        <v/>
      </c>
      <c r="H1095" s="52" t="str">
        <f t="shared" si="141"/>
        <v/>
      </c>
      <c r="I1095" s="52" t="str">
        <f t="shared" si="141"/>
        <v/>
      </c>
      <c r="J1095" s="52" t="str">
        <f t="shared" si="141"/>
        <v/>
      </c>
      <c r="K1095" s="52" t="str">
        <f t="shared" si="141"/>
        <v/>
      </c>
      <c r="L1095" s="52" t="str">
        <f t="shared" si="141"/>
        <v/>
      </c>
      <c r="M1095" s="52" t="str">
        <f t="shared" si="141"/>
        <v/>
      </c>
      <c r="P1095" s="202" t="str">
        <f t="shared" si="135"/>
        <v/>
      </c>
    </row>
    <row r="1096" spans="1:16" ht="15.75" x14ac:dyDescent="0.2">
      <c r="A1096" s="100"/>
      <c r="B1096" s="49"/>
      <c r="C1096" s="52" t="str">
        <f t="shared" si="141"/>
        <v/>
      </c>
      <c r="D1096" s="52" t="str">
        <f t="shared" si="141"/>
        <v/>
      </c>
      <c r="E1096" s="52" t="str">
        <f t="shared" si="141"/>
        <v/>
      </c>
      <c r="F1096" s="52" t="str">
        <f t="shared" si="141"/>
        <v/>
      </c>
      <c r="G1096" s="52" t="str">
        <f t="shared" si="141"/>
        <v/>
      </c>
      <c r="H1096" s="52" t="str">
        <f t="shared" si="141"/>
        <v/>
      </c>
      <c r="I1096" s="52" t="str">
        <f t="shared" si="141"/>
        <v/>
      </c>
      <c r="J1096" s="52" t="str">
        <f t="shared" si="141"/>
        <v/>
      </c>
      <c r="K1096" s="52" t="str">
        <f t="shared" si="141"/>
        <v/>
      </c>
      <c r="L1096" s="52" t="str">
        <f t="shared" si="141"/>
        <v/>
      </c>
      <c r="M1096" s="52" t="str">
        <f t="shared" si="141"/>
        <v/>
      </c>
      <c r="P1096" s="202" t="str">
        <f t="shared" si="135"/>
        <v/>
      </c>
    </row>
    <row r="1097" spans="1:16" ht="15.75" x14ac:dyDescent="0.2">
      <c r="A1097" s="100"/>
      <c r="B1097" s="49"/>
      <c r="C1097" s="52" t="str">
        <f t="shared" ref="C1097:M1100" si="142">IF($A1097="","",$B1097*(VLOOKUP($A1097,listaDados,C$3,FALSE)))</f>
        <v/>
      </c>
      <c r="D1097" s="52" t="str">
        <f t="shared" si="142"/>
        <v/>
      </c>
      <c r="E1097" s="52" t="str">
        <f t="shared" si="142"/>
        <v/>
      </c>
      <c r="F1097" s="52" t="str">
        <f t="shared" si="142"/>
        <v/>
      </c>
      <c r="G1097" s="52" t="str">
        <f t="shared" si="142"/>
        <v/>
      </c>
      <c r="H1097" s="52" t="str">
        <f t="shared" si="142"/>
        <v/>
      </c>
      <c r="I1097" s="52" t="str">
        <f t="shared" si="142"/>
        <v/>
      </c>
      <c r="J1097" s="52" t="str">
        <f t="shared" si="142"/>
        <v/>
      </c>
      <c r="K1097" s="52" t="str">
        <f t="shared" si="142"/>
        <v/>
      </c>
      <c r="L1097" s="52" t="str">
        <f t="shared" si="142"/>
        <v/>
      </c>
      <c r="M1097" s="52" t="str">
        <f t="shared" si="142"/>
        <v/>
      </c>
      <c r="P1097" s="202" t="str">
        <f t="shared" ref="P1097:P1160" si="143">LEFT(A1097,6)</f>
        <v/>
      </c>
    </row>
    <row r="1098" spans="1:16" ht="15.75" x14ac:dyDescent="0.2">
      <c r="A1098" s="100"/>
      <c r="B1098" s="49"/>
      <c r="C1098" s="52" t="str">
        <f t="shared" si="142"/>
        <v/>
      </c>
      <c r="D1098" s="52" t="str">
        <f t="shared" si="142"/>
        <v/>
      </c>
      <c r="E1098" s="52" t="str">
        <f t="shared" si="142"/>
        <v/>
      </c>
      <c r="F1098" s="52" t="str">
        <f t="shared" si="142"/>
        <v/>
      </c>
      <c r="G1098" s="52" t="str">
        <f t="shared" si="142"/>
        <v/>
      </c>
      <c r="H1098" s="52" t="str">
        <f t="shared" si="142"/>
        <v/>
      </c>
      <c r="I1098" s="52" t="str">
        <f t="shared" si="142"/>
        <v/>
      </c>
      <c r="J1098" s="52" t="str">
        <f t="shared" si="142"/>
        <v/>
      </c>
      <c r="K1098" s="52" t="str">
        <f t="shared" si="142"/>
        <v/>
      </c>
      <c r="L1098" s="52" t="str">
        <f t="shared" si="142"/>
        <v/>
      </c>
      <c r="M1098" s="52" t="str">
        <f t="shared" si="142"/>
        <v/>
      </c>
      <c r="P1098" s="202" t="str">
        <f t="shared" si="143"/>
        <v/>
      </c>
    </row>
    <row r="1099" spans="1:16" ht="15.75" x14ac:dyDescent="0.2">
      <c r="A1099" s="100"/>
      <c r="B1099" s="49"/>
      <c r="C1099" s="52" t="str">
        <f t="shared" si="142"/>
        <v/>
      </c>
      <c r="D1099" s="52" t="str">
        <f t="shared" si="142"/>
        <v/>
      </c>
      <c r="E1099" s="52" t="str">
        <f t="shared" si="142"/>
        <v/>
      </c>
      <c r="F1099" s="52" t="str">
        <f t="shared" si="142"/>
        <v/>
      </c>
      <c r="G1099" s="52" t="str">
        <f t="shared" si="142"/>
        <v/>
      </c>
      <c r="H1099" s="52" t="str">
        <f t="shared" si="142"/>
        <v/>
      </c>
      <c r="I1099" s="52" t="str">
        <f t="shared" si="142"/>
        <v/>
      </c>
      <c r="J1099" s="52" t="str">
        <f t="shared" si="142"/>
        <v/>
      </c>
      <c r="K1099" s="52" t="str">
        <f t="shared" si="142"/>
        <v/>
      </c>
      <c r="L1099" s="52" t="str">
        <f t="shared" si="142"/>
        <v/>
      </c>
      <c r="M1099" s="52" t="str">
        <f t="shared" si="142"/>
        <v/>
      </c>
      <c r="P1099" s="202" t="str">
        <f t="shared" si="143"/>
        <v/>
      </c>
    </row>
    <row r="1100" spans="1:16" ht="15.75" x14ac:dyDescent="0.2">
      <c r="A1100" s="100"/>
      <c r="B1100" s="49"/>
      <c r="C1100" s="52" t="str">
        <f t="shared" si="142"/>
        <v/>
      </c>
      <c r="D1100" s="52" t="str">
        <f t="shared" si="142"/>
        <v/>
      </c>
      <c r="E1100" s="52" t="str">
        <f t="shared" si="142"/>
        <v/>
      </c>
      <c r="F1100" s="52" t="str">
        <f t="shared" si="142"/>
        <v/>
      </c>
      <c r="G1100" s="52" t="str">
        <f t="shared" si="142"/>
        <v/>
      </c>
      <c r="H1100" s="52" t="str">
        <f t="shared" si="142"/>
        <v/>
      </c>
      <c r="I1100" s="52" t="str">
        <f t="shared" si="142"/>
        <v/>
      </c>
      <c r="J1100" s="52" t="str">
        <f t="shared" si="142"/>
        <v/>
      </c>
      <c r="K1100" s="52" t="str">
        <f t="shared" si="142"/>
        <v/>
      </c>
      <c r="L1100" s="52" t="str">
        <f t="shared" si="142"/>
        <v/>
      </c>
      <c r="M1100" s="52" t="str">
        <f t="shared" si="142"/>
        <v/>
      </c>
      <c r="P1100" s="202" t="str">
        <f t="shared" si="143"/>
        <v/>
      </c>
    </row>
    <row r="1101" spans="1:16" ht="16.5" thickBot="1" x14ac:dyDescent="0.25">
      <c r="A1101" s="181" t="s">
        <v>134</v>
      </c>
      <c r="B1101" s="55"/>
      <c r="C1101" s="50">
        <f t="shared" ref="C1101:M1101" si="144">SUM(C1081:C1100)</f>
        <v>0</v>
      </c>
      <c r="D1101" s="50">
        <f t="shared" si="144"/>
        <v>0</v>
      </c>
      <c r="E1101" s="50">
        <f t="shared" si="144"/>
        <v>0</v>
      </c>
      <c r="F1101" s="50">
        <f t="shared" si="144"/>
        <v>0</v>
      </c>
      <c r="G1101" s="50">
        <f t="shared" si="144"/>
        <v>0</v>
      </c>
      <c r="H1101" s="50">
        <f t="shared" si="144"/>
        <v>0</v>
      </c>
      <c r="I1101" s="50">
        <f t="shared" si="144"/>
        <v>0</v>
      </c>
      <c r="J1101" s="50">
        <f t="shared" si="144"/>
        <v>0</v>
      </c>
      <c r="K1101" s="50">
        <f t="shared" si="144"/>
        <v>0</v>
      </c>
      <c r="L1101" s="50">
        <f t="shared" si="144"/>
        <v>0</v>
      </c>
      <c r="M1101" s="50">
        <f t="shared" si="144"/>
        <v>0</v>
      </c>
      <c r="P1101" s="202" t="str">
        <f t="shared" si="143"/>
        <v>TOTAL</v>
      </c>
    </row>
    <row r="1102" spans="1:16" ht="13.5" thickBot="1" x14ac:dyDescent="0.25">
      <c r="P1102" s="202" t="str">
        <f t="shared" si="143"/>
        <v/>
      </c>
    </row>
    <row r="1103" spans="1:16" ht="30.75" thickBot="1" x14ac:dyDescent="0.25">
      <c r="A1103" s="92" t="s">
        <v>133</v>
      </c>
      <c r="B1103" s="178"/>
      <c r="C1103" s="179"/>
      <c r="D1103" s="179"/>
      <c r="E1103" s="179"/>
      <c r="F1103" s="179"/>
      <c r="G1103" s="179"/>
      <c r="H1103" s="179"/>
      <c r="I1103" s="179"/>
      <c r="J1103" s="179"/>
      <c r="K1103" s="180"/>
      <c r="L1103" s="251" t="s">
        <v>74</v>
      </c>
      <c r="M1103" s="252"/>
      <c r="P1103" s="202" t="str">
        <f t="shared" si="143"/>
        <v>MEC 
F</v>
      </c>
    </row>
    <row r="1104" spans="1:16" ht="15.75" thickBot="1" x14ac:dyDescent="0.3">
      <c r="A1104" s="93" t="s">
        <v>453</v>
      </c>
      <c r="B1104" s="1"/>
      <c r="C1104" s="2" t="s">
        <v>448</v>
      </c>
      <c r="D1104" s="3"/>
      <c r="E1104" s="253"/>
      <c r="F1104" s="253"/>
      <c r="G1104" s="253"/>
      <c r="H1104" s="254"/>
      <c r="I1104" s="255" t="s">
        <v>141</v>
      </c>
      <c r="J1104" s="256"/>
      <c r="K1104" s="257"/>
      <c r="L1104" s="258"/>
      <c r="M1104" s="259"/>
      <c r="P1104" s="202" t="str">
        <f t="shared" si="143"/>
        <v xml:space="preserve">Nº de </v>
      </c>
    </row>
    <row r="1105" spans="1:16" ht="13.5" thickBot="1" x14ac:dyDescent="0.25">
      <c r="A1105" s="94"/>
      <c r="B1105" s="14"/>
      <c r="C1105" s="15">
        <v>14</v>
      </c>
      <c r="D1105" s="15">
        <v>15</v>
      </c>
      <c r="E1105" s="15">
        <v>16</v>
      </c>
      <c r="F1105" s="15">
        <v>17</v>
      </c>
      <c r="G1105" s="15">
        <v>18</v>
      </c>
      <c r="H1105" s="15">
        <v>19</v>
      </c>
      <c r="I1105" s="15">
        <v>20</v>
      </c>
      <c r="J1105" s="15">
        <v>21</v>
      </c>
      <c r="K1105" s="15">
        <v>22</v>
      </c>
      <c r="L1105" s="15">
        <v>23</v>
      </c>
      <c r="M1105" s="95">
        <v>24</v>
      </c>
      <c r="P1105" s="202" t="str">
        <f t="shared" si="143"/>
        <v/>
      </c>
    </row>
    <row r="1106" spans="1:16" ht="15" x14ac:dyDescent="0.2">
      <c r="A1106" s="96" t="s">
        <v>0</v>
      </c>
      <c r="B1106" s="260" t="s">
        <v>73</v>
      </c>
      <c r="C1106" s="262"/>
      <c r="D1106" s="263"/>
      <c r="E1106" s="263"/>
      <c r="F1106" s="263"/>
      <c r="G1106" s="263"/>
      <c r="H1106" s="263"/>
      <c r="I1106" s="263"/>
      <c r="J1106" s="263"/>
      <c r="K1106" s="264"/>
      <c r="L1106" s="268" t="s">
        <v>1</v>
      </c>
      <c r="M1106" s="269"/>
      <c r="P1106" s="202" t="str">
        <f t="shared" si="143"/>
        <v>N.º do</v>
      </c>
    </row>
    <row r="1107" spans="1:16" ht="15.75" thickBot="1" x14ac:dyDescent="0.25">
      <c r="A1107" s="97"/>
      <c r="B1107" s="261"/>
      <c r="C1107" s="265"/>
      <c r="D1107" s="266"/>
      <c r="E1107" s="266"/>
      <c r="F1107" s="266"/>
      <c r="G1107" s="266"/>
      <c r="H1107" s="266"/>
      <c r="I1107" s="266"/>
      <c r="J1107" s="266"/>
      <c r="K1107" s="267"/>
      <c r="L1107" s="270"/>
      <c r="M1107" s="271"/>
      <c r="P1107" s="202" t="str">
        <f t="shared" si="143"/>
        <v/>
      </c>
    </row>
    <row r="1108" spans="1:16" ht="30" x14ac:dyDescent="0.2">
      <c r="A1108" s="249" t="s">
        <v>2</v>
      </c>
      <c r="B1108" s="46" t="s">
        <v>3</v>
      </c>
      <c r="C1108" s="47" t="s">
        <v>54</v>
      </c>
      <c r="D1108" s="47" t="s">
        <v>132</v>
      </c>
      <c r="E1108" s="47" t="s">
        <v>136</v>
      </c>
      <c r="F1108" s="47" t="s">
        <v>137</v>
      </c>
      <c r="G1108" s="47" t="s">
        <v>138</v>
      </c>
      <c r="H1108" s="47" t="s">
        <v>126</v>
      </c>
      <c r="I1108" s="47" t="s">
        <v>127</v>
      </c>
      <c r="J1108" s="47" t="s">
        <v>131</v>
      </c>
      <c r="K1108" s="47" t="s">
        <v>128</v>
      </c>
      <c r="L1108" s="47" t="s">
        <v>129</v>
      </c>
      <c r="M1108" s="47" t="s">
        <v>130</v>
      </c>
      <c r="P1108" s="202" t="str">
        <f t="shared" si="143"/>
        <v>Nome d</v>
      </c>
    </row>
    <row r="1109" spans="1:16" ht="15.75" thickBot="1" x14ac:dyDescent="0.25">
      <c r="A1109" s="250"/>
      <c r="B1109" s="53" t="s">
        <v>4</v>
      </c>
      <c r="C1109" s="54" t="s">
        <v>4</v>
      </c>
      <c r="D1109" s="54" t="s">
        <v>4</v>
      </c>
      <c r="E1109" s="54" t="s">
        <v>4</v>
      </c>
      <c r="F1109" s="54" t="s">
        <v>4</v>
      </c>
      <c r="G1109" s="54" t="s">
        <v>4</v>
      </c>
      <c r="H1109" s="54" t="s">
        <v>139</v>
      </c>
      <c r="I1109" s="54" t="s">
        <v>72</v>
      </c>
      <c r="J1109" s="54" t="s">
        <v>72</v>
      </c>
      <c r="K1109" s="54" t="s">
        <v>72</v>
      </c>
      <c r="L1109" s="54" t="s">
        <v>72</v>
      </c>
      <c r="M1109" s="54" t="s">
        <v>72</v>
      </c>
      <c r="P1109" s="202" t="str">
        <f t="shared" si="143"/>
        <v/>
      </c>
    </row>
    <row r="1110" spans="1:16" ht="16.5" x14ac:dyDescent="0.2">
      <c r="A1110" s="98"/>
      <c r="B1110" s="51"/>
      <c r="C1110" s="52" t="str">
        <f t="shared" ref="C1110:M1125" si="145">IF($A1110="","",$B1110*(VLOOKUP($A1110,listaDados,C$3,FALSE)))</f>
        <v/>
      </c>
      <c r="D1110" s="52" t="str">
        <f t="shared" si="145"/>
        <v/>
      </c>
      <c r="E1110" s="52" t="str">
        <f t="shared" si="145"/>
        <v/>
      </c>
      <c r="F1110" s="52" t="str">
        <f t="shared" si="145"/>
        <v/>
      </c>
      <c r="G1110" s="52" t="str">
        <f t="shared" si="145"/>
        <v/>
      </c>
      <c r="H1110" s="52" t="str">
        <f t="shared" si="145"/>
        <v/>
      </c>
      <c r="I1110" s="52" t="str">
        <f t="shared" si="145"/>
        <v/>
      </c>
      <c r="J1110" s="52" t="str">
        <f t="shared" si="145"/>
        <v/>
      </c>
      <c r="K1110" s="52" t="str">
        <f t="shared" si="145"/>
        <v/>
      </c>
      <c r="L1110" s="52" t="str">
        <f t="shared" si="145"/>
        <v/>
      </c>
      <c r="M1110" s="52" t="str">
        <f t="shared" si="145"/>
        <v/>
      </c>
      <c r="P1110" s="202" t="str">
        <f t="shared" si="143"/>
        <v/>
      </c>
    </row>
    <row r="1111" spans="1:16" ht="16.5" x14ac:dyDescent="0.2">
      <c r="A1111" s="99"/>
      <c r="B1111" s="48"/>
      <c r="C1111" s="52" t="str">
        <f t="shared" si="145"/>
        <v/>
      </c>
      <c r="D1111" s="52" t="str">
        <f t="shared" si="145"/>
        <v/>
      </c>
      <c r="E1111" s="52" t="str">
        <f t="shared" si="145"/>
        <v/>
      </c>
      <c r="F1111" s="52" t="str">
        <f t="shared" si="145"/>
        <v/>
      </c>
      <c r="G1111" s="52" t="str">
        <f t="shared" si="145"/>
        <v/>
      </c>
      <c r="H1111" s="52" t="str">
        <f t="shared" si="145"/>
        <v/>
      </c>
      <c r="I1111" s="52" t="str">
        <f t="shared" si="145"/>
        <v/>
      </c>
      <c r="J1111" s="52" t="str">
        <f t="shared" si="145"/>
        <v/>
      </c>
      <c r="K1111" s="52" t="str">
        <f t="shared" si="145"/>
        <v/>
      </c>
      <c r="L1111" s="52" t="str">
        <f t="shared" si="145"/>
        <v/>
      </c>
      <c r="M1111" s="52" t="str">
        <f t="shared" si="145"/>
        <v/>
      </c>
      <c r="P1111" s="202" t="str">
        <f t="shared" si="143"/>
        <v/>
      </c>
    </row>
    <row r="1112" spans="1:16" ht="16.5" x14ac:dyDescent="0.2">
      <c r="A1112" s="99"/>
      <c r="B1112" s="48"/>
      <c r="C1112" s="52" t="str">
        <f t="shared" si="145"/>
        <v/>
      </c>
      <c r="D1112" s="52" t="str">
        <f t="shared" si="145"/>
        <v/>
      </c>
      <c r="E1112" s="52" t="str">
        <f t="shared" si="145"/>
        <v/>
      </c>
      <c r="F1112" s="52" t="str">
        <f t="shared" si="145"/>
        <v/>
      </c>
      <c r="G1112" s="52" t="str">
        <f t="shared" si="145"/>
        <v/>
      </c>
      <c r="H1112" s="52" t="str">
        <f t="shared" si="145"/>
        <v/>
      </c>
      <c r="I1112" s="52" t="str">
        <f t="shared" si="145"/>
        <v/>
      </c>
      <c r="J1112" s="52" t="str">
        <f t="shared" si="145"/>
        <v/>
      </c>
      <c r="K1112" s="52" t="str">
        <f t="shared" si="145"/>
        <v/>
      </c>
      <c r="L1112" s="52" t="str">
        <f t="shared" si="145"/>
        <v/>
      </c>
      <c r="M1112" s="52" t="str">
        <f t="shared" si="145"/>
        <v/>
      </c>
      <c r="P1112" s="202" t="str">
        <f t="shared" si="143"/>
        <v/>
      </c>
    </row>
    <row r="1113" spans="1:16" ht="16.5" x14ac:dyDescent="0.2">
      <c r="A1113" s="99"/>
      <c r="B1113" s="48"/>
      <c r="C1113" s="52" t="str">
        <f t="shared" si="145"/>
        <v/>
      </c>
      <c r="D1113" s="52" t="str">
        <f t="shared" si="145"/>
        <v/>
      </c>
      <c r="E1113" s="52" t="str">
        <f t="shared" si="145"/>
        <v/>
      </c>
      <c r="F1113" s="52" t="str">
        <f t="shared" si="145"/>
        <v/>
      </c>
      <c r="G1113" s="52" t="str">
        <f t="shared" si="145"/>
        <v/>
      </c>
      <c r="H1113" s="52" t="str">
        <f t="shared" si="145"/>
        <v/>
      </c>
      <c r="I1113" s="52" t="str">
        <f t="shared" si="145"/>
        <v/>
      </c>
      <c r="J1113" s="52" t="str">
        <f t="shared" si="145"/>
        <v/>
      </c>
      <c r="K1113" s="52" t="str">
        <f t="shared" si="145"/>
        <v/>
      </c>
      <c r="L1113" s="52" t="str">
        <f t="shared" si="145"/>
        <v/>
      </c>
      <c r="M1113" s="52" t="str">
        <f t="shared" si="145"/>
        <v/>
      </c>
      <c r="P1113" s="202" t="str">
        <f t="shared" si="143"/>
        <v/>
      </c>
    </row>
    <row r="1114" spans="1:16" ht="16.5" x14ac:dyDescent="0.2">
      <c r="A1114" s="99"/>
      <c r="B1114" s="48"/>
      <c r="C1114" s="52" t="str">
        <f t="shared" si="145"/>
        <v/>
      </c>
      <c r="D1114" s="52" t="str">
        <f t="shared" si="145"/>
        <v/>
      </c>
      <c r="E1114" s="52" t="str">
        <f t="shared" si="145"/>
        <v/>
      </c>
      <c r="F1114" s="52" t="str">
        <f t="shared" si="145"/>
        <v/>
      </c>
      <c r="G1114" s="52" t="str">
        <f t="shared" si="145"/>
        <v/>
      </c>
      <c r="H1114" s="52" t="str">
        <f t="shared" si="145"/>
        <v/>
      </c>
      <c r="I1114" s="52" t="str">
        <f t="shared" si="145"/>
        <v/>
      </c>
      <c r="J1114" s="52" t="str">
        <f t="shared" si="145"/>
        <v/>
      </c>
      <c r="K1114" s="52" t="str">
        <f t="shared" si="145"/>
        <v/>
      </c>
      <c r="L1114" s="52" t="str">
        <f t="shared" si="145"/>
        <v/>
      </c>
      <c r="M1114" s="52" t="str">
        <f t="shared" si="145"/>
        <v/>
      </c>
      <c r="P1114" s="202" t="str">
        <f t="shared" si="143"/>
        <v/>
      </c>
    </row>
    <row r="1115" spans="1:16" ht="16.5" x14ac:dyDescent="0.2">
      <c r="A1115" s="99"/>
      <c r="B1115" s="48"/>
      <c r="C1115" s="52" t="str">
        <f t="shared" si="145"/>
        <v/>
      </c>
      <c r="D1115" s="52" t="str">
        <f t="shared" si="145"/>
        <v/>
      </c>
      <c r="E1115" s="52" t="str">
        <f t="shared" si="145"/>
        <v/>
      </c>
      <c r="F1115" s="52" t="str">
        <f t="shared" si="145"/>
        <v/>
      </c>
      <c r="G1115" s="52" t="str">
        <f t="shared" si="145"/>
        <v/>
      </c>
      <c r="H1115" s="52" t="str">
        <f t="shared" si="145"/>
        <v/>
      </c>
      <c r="I1115" s="52" t="str">
        <f t="shared" si="145"/>
        <v/>
      </c>
      <c r="J1115" s="52" t="str">
        <f t="shared" si="145"/>
        <v/>
      </c>
      <c r="K1115" s="52" t="str">
        <f t="shared" si="145"/>
        <v/>
      </c>
      <c r="L1115" s="52" t="str">
        <f t="shared" si="145"/>
        <v/>
      </c>
      <c r="M1115" s="52" t="str">
        <f t="shared" si="145"/>
        <v/>
      </c>
      <c r="P1115" s="202" t="str">
        <f t="shared" si="143"/>
        <v/>
      </c>
    </row>
    <row r="1116" spans="1:16" ht="16.5" x14ac:dyDescent="0.2">
      <c r="A1116" s="99"/>
      <c r="B1116" s="48"/>
      <c r="C1116" s="52" t="str">
        <f t="shared" si="145"/>
        <v/>
      </c>
      <c r="D1116" s="52" t="str">
        <f t="shared" si="145"/>
        <v/>
      </c>
      <c r="E1116" s="52" t="str">
        <f t="shared" si="145"/>
        <v/>
      </c>
      <c r="F1116" s="52" t="str">
        <f t="shared" si="145"/>
        <v/>
      </c>
      <c r="G1116" s="52" t="str">
        <f t="shared" si="145"/>
        <v/>
      </c>
      <c r="H1116" s="52" t="str">
        <f t="shared" si="145"/>
        <v/>
      </c>
      <c r="I1116" s="52" t="str">
        <f t="shared" si="145"/>
        <v/>
      </c>
      <c r="J1116" s="52" t="str">
        <f t="shared" si="145"/>
        <v/>
      </c>
      <c r="K1116" s="52" t="str">
        <f t="shared" si="145"/>
        <v/>
      </c>
      <c r="L1116" s="52" t="str">
        <f t="shared" si="145"/>
        <v/>
      </c>
      <c r="M1116" s="52" t="str">
        <f t="shared" si="145"/>
        <v/>
      </c>
      <c r="P1116" s="202" t="str">
        <f t="shared" si="143"/>
        <v/>
      </c>
    </row>
    <row r="1117" spans="1:16" ht="16.5" x14ac:dyDescent="0.2">
      <c r="A1117" s="99"/>
      <c r="B1117" s="48"/>
      <c r="C1117" s="52" t="str">
        <f t="shared" si="145"/>
        <v/>
      </c>
      <c r="D1117" s="52" t="str">
        <f t="shared" si="145"/>
        <v/>
      </c>
      <c r="E1117" s="52" t="str">
        <f t="shared" si="145"/>
        <v/>
      </c>
      <c r="F1117" s="52" t="str">
        <f t="shared" si="145"/>
        <v/>
      </c>
      <c r="G1117" s="52" t="str">
        <f t="shared" si="145"/>
        <v/>
      </c>
      <c r="H1117" s="52" t="str">
        <f t="shared" si="145"/>
        <v/>
      </c>
      <c r="I1117" s="52" t="str">
        <f t="shared" si="145"/>
        <v/>
      </c>
      <c r="J1117" s="52" t="str">
        <f t="shared" si="145"/>
        <v/>
      </c>
      <c r="K1117" s="52" t="str">
        <f t="shared" si="145"/>
        <v/>
      </c>
      <c r="L1117" s="52" t="str">
        <f t="shared" si="145"/>
        <v/>
      </c>
      <c r="M1117" s="52" t="str">
        <f t="shared" si="145"/>
        <v/>
      </c>
      <c r="P1117" s="202" t="str">
        <f t="shared" si="143"/>
        <v/>
      </c>
    </row>
    <row r="1118" spans="1:16" ht="16.5" x14ac:dyDescent="0.2">
      <c r="A1118" s="99"/>
      <c r="B1118" s="48"/>
      <c r="C1118" s="52" t="str">
        <f t="shared" si="145"/>
        <v/>
      </c>
      <c r="D1118" s="52" t="str">
        <f t="shared" si="145"/>
        <v/>
      </c>
      <c r="E1118" s="52" t="str">
        <f t="shared" si="145"/>
        <v/>
      </c>
      <c r="F1118" s="52" t="str">
        <f t="shared" si="145"/>
        <v/>
      </c>
      <c r="G1118" s="52" t="str">
        <f t="shared" si="145"/>
        <v/>
      </c>
      <c r="H1118" s="52" t="str">
        <f t="shared" si="145"/>
        <v/>
      </c>
      <c r="I1118" s="52" t="str">
        <f t="shared" si="145"/>
        <v/>
      </c>
      <c r="J1118" s="52" t="str">
        <f t="shared" si="145"/>
        <v/>
      </c>
      <c r="K1118" s="52" t="str">
        <f t="shared" si="145"/>
        <v/>
      </c>
      <c r="L1118" s="52" t="str">
        <f t="shared" si="145"/>
        <v/>
      </c>
      <c r="M1118" s="52" t="str">
        <f t="shared" si="145"/>
        <v/>
      </c>
      <c r="P1118" s="202" t="str">
        <f t="shared" si="143"/>
        <v/>
      </c>
    </row>
    <row r="1119" spans="1:16" ht="15.75" x14ac:dyDescent="0.2">
      <c r="A1119" s="100"/>
      <c r="B1119" s="49"/>
      <c r="C1119" s="52" t="str">
        <f t="shared" si="145"/>
        <v/>
      </c>
      <c r="D1119" s="52" t="str">
        <f t="shared" si="145"/>
        <v/>
      </c>
      <c r="E1119" s="52" t="str">
        <f t="shared" si="145"/>
        <v/>
      </c>
      <c r="F1119" s="52" t="str">
        <f t="shared" si="145"/>
        <v/>
      </c>
      <c r="G1119" s="52" t="str">
        <f t="shared" si="145"/>
        <v/>
      </c>
      <c r="H1119" s="52" t="str">
        <f t="shared" si="145"/>
        <v/>
      </c>
      <c r="I1119" s="52" t="str">
        <f t="shared" si="145"/>
        <v/>
      </c>
      <c r="J1119" s="52" t="str">
        <f t="shared" si="145"/>
        <v/>
      </c>
      <c r="K1119" s="52" t="str">
        <f t="shared" si="145"/>
        <v/>
      </c>
      <c r="L1119" s="52" t="str">
        <f t="shared" si="145"/>
        <v/>
      </c>
      <c r="M1119" s="52" t="str">
        <f t="shared" si="145"/>
        <v/>
      </c>
      <c r="P1119" s="202" t="str">
        <f t="shared" si="143"/>
        <v/>
      </c>
    </row>
    <row r="1120" spans="1:16" ht="15.75" x14ac:dyDescent="0.2">
      <c r="A1120" s="100"/>
      <c r="B1120" s="49"/>
      <c r="C1120" s="52" t="str">
        <f t="shared" si="145"/>
        <v/>
      </c>
      <c r="D1120" s="52" t="str">
        <f t="shared" si="145"/>
        <v/>
      </c>
      <c r="E1120" s="52" t="str">
        <f t="shared" si="145"/>
        <v/>
      </c>
      <c r="F1120" s="52" t="str">
        <f t="shared" si="145"/>
        <v/>
      </c>
      <c r="G1120" s="52" t="str">
        <f t="shared" si="145"/>
        <v/>
      </c>
      <c r="H1120" s="52" t="str">
        <f t="shared" si="145"/>
        <v/>
      </c>
      <c r="I1120" s="52" t="str">
        <f t="shared" si="145"/>
        <v/>
      </c>
      <c r="J1120" s="52" t="str">
        <f t="shared" si="145"/>
        <v/>
      </c>
      <c r="K1120" s="52" t="str">
        <f t="shared" si="145"/>
        <v/>
      </c>
      <c r="L1120" s="52" t="str">
        <f t="shared" si="145"/>
        <v/>
      </c>
      <c r="M1120" s="52" t="str">
        <f t="shared" si="145"/>
        <v/>
      </c>
      <c r="P1120" s="202" t="str">
        <f t="shared" si="143"/>
        <v/>
      </c>
    </row>
    <row r="1121" spans="1:16" ht="15.75" x14ac:dyDescent="0.2">
      <c r="A1121" s="100"/>
      <c r="B1121" s="49"/>
      <c r="C1121" s="52" t="str">
        <f t="shared" si="145"/>
        <v/>
      </c>
      <c r="D1121" s="52" t="str">
        <f t="shared" si="145"/>
        <v/>
      </c>
      <c r="E1121" s="52" t="str">
        <f t="shared" si="145"/>
        <v/>
      </c>
      <c r="F1121" s="52" t="str">
        <f t="shared" si="145"/>
        <v/>
      </c>
      <c r="G1121" s="52" t="str">
        <f t="shared" si="145"/>
        <v/>
      </c>
      <c r="H1121" s="52" t="str">
        <f t="shared" si="145"/>
        <v/>
      </c>
      <c r="I1121" s="52" t="str">
        <f t="shared" si="145"/>
        <v/>
      </c>
      <c r="J1121" s="52" t="str">
        <f t="shared" si="145"/>
        <v/>
      </c>
      <c r="K1121" s="52" t="str">
        <f t="shared" si="145"/>
        <v/>
      </c>
      <c r="L1121" s="52" t="str">
        <f t="shared" si="145"/>
        <v/>
      </c>
      <c r="M1121" s="52" t="str">
        <f t="shared" si="145"/>
        <v/>
      </c>
      <c r="P1121" s="202" t="str">
        <f t="shared" si="143"/>
        <v/>
      </c>
    </row>
    <row r="1122" spans="1:16" ht="15.75" x14ac:dyDescent="0.2">
      <c r="A1122" s="100"/>
      <c r="B1122" s="49"/>
      <c r="C1122" s="52" t="str">
        <f t="shared" si="145"/>
        <v/>
      </c>
      <c r="D1122" s="52" t="str">
        <f t="shared" si="145"/>
        <v/>
      </c>
      <c r="E1122" s="52" t="str">
        <f t="shared" si="145"/>
        <v/>
      </c>
      <c r="F1122" s="52" t="str">
        <f t="shared" si="145"/>
        <v/>
      </c>
      <c r="G1122" s="52" t="str">
        <f t="shared" si="145"/>
        <v/>
      </c>
      <c r="H1122" s="52" t="str">
        <f t="shared" si="145"/>
        <v/>
      </c>
      <c r="I1122" s="52" t="str">
        <f t="shared" si="145"/>
        <v/>
      </c>
      <c r="J1122" s="52" t="str">
        <f t="shared" si="145"/>
        <v/>
      </c>
      <c r="K1122" s="52" t="str">
        <f t="shared" si="145"/>
        <v/>
      </c>
      <c r="L1122" s="52" t="str">
        <f t="shared" si="145"/>
        <v/>
      </c>
      <c r="M1122" s="52" t="str">
        <f t="shared" si="145"/>
        <v/>
      </c>
      <c r="P1122" s="202" t="str">
        <f t="shared" si="143"/>
        <v/>
      </c>
    </row>
    <row r="1123" spans="1:16" ht="15.75" x14ac:dyDescent="0.2">
      <c r="A1123" s="100"/>
      <c r="B1123" s="49"/>
      <c r="C1123" s="52" t="str">
        <f t="shared" si="145"/>
        <v/>
      </c>
      <c r="D1123" s="52" t="str">
        <f t="shared" si="145"/>
        <v/>
      </c>
      <c r="E1123" s="52" t="str">
        <f t="shared" si="145"/>
        <v/>
      </c>
      <c r="F1123" s="52" t="str">
        <f t="shared" si="145"/>
        <v/>
      </c>
      <c r="G1123" s="52" t="str">
        <f t="shared" si="145"/>
        <v/>
      </c>
      <c r="H1123" s="52" t="str">
        <f t="shared" si="145"/>
        <v/>
      </c>
      <c r="I1123" s="52" t="str">
        <f t="shared" si="145"/>
        <v/>
      </c>
      <c r="J1123" s="52" t="str">
        <f t="shared" si="145"/>
        <v/>
      </c>
      <c r="K1123" s="52" t="str">
        <f t="shared" si="145"/>
        <v/>
      </c>
      <c r="L1123" s="52" t="str">
        <f t="shared" si="145"/>
        <v/>
      </c>
      <c r="M1123" s="52" t="str">
        <f t="shared" si="145"/>
        <v/>
      </c>
      <c r="P1123" s="202" t="str">
        <f t="shared" si="143"/>
        <v/>
      </c>
    </row>
    <row r="1124" spans="1:16" ht="15.75" x14ac:dyDescent="0.2">
      <c r="A1124" s="100"/>
      <c r="B1124" s="49"/>
      <c r="C1124" s="52" t="str">
        <f t="shared" si="145"/>
        <v/>
      </c>
      <c r="D1124" s="52" t="str">
        <f t="shared" si="145"/>
        <v/>
      </c>
      <c r="E1124" s="52" t="str">
        <f t="shared" si="145"/>
        <v/>
      </c>
      <c r="F1124" s="52" t="str">
        <f t="shared" si="145"/>
        <v/>
      </c>
      <c r="G1124" s="52" t="str">
        <f t="shared" si="145"/>
        <v/>
      </c>
      <c r="H1124" s="52" t="str">
        <f t="shared" si="145"/>
        <v/>
      </c>
      <c r="I1124" s="52" t="str">
        <f t="shared" si="145"/>
        <v/>
      </c>
      <c r="J1124" s="52" t="str">
        <f t="shared" si="145"/>
        <v/>
      </c>
      <c r="K1124" s="52" t="str">
        <f t="shared" si="145"/>
        <v/>
      </c>
      <c r="L1124" s="52" t="str">
        <f t="shared" si="145"/>
        <v/>
      </c>
      <c r="M1124" s="52" t="str">
        <f t="shared" si="145"/>
        <v/>
      </c>
      <c r="P1124" s="202" t="str">
        <f t="shared" si="143"/>
        <v/>
      </c>
    </row>
    <row r="1125" spans="1:16" ht="15.75" x14ac:dyDescent="0.2">
      <c r="A1125" s="100"/>
      <c r="B1125" s="49"/>
      <c r="C1125" s="52" t="str">
        <f t="shared" si="145"/>
        <v/>
      </c>
      <c r="D1125" s="52" t="str">
        <f t="shared" si="145"/>
        <v/>
      </c>
      <c r="E1125" s="52" t="str">
        <f t="shared" si="145"/>
        <v/>
      </c>
      <c r="F1125" s="52" t="str">
        <f t="shared" si="145"/>
        <v/>
      </c>
      <c r="G1125" s="52" t="str">
        <f t="shared" si="145"/>
        <v/>
      </c>
      <c r="H1125" s="52" t="str">
        <f t="shared" si="145"/>
        <v/>
      </c>
      <c r="I1125" s="52" t="str">
        <f t="shared" si="145"/>
        <v/>
      </c>
      <c r="J1125" s="52" t="str">
        <f t="shared" si="145"/>
        <v/>
      </c>
      <c r="K1125" s="52" t="str">
        <f t="shared" si="145"/>
        <v/>
      </c>
      <c r="L1125" s="52" t="str">
        <f t="shared" si="145"/>
        <v/>
      </c>
      <c r="M1125" s="52" t="str">
        <f t="shared" si="145"/>
        <v/>
      </c>
      <c r="P1125" s="202" t="str">
        <f t="shared" si="143"/>
        <v/>
      </c>
    </row>
    <row r="1126" spans="1:16" ht="15.75" x14ac:dyDescent="0.2">
      <c r="A1126" s="100"/>
      <c r="B1126" s="49"/>
      <c r="C1126" s="52" t="str">
        <f t="shared" ref="C1126:M1129" si="146">IF($A1126="","",$B1126*(VLOOKUP($A1126,listaDados,C$3,FALSE)))</f>
        <v/>
      </c>
      <c r="D1126" s="52" t="str">
        <f t="shared" si="146"/>
        <v/>
      </c>
      <c r="E1126" s="52" t="str">
        <f t="shared" si="146"/>
        <v/>
      </c>
      <c r="F1126" s="52" t="str">
        <f t="shared" si="146"/>
        <v/>
      </c>
      <c r="G1126" s="52" t="str">
        <f t="shared" si="146"/>
        <v/>
      </c>
      <c r="H1126" s="52" t="str">
        <f t="shared" si="146"/>
        <v/>
      </c>
      <c r="I1126" s="52" t="str">
        <f t="shared" si="146"/>
        <v/>
      </c>
      <c r="J1126" s="52" t="str">
        <f t="shared" si="146"/>
        <v/>
      </c>
      <c r="K1126" s="52" t="str">
        <f t="shared" si="146"/>
        <v/>
      </c>
      <c r="L1126" s="52" t="str">
        <f t="shared" si="146"/>
        <v/>
      </c>
      <c r="M1126" s="52" t="str">
        <f t="shared" si="146"/>
        <v/>
      </c>
      <c r="P1126" s="202" t="str">
        <f t="shared" si="143"/>
        <v/>
      </c>
    </row>
    <row r="1127" spans="1:16" ht="15.75" x14ac:dyDescent="0.2">
      <c r="A1127" s="100"/>
      <c r="B1127" s="49"/>
      <c r="C1127" s="52" t="str">
        <f t="shared" si="146"/>
        <v/>
      </c>
      <c r="D1127" s="52" t="str">
        <f t="shared" si="146"/>
        <v/>
      </c>
      <c r="E1127" s="52" t="str">
        <f t="shared" si="146"/>
        <v/>
      </c>
      <c r="F1127" s="52" t="str">
        <f t="shared" si="146"/>
        <v/>
      </c>
      <c r="G1127" s="52" t="str">
        <f t="shared" si="146"/>
        <v/>
      </c>
      <c r="H1127" s="52" t="str">
        <f t="shared" si="146"/>
        <v/>
      </c>
      <c r="I1127" s="52" t="str">
        <f t="shared" si="146"/>
        <v/>
      </c>
      <c r="J1127" s="52" t="str">
        <f t="shared" si="146"/>
        <v/>
      </c>
      <c r="K1127" s="52" t="str">
        <f t="shared" si="146"/>
        <v/>
      </c>
      <c r="L1127" s="52" t="str">
        <f t="shared" si="146"/>
        <v/>
      </c>
      <c r="M1127" s="52" t="str">
        <f t="shared" si="146"/>
        <v/>
      </c>
      <c r="P1127" s="202" t="str">
        <f t="shared" si="143"/>
        <v/>
      </c>
    </row>
    <row r="1128" spans="1:16" ht="15.75" x14ac:dyDescent="0.2">
      <c r="A1128" s="100"/>
      <c r="B1128" s="49"/>
      <c r="C1128" s="52" t="str">
        <f t="shared" si="146"/>
        <v/>
      </c>
      <c r="D1128" s="52" t="str">
        <f t="shared" si="146"/>
        <v/>
      </c>
      <c r="E1128" s="52" t="str">
        <f t="shared" si="146"/>
        <v/>
      </c>
      <c r="F1128" s="52" t="str">
        <f t="shared" si="146"/>
        <v/>
      </c>
      <c r="G1128" s="52" t="str">
        <f t="shared" si="146"/>
        <v/>
      </c>
      <c r="H1128" s="52" t="str">
        <f t="shared" si="146"/>
        <v/>
      </c>
      <c r="I1128" s="52" t="str">
        <f t="shared" si="146"/>
        <v/>
      </c>
      <c r="J1128" s="52" t="str">
        <f t="shared" si="146"/>
        <v/>
      </c>
      <c r="K1128" s="52" t="str">
        <f t="shared" si="146"/>
        <v/>
      </c>
      <c r="L1128" s="52" t="str">
        <f t="shared" si="146"/>
        <v/>
      </c>
      <c r="M1128" s="52" t="str">
        <f t="shared" si="146"/>
        <v/>
      </c>
      <c r="P1128" s="202" t="str">
        <f t="shared" si="143"/>
        <v/>
      </c>
    </row>
    <row r="1129" spans="1:16" ht="15.75" x14ac:dyDescent="0.2">
      <c r="A1129" s="100"/>
      <c r="B1129" s="49"/>
      <c r="C1129" s="52" t="str">
        <f t="shared" si="146"/>
        <v/>
      </c>
      <c r="D1129" s="52" t="str">
        <f t="shared" si="146"/>
        <v/>
      </c>
      <c r="E1129" s="52" t="str">
        <f t="shared" si="146"/>
        <v/>
      </c>
      <c r="F1129" s="52" t="str">
        <f t="shared" si="146"/>
        <v/>
      </c>
      <c r="G1129" s="52" t="str">
        <f t="shared" si="146"/>
        <v/>
      </c>
      <c r="H1129" s="52" t="str">
        <f t="shared" si="146"/>
        <v/>
      </c>
      <c r="I1129" s="52" t="str">
        <f t="shared" si="146"/>
        <v/>
      </c>
      <c r="J1129" s="52" t="str">
        <f t="shared" si="146"/>
        <v/>
      </c>
      <c r="K1129" s="52" t="str">
        <f t="shared" si="146"/>
        <v/>
      </c>
      <c r="L1129" s="52" t="str">
        <f t="shared" si="146"/>
        <v/>
      </c>
      <c r="M1129" s="52" t="str">
        <f t="shared" si="146"/>
        <v/>
      </c>
      <c r="P1129" s="202" t="str">
        <f t="shared" si="143"/>
        <v/>
      </c>
    </row>
    <row r="1130" spans="1:16" ht="16.5" thickBot="1" x14ac:dyDescent="0.25">
      <c r="A1130" s="181" t="s">
        <v>134</v>
      </c>
      <c r="B1130" s="55"/>
      <c r="C1130" s="50">
        <f t="shared" ref="C1130:M1130" si="147">SUM(C1110:C1129)</f>
        <v>0</v>
      </c>
      <c r="D1130" s="50">
        <f t="shared" si="147"/>
        <v>0</v>
      </c>
      <c r="E1130" s="50">
        <f t="shared" si="147"/>
        <v>0</v>
      </c>
      <c r="F1130" s="50">
        <f t="shared" si="147"/>
        <v>0</v>
      </c>
      <c r="G1130" s="50">
        <f t="shared" si="147"/>
        <v>0</v>
      </c>
      <c r="H1130" s="50">
        <f t="shared" si="147"/>
        <v>0</v>
      </c>
      <c r="I1130" s="50">
        <f t="shared" si="147"/>
        <v>0</v>
      </c>
      <c r="J1130" s="50">
        <f t="shared" si="147"/>
        <v>0</v>
      </c>
      <c r="K1130" s="50">
        <f t="shared" si="147"/>
        <v>0</v>
      </c>
      <c r="L1130" s="50">
        <f t="shared" si="147"/>
        <v>0</v>
      </c>
      <c r="M1130" s="50">
        <f t="shared" si="147"/>
        <v>0</v>
      </c>
      <c r="P1130" s="202" t="str">
        <f t="shared" si="143"/>
        <v>TOTAL</v>
      </c>
    </row>
    <row r="1131" spans="1:16" ht="13.5" thickBot="1" x14ac:dyDescent="0.25">
      <c r="P1131" s="202" t="str">
        <f t="shared" si="143"/>
        <v/>
      </c>
    </row>
    <row r="1132" spans="1:16" ht="30.75" thickBot="1" x14ac:dyDescent="0.25">
      <c r="A1132" s="92" t="s">
        <v>133</v>
      </c>
      <c r="B1132" s="178"/>
      <c r="C1132" s="179"/>
      <c r="D1132" s="179"/>
      <c r="E1132" s="179"/>
      <c r="F1132" s="179"/>
      <c r="G1132" s="179"/>
      <c r="H1132" s="179"/>
      <c r="I1132" s="179"/>
      <c r="J1132" s="179"/>
      <c r="K1132" s="180"/>
      <c r="L1132" s="251" t="s">
        <v>74</v>
      </c>
      <c r="M1132" s="252"/>
      <c r="P1132" s="202" t="str">
        <f t="shared" si="143"/>
        <v>MEC 
F</v>
      </c>
    </row>
    <row r="1133" spans="1:16" ht="15.75" thickBot="1" x14ac:dyDescent="0.3">
      <c r="A1133" s="93" t="s">
        <v>453</v>
      </c>
      <c r="B1133" s="1"/>
      <c r="C1133" s="2" t="s">
        <v>448</v>
      </c>
      <c r="D1133" s="3"/>
      <c r="E1133" s="253"/>
      <c r="F1133" s="253"/>
      <c r="G1133" s="253"/>
      <c r="H1133" s="254"/>
      <c r="I1133" s="255" t="s">
        <v>141</v>
      </c>
      <c r="J1133" s="256"/>
      <c r="K1133" s="257"/>
      <c r="L1133" s="258"/>
      <c r="M1133" s="259"/>
      <c r="P1133" s="202" t="str">
        <f t="shared" si="143"/>
        <v xml:space="preserve">Nº de </v>
      </c>
    </row>
    <row r="1134" spans="1:16" ht="13.5" thickBot="1" x14ac:dyDescent="0.25">
      <c r="A1134" s="94"/>
      <c r="B1134" s="14"/>
      <c r="C1134" s="15">
        <v>14</v>
      </c>
      <c r="D1134" s="15">
        <v>15</v>
      </c>
      <c r="E1134" s="15">
        <v>16</v>
      </c>
      <c r="F1134" s="15">
        <v>17</v>
      </c>
      <c r="G1134" s="15">
        <v>18</v>
      </c>
      <c r="H1134" s="15">
        <v>19</v>
      </c>
      <c r="I1134" s="15">
        <v>20</v>
      </c>
      <c r="J1134" s="15">
        <v>21</v>
      </c>
      <c r="K1134" s="15">
        <v>22</v>
      </c>
      <c r="L1134" s="15">
        <v>23</v>
      </c>
      <c r="M1134" s="95">
        <v>24</v>
      </c>
      <c r="P1134" s="202" t="str">
        <f t="shared" si="143"/>
        <v/>
      </c>
    </row>
    <row r="1135" spans="1:16" ht="15" x14ac:dyDescent="0.2">
      <c r="A1135" s="96" t="s">
        <v>0</v>
      </c>
      <c r="B1135" s="260" t="s">
        <v>73</v>
      </c>
      <c r="C1135" s="262"/>
      <c r="D1135" s="263"/>
      <c r="E1135" s="263"/>
      <c r="F1135" s="263"/>
      <c r="G1135" s="263"/>
      <c r="H1135" s="263"/>
      <c r="I1135" s="263"/>
      <c r="J1135" s="263"/>
      <c r="K1135" s="264"/>
      <c r="L1135" s="268" t="s">
        <v>1</v>
      </c>
      <c r="M1135" s="269"/>
      <c r="P1135" s="202" t="str">
        <f t="shared" si="143"/>
        <v>N.º do</v>
      </c>
    </row>
    <row r="1136" spans="1:16" ht="15.75" thickBot="1" x14ac:dyDescent="0.25">
      <c r="A1136" s="97"/>
      <c r="B1136" s="261"/>
      <c r="C1136" s="265"/>
      <c r="D1136" s="266"/>
      <c r="E1136" s="266"/>
      <c r="F1136" s="266"/>
      <c r="G1136" s="266"/>
      <c r="H1136" s="266"/>
      <c r="I1136" s="266"/>
      <c r="J1136" s="266"/>
      <c r="K1136" s="267"/>
      <c r="L1136" s="270"/>
      <c r="M1136" s="271"/>
      <c r="P1136" s="202" t="str">
        <f t="shared" si="143"/>
        <v/>
      </c>
    </row>
    <row r="1137" spans="1:16" ht="30" x14ac:dyDescent="0.2">
      <c r="A1137" s="249" t="s">
        <v>2</v>
      </c>
      <c r="B1137" s="46" t="s">
        <v>3</v>
      </c>
      <c r="C1137" s="47" t="s">
        <v>54</v>
      </c>
      <c r="D1137" s="47" t="s">
        <v>132</v>
      </c>
      <c r="E1137" s="47" t="s">
        <v>136</v>
      </c>
      <c r="F1137" s="47" t="s">
        <v>137</v>
      </c>
      <c r="G1137" s="47" t="s">
        <v>138</v>
      </c>
      <c r="H1137" s="47" t="s">
        <v>126</v>
      </c>
      <c r="I1137" s="47" t="s">
        <v>127</v>
      </c>
      <c r="J1137" s="47" t="s">
        <v>131</v>
      </c>
      <c r="K1137" s="47" t="s">
        <v>128</v>
      </c>
      <c r="L1137" s="47" t="s">
        <v>129</v>
      </c>
      <c r="M1137" s="47" t="s">
        <v>130</v>
      </c>
      <c r="P1137" s="202" t="str">
        <f t="shared" si="143"/>
        <v>Nome d</v>
      </c>
    </row>
    <row r="1138" spans="1:16" ht="15.75" thickBot="1" x14ac:dyDescent="0.25">
      <c r="A1138" s="250"/>
      <c r="B1138" s="53" t="s">
        <v>4</v>
      </c>
      <c r="C1138" s="54" t="s">
        <v>4</v>
      </c>
      <c r="D1138" s="54" t="s">
        <v>4</v>
      </c>
      <c r="E1138" s="54" t="s">
        <v>4</v>
      </c>
      <c r="F1138" s="54" t="s">
        <v>4</v>
      </c>
      <c r="G1138" s="54" t="s">
        <v>4</v>
      </c>
      <c r="H1138" s="54" t="s">
        <v>139</v>
      </c>
      <c r="I1138" s="54" t="s">
        <v>72</v>
      </c>
      <c r="J1138" s="54" t="s">
        <v>72</v>
      </c>
      <c r="K1138" s="54" t="s">
        <v>72</v>
      </c>
      <c r="L1138" s="54" t="s">
        <v>72</v>
      </c>
      <c r="M1138" s="54" t="s">
        <v>72</v>
      </c>
      <c r="P1138" s="202" t="str">
        <f t="shared" si="143"/>
        <v/>
      </c>
    </row>
    <row r="1139" spans="1:16" ht="16.5" x14ac:dyDescent="0.2">
      <c r="A1139" s="98"/>
      <c r="B1139" s="51"/>
      <c r="C1139" s="52" t="str">
        <f t="shared" ref="C1139:M1154" si="148">IF($A1139="","",$B1139*(VLOOKUP($A1139,listaDados,C$3,FALSE)))</f>
        <v/>
      </c>
      <c r="D1139" s="52" t="str">
        <f t="shared" si="148"/>
        <v/>
      </c>
      <c r="E1139" s="52" t="str">
        <f t="shared" si="148"/>
        <v/>
      </c>
      <c r="F1139" s="52" t="str">
        <f t="shared" si="148"/>
        <v/>
      </c>
      <c r="G1139" s="52" t="str">
        <f t="shared" si="148"/>
        <v/>
      </c>
      <c r="H1139" s="52" t="str">
        <f t="shared" si="148"/>
        <v/>
      </c>
      <c r="I1139" s="52" t="str">
        <f t="shared" si="148"/>
        <v/>
      </c>
      <c r="J1139" s="52" t="str">
        <f t="shared" si="148"/>
        <v/>
      </c>
      <c r="K1139" s="52" t="str">
        <f t="shared" si="148"/>
        <v/>
      </c>
      <c r="L1139" s="52" t="str">
        <f t="shared" si="148"/>
        <v/>
      </c>
      <c r="M1139" s="52" t="str">
        <f t="shared" si="148"/>
        <v/>
      </c>
      <c r="P1139" s="202" t="str">
        <f t="shared" si="143"/>
        <v/>
      </c>
    </row>
    <row r="1140" spans="1:16" ht="16.5" x14ac:dyDescent="0.2">
      <c r="A1140" s="99"/>
      <c r="B1140" s="48"/>
      <c r="C1140" s="52" t="str">
        <f t="shared" si="148"/>
        <v/>
      </c>
      <c r="D1140" s="52" t="str">
        <f t="shared" si="148"/>
        <v/>
      </c>
      <c r="E1140" s="52" t="str">
        <f t="shared" si="148"/>
        <v/>
      </c>
      <c r="F1140" s="52" t="str">
        <f t="shared" si="148"/>
        <v/>
      </c>
      <c r="G1140" s="52" t="str">
        <f t="shared" si="148"/>
        <v/>
      </c>
      <c r="H1140" s="52" t="str">
        <f t="shared" si="148"/>
        <v/>
      </c>
      <c r="I1140" s="52" t="str">
        <f t="shared" si="148"/>
        <v/>
      </c>
      <c r="J1140" s="52" t="str">
        <f t="shared" si="148"/>
        <v/>
      </c>
      <c r="K1140" s="52" t="str">
        <f t="shared" si="148"/>
        <v/>
      </c>
      <c r="L1140" s="52" t="str">
        <f t="shared" si="148"/>
        <v/>
      </c>
      <c r="M1140" s="52" t="str">
        <f t="shared" si="148"/>
        <v/>
      </c>
      <c r="P1140" s="202" t="str">
        <f t="shared" si="143"/>
        <v/>
      </c>
    </row>
    <row r="1141" spans="1:16" ht="16.5" x14ac:dyDescent="0.2">
      <c r="A1141" s="99"/>
      <c r="B1141" s="48"/>
      <c r="C1141" s="52" t="str">
        <f t="shared" si="148"/>
        <v/>
      </c>
      <c r="D1141" s="52" t="str">
        <f t="shared" si="148"/>
        <v/>
      </c>
      <c r="E1141" s="52" t="str">
        <f t="shared" si="148"/>
        <v/>
      </c>
      <c r="F1141" s="52" t="str">
        <f t="shared" si="148"/>
        <v/>
      </c>
      <c r="G1141" s="52" t="str">
        <f t="shared" si="148"/>
        <v/>
      </c>
      <c r="H1141" s="52" t="str">
        <f t="shared" si="148"/>
        <v/>
      </c>
      <c r="I1141" s="52" t="str">
        <f t="shared" si="148"/>
        <v/>
      </c>
      <c r="J1141" s="52" t="str">
        <f t="shared" si="148"/>
        <v/>
      </c>
      <c r="K1141" s="52" t="str">
        <f t="shared" si="148"/>
        <v/>
      </c>
      <c r="L1141" s="52" t="str">
        <f t="shared" si="148"/>
        <v/>
      </c>
      <c r="M1141" s="52" t="str">
        <f t="shared" si="148"/>
        <v/>
      </c>
      <c r="P1141" s="202" t="str">
        <f t="shared" si="143"/>
        <v/>
      </c>
    </row>
    <row r="1142" spans="1:16" ht="16.5" x14ac:dyDescent="0.2">
      <c r="A1142" s="99"/>
      <c r="B1142" s="48"/>
      <c r="C1142" s="52" t="str">
        <f t="shared" si="148"/>
        <v/>
      </c>
      <c r="D1142" s="52" t="str">
        <f t="shared" si="148"/>
        <v/>
      </c>
      <c r="E1142" s="52" t="str">
        <f t="shared" si="148"/>
        <v/>
      </c>
      <c r="F1142" s="52" t="str">
        <f t="shared" si="148"/>
        <v/>
      </c>
      <c r="G1142" s="52" t="str">
        <f t="shared" si="148"/>
        <v/>
      </c>
      <c r="H1142" s="52" t="str">
        <f t="shared" si="148"/>
        <v/>
      </c>
      <c r="I1142" s="52" t="str">
        <f t="shared" si="148"/>
        <v/>
      </c>
      <c r="J1142" s="52" t="str">
        <f t="shared" si="148"/>
        <v/>
      </c>
      <c r="K1142" s="52" t="str">
        <f t="shared" si="148"/>
        <v/>
      </c>
      <c r="L1142" s="52" t="str">
        <f t="shared" si="148"/>
        <v/>
      </c>
      <c r="M1142" s="52" t="str">
        <f t="shared" si="148"/>
        <v/>
      </c>
      <c r="P1142" s="202" t="str">
        <f t="shared" si="143"/>
        <v/>
      </c>
    </row>
    <row r="1143" spans="1:16" ht="16.5" x14ac:dyDescent="0.2">
      <c r="A1143" s="99"/>
      <c r="B1143" s="48"/>
      <c r="C1143" s="52" t="str">
        <f t="shared" si="148"/>
        <v/>
      </c>
      <c r="D1143" s="52" t="str">
        <f t="shared" si="148"/>
        <v/>
      </c>
      <c r="E1143" s="52" t="str">
        <f t="shared" si="148"/>
        <v/>
      </c>
      <c r="F1143" s="52" t="str">
        <f t="shared" si="148"/>
        <v/>
      </c>
      <c r="G1143" s="52" t="str">
        <f t="shared" si="148"/>
        <v/>
      </c>
      <c r="H1143" s="52" t="str">
        <f t="shared" si="148"/>
        <v/>
      </c>
      <c r="I1143" s="52" t="str">
        <f t="shared" si="148"/>
        <v/>
      </c>
      <c r="J1143" s="52" t="str">
        <f t="shared" si="148"/>
        <v/>
      </c>
      <c r="K1143" s="52" t="str">
        <f t="shared" si="148"/>
        <v/>
      </c>
      <c r="L1143" s="52" t="str">
        <f t="shared" si="148"/>
        <v/>
      </c>
      <c r="M1143" s="52" t="str">
        <f t="shared" si="148"/>
        <v/>
      </c>
      <c r="P1143" s="202" t="str">
        <f t="shared" si="143"/>
        <v/>
      </c>
    </row>
    <row r="1144" spans="1:16" ht="16.5" x14ac:dyDescent="0.2">
      <c r="A1144" s="99"/>
      <c r="B1144" s="48"/>
      <c r="C1144" s="52" t="str">
        <f t="shared" si="148"/>
        <v/>
      </c>
      <c r="D1144" s="52" t="str">
        <f t="shared" si="148"/>
        <v/>
      </c>
      <c r="E1144" s="52" t="str">
        <f t="shared" si="148"/>
        <v/>
      </c>
      <c r="F1144" s="52" t="str">
        <f t="shared" si="148"/>
        <v/>
      </c>
      <c r="G1144" s="52" t="str">
        <f t="shared" si="148"/>
        <v/>
      </c>
      <c r="H1144" s="52" t="str">
        <f t="shared" si="148"/>
        <v/>
      </c>
      <c r="I1144" s="52" t="str">
        <f t="shared" si="148"/>
        <v/>
      </c>
      <c r="J1144" s="52" t="str">
        <f t="shared" si="148"/>
        <v/>
      </c>
      <c r="K1144" s="52" t="str">
        <f t="shared" si="148"/>
        <v/>
      </c>
      <c r="L1144" s="52" t="str">
        <f t="shared" si="148"/>
        <v/>
      </c>
      <c r="M1144" s="52" t="str">
        <f t="shared" si="148"/>
        <v/>
      </c>
      <c r="P1144" s="202" t="str">
        <f t="shared" si="143"/>
        <v/>
      </c>
    </row>
    <row r="1145" spans="1:16" ht="16.5" x14ac:dyDescent="0.2">
      <c r="A1145" s="99"/>
      <c r="B1145" s="48"/>
      <c r="C1145" s="52" t="str">
        <f t="shared" si="148"/>
        <v/>
      </c>
      <c r="D1145" s="52" t="str">
        <f t="shared" si="148"/>
        <v/>
      </c>
      <c r="E1145" s="52" t="str">
        <f t="shared" si="148"/>
        <v/>
      </c>
      <c r="F1145" s="52" t="str">
        <f t="shared" si="148"/>
        <v/>
      </c>
      <c r="G1145" s="52" t="str">
        <f t="shared" si="148"/>
        <v/>
      </c>
      <c r="H1145" s="52" t="str">
        <f t="shared" si="148"/>
        <v/>
      </c>
      <c r="I1145" s="52" t="str">
        <f t="shared" si="148"/>
        <v/>
      </c>
      <c r="J1145" s="52" t="str">
        <f t="shared" si="148"/>
        <v/>
      </c>
      <c r="K1145" s="52" t="str">
        <f t="shared" si="148"/>
        <v/>
      </c>
      <c r="L1145" s="52" t="str">
        <f t="shared" si="148"/>
        <v/>
      </c>
      <c r="M1145" s="52" t="str">
        <f t="shared" si="148"/>
        <v/>
      </c>
      <c r="P1145" s="202" t="str">
        <f t="shared" si="143"/>
        <v/>
      </c>
    </row>
    <row r="1146" spans="1:16" ht="16.5" x14ac:dyDescent="0.2">
      <c r="A1146" s="99"/>
      <c r="B1146" s="48"/>
      <c r="C1146" s="52" t="str">
        <f t="shared" si="148"/>
        <v/>
      </c>
      <c r="D1146" s="52" t="str">
        <f t="shared" si="148"/>
        <v/>
      </c>
      <c r="E1146" s="52" t="str">
        <f t="shared" si="148"/>
        <v/>
      </c>
      <c r="F1146" s="52" t="str">
        <f t="shared" si="148"/>
        <v/>
      </c>
      <c r="G1146" s="52" t="str">
        <f t="shared" si="148"/>
        <v/>
      </c>
      <c r="H1146" s="52" t="str">
        <f t="shared" si="148"/>
        <v/>
      </c>
      <c r="I1146" s="52" t="str">
        <f t="shared" si="148"/>
        <v/>
      </c>
      <c r="J1146" s="52" t="str">
        <f t="shared" si="148"/>
        <v/>
      </c>
      <c r="K1146" s="52" t="str">
        <f t="shared" si="148"/>
        <v/>
      </c>
      <c r="L1146" s="52" t="str">
        <f t="shared" si="148"/>
        <v/>
      </c>
      <c r="M1146" s="52" t="str">
        <f t="shared" si="148"/>
        <v/>
      </c>
      <c r="P1146" s="202" t="str">
        <f t="shared" si="143"/>
        <v/>
      </c>
    </row>
    <row r="1147" spans="1:16" ht="16.5" x14ac:dyDescent="0.2">
      <c r="A1147" s="99"/>
      <c r="B1147" s="48"/>
      <c r="C1147" s="52" t="str">
        <f t="shared" si="148"/>
        <v/>
      </c>
      <c r="D1147" s="52" t="str">
        <f t="shared" si="148"/>
        <v/>
      </c>
      <c r="E1147" s="52" t="str">
        <f t="shared" si="148"/>
        <v/>
      </c>
      <c r="F1147" s="52" t="str">
        <f t="shared" si="148"/>
        <v/>
      </c>
      <c r="G1147" s="52" t="str">
        <f t="shared" si="148"/>
        <v/>
      </c>
      <c r="H1147" s="52" t="str">
        <f t="shared" si="148"/>
        <v/>
      </c>
      <c r="I1147" s="52" t="str">
        <f t="shared" si="148"/>
        <v/>
      </c>
      <c r="J1147" s="52" t="str">
        <f t="shared" si="148"/>
        <v/>
      </c>
      <c r="K1147" s="52" t="str">
        <f t="shared" si="148"/>
        <v/>
      </c>
      <c r="L1147" s="52" t="str">
        <f t="shared" si="148"/>
        <v/>
      </c>
      <c r="M1147" s="52" t="str">
        <f t="shared" si="148"/>
        <v/>
      </c>
      <c r="P1147" s="202" t="str">
        <f t="shared" si="143"/>
        <v/>
      </c>
    </row>
    <row r="1148" spans="1:16" ht="15.75" x14ac:dyDescent="0.2">
      <c r="A1148" s="100"/>
      <c r="B1148" s="49"/>
      <c r="C1148" s="52" t="str">
        <f t="shared" si="148"/>
        <v/>
      </c>
      <c r="D1148" s="52" t="str">
        <f t="shared" si="148"/>
        <v/>
      </c>
      <c r="E1148" s="52" t="str">
        <f t="shared" si="148"/>
        <v/>
      </c>
      <c r="F1148" s="52" t="str">
        <f t="shared" si="148"/>
        <v/>
      </c>
      <c r="G1148" s="52" t="str">
        <f t="shared" si="148"/>
        <v/>
      </c>
      <c r="H1148" s="52" t="str">
        <f t="shared" si="148"/>
        <v/>
      </c>
      <c r="I1148" s="52" t="str">
        <f t="shared" si="148"/>
        <v/>
      </c>
      <c r="J1148" s="52" t="str">
        <f t="shared" si="148"/>
        <v/>
      </c>
      <c r="K1148" s="52" t="str">
        <f t="shared" si="148"/>
        <v/>
      </c>
      <c r="L1148" s="52" t="str">
        <f t="shared" si="148"/>
        <v/>
      </c>
      <c r="M1148" s="52" t="str">
        <f t="shared" si="148"/>
        <v/>
      </c>
      <c r="P1148" s="202" t="str">
        <f t="shared" si="143"/>
        <v/>
      </c>
    </row>
    <row r="1149" spans="1:16" ht="15.75" x14ac:dyDescent="0.2">
      <c r="A1149" s="100"/>
      <c r="B1149" s="49"/>
      <c r="C1149" s="52" t="str">
        <f t="shared" si="148"/>
        <v/>
      </c>
      <c r="D1149" s="52" t="str">
        <f t="shared" si="148"/>
        <v/>
      </c>
      <c r="E1149" s="52" t="str">
        <f t="shared" si="148"/>
        <v/>
      </c>
      <c r="F1149" s="52" t="str">
        <f t="shared" si="148"/>
        <v/>
      </c>
      <c r="G1149" s="52" t="str">
        <f t="shared" si="148"/>
        <v/>
      </c>
      <c r="H1149" s="52" t="str">
        <f t="shared" si="148"/>
        <v/>
      </c>
      <c r="I1149" s="52" t="str">
        <f t="shared" si="148"/>
        <v/>
      </c>
      <c r="J1149" s="52" t="str">
        <f t="shared" si="148"/>
        <v/>
      </c>
      <c r="K1149" s="52" t="str">
        <f t="shared" si="148"/>
        <v/>
      </c>
      <c r="L1149" s="52" t="str">
        <f t="shared" si="148"/>
        <v/>
      </c>
      <c r="M1149" s="52" t="str">
        <f t="shared" si="148"/>
        <v/>
      </c>
      <c r="P1149" s="202" t="str">
        <f t="shared" si="143"/>
        <v/>
      </c>
    </row>
    <row r="1150" spans="1:16" ht="15.75" x14ac:dyDescent="0.2">
      <c r="A1150" s="100"/>
      <c r="B1150" s="49"/>
      <c r="C1150" s="52" t="str">
        <f t="shared" si="148"/>
        <v/>
      </c>
      <c r="D1150" s="52" t="str">
        <f t="shared" si="148"/>
        <v/>
      </c>
      <c r="E1150" s="52" t="str">
        <f t="shared" si="148"/>
        <v/>
      </c>
      <c r="F1150" s="52" t="str">
        <f t="shared" si="148"/>
        <v/>
      </c>
      <c r="G1150" s="52" t="str">
        <f t="shared" si="148"/>
        <v/>
      </c>
      <c r="H1150" s="52" t="str">
        <f t="shared" si="148"/>
        <v/>
      </c>
      <c r="I1150" s="52" t="str">
        <f t="shared" si="148"/>
        <v/>
      </c>
      <c r="J1150" s="52" t="str">
        <f t="shared" si="148"/>
        <v/>
      </c>
      <c r="K1150" s="52" t="str">
        <f t="shared" si="148"/>
        <v/>
      </c>
      <c r="L1150" s="52" t="str">
        <f t="shared" si="148"/>
        <v/>
      </c>
      <c r="M1150" s="52" t="str">
        <f t="shared" si="148"/>
        <v/>
      </c>
      <c r="P1150" s="202" t="str">
        <f t="shared" si="143"/>
        <v/>
      </c>
    </row>
    <row r="1151" spans="1:16" ht="15.75" x14ac:dyDescent="0.2">
      <c r="A1151" s="100"/>
      <c r="B1151" s="49"/>
      <c r="C1151" s="52" t="str">
        <f t="shared" si="148"/>
        <v/>
      </c>
      <c r="D1151" s="52" t="str">
        <f t="shared" si="148"/>
        <v/>
      </c>
      <c r="E1151" s="52" t="str">
        <f t="shared" si="148"/>
        <v/>
      </c>
      <c r="F1151" s="52" t="str">
        <f t="shared" si="148"/>
        <v/>
      </c>
      <c r="G1151" s="52" t="str">
        <f t="shared" si="148"/>
        <v/>
      </c>
      <c r="H1151" s="52" t="str">
        <f t="shared" si="148"/>
        <v/>
      </c>
      <c r="I1151" s="52" t="str">
        <f t="shared" si="148"/>
        <v/>
      </c>
      <c r="J1151" s="52" t="str">
        <f t="shared" si="148"/>
        <v/>
      </c>
      <c r="K1151" s="52" t="str">
        <f t="shared" si="148"/>
        <v/>
      </c>
      <c r="L1151" s="52" t="str">
        <f t="shared" si="148"/>
        <v/>
      </c>
      <c r="M1151" s="52" t="str">
        <f t="shared" si="148"/>
        <v/>
      </c>
      <c r="P1151" s="202" t="str">
        <f t="shared" si="143"/>
        <v/>
      </c>
    </row>
    <row r="1152" spans="1:16" ht="15.75" x14ac:dyDescent="0.2">
      <c r="A1152" s="100"/>
      <c r="B1152" s="49"/>
      <c r="C1152" s="52" t="str">
        <f t="shared" si="148"/>
        <v/>
      </c>
      <c r="D1152" s="52" t="str">
        <f t="shared" si="148"/>
        <v/>
      </c>
      <c r="E1152" s="52" t="str">
        <f t="shared" si="148"/>
        <v/>
      </c>
      <c r="F1152" s="52" t="str">
        <f t="shared" si="148"/>
        <v/>
      </c>
      <c r="G1152" s="52" t="str">
        <f t="shared" si="148"/>
        <v/>
      </c>
      <c r="H1152" s="52" t="str">
        <f t="shared" si="148"/>
        <v/>
      </c>
      <c r="I1152" s="52" t="str">
        <f t="shared" si="148"/>
        <v/>
      </c>
      <c r="J1152" s="52" t="str">
        <f t="shared" si="148"/>
        <v/>
      </c>
      <c r="K1152" s="52" t="str">
        <f t="shared" si="148"/>
        <v/>
      </c>
      <c r="L1152" s="52" t="str">
        <f t="shared" si="148"/>
        <v/>
      </c>
      <c r="M1152" s="52" t="str">
        <f t="shared" si="148"/>
        <v/>
      </c>
      <c r="P1152" s="202" t="str">
        <f t="shared" si="143"/>
        <v/>
      </c>
    </row>
    <row r="1153" spans="1:16" ht="15.75" x14ac:dyDescent="0.2">
      <c r="A1153" s="100"/>
      <c r="B1153" s="49"/>
      <c r="C1153" s="52" t="str">
        <f t="shared" si="148"/>
        <v/>
      </c>
      <c r="D1153" s="52" t="str">
        <f t="shared" si="148"/>
        <v/>
      </c>
      <c r="E1153" s="52" t="str">
        <f t="shared" si="148"/>
        <v/>
      </c>
      <c r="F1153" s="52" t="str">
        <f t="shared" si="148"/>
        <v/>
      </c>
      <c r="G1153" s="52" t="str">
        <f t="shared" si="148"/>
        <v/>
      </c>
      <c r="H1153" s="52" t="str">
        <f t="shared" si="148"/>
        <v/>
      </c>
      <c r="I1153" s="52" t="str">
        <f t="shared" si="148"/>
        <v/>
      </c>
      <c r="J1153" s="52" t="str">
        <f t="shared" si="148"/>
        <v/>
      </c>
      <c r="K1153" s="52" t="str">
        <f t="shared" si="148"/>
        <v/>
      </c>
      <c r="L1153" s="52" t="str">
        <f t="shared" si="148"/>
        <v/>
      </c>
      <c r="M1153" s="52" t="str">
        <f t="shared" si="148"/>
        <v/>
      </c>
      <c r="P1153" s="202" t="str">
        <f t="shared" si="143"/>
        <v/>
      </c>
    </row>
    <row r="1154" spans="1:16" ht="15.75" x14ac:dyDescent="0.2">
      <c r="A1154" s="100"/>
      <c r="B1154" s="49"/>
      <c r="C1154" s="52" t="str">
        <f t="shared" si="148"/>
        <v/>
      </c>
      <c r="D1154" s="52" t="str">
        <f t="shared" si="148"/>
        <v/>
      </c>
      <c r="E1154" s="52" t="str">
        <f t="shared" si="148"/>
        <v/>
      </c>
      <c r="F1154" s="52" t="str">
        <f t="shared" si="148"/>
        <v/>
      </c>
      <c r="G1154" s="52" t="str">
        <f t="shared" si="148"/>
        <v/>
      </c>
      <c r="H1154" s="52" t="str">
        <f t="shared" si="148"/>
        <v/>
      </c>
      <c r="I1154" s="52" t="str">
        <f t="shared" si="148"/>
        <v/>
      </c>
      <c r="J1154" s="52" t="str">
        <f t="shared" si="148"/>
        <v/>
      </c>
      <c r="K1154" s="52" t="str">
        <f t="shared" si="148"/>
        <v/>
      </c>
      <c r="L1154" s="52" t="str">
        <f t="shared" si="148"/>
        <v/>
      </c>
      <c r="M1154" s="52" t="str">
        <f t="shared" si="148"/>
        <v/>
      </c>
      <c r="P1154" s="202" t="str">
        <f t="shared" si="143"/>
        <v/>
      </c>
    </row>
    <row r="1155" spans="1:16" ht="15.75" x14ac:dyDescent="0.2">
      <c r="A1155" s="100"/>
      <c r="B1155" s="49"/>
      <c r="C1155" s="52" t="str">
        <f t="shared" ref="C1155:M1158" si="149">IF($A1155="","",$B1155*(VLOOKUP($A1155,listaDados,C$3,FALSE)))</f>
        <v/>
      </c>
      <c r="D1155" s="52" t="str">
        <f t="shared" si="149"/>
        <v/>
      </c>
      <c r="E1155" s="52" t="str">
        <f t="shared" si="149"/>
        <v/>
      </c>
      <c r="F1155" s="52" t="str">
        <f t="shared" si="149"/>
        <v/>
      </c>
      <c r="G1155" s="52" t="str">
        <f t="shared" si="149"/>
        <v/>
      </c>
      <c r="H1155" s="52" t="str">
        <f t="shared" si="149"/>
        <v/>
      </c>
      <c r="I1155" s="52" t="str">
        <f t="shared" si="149"/>
        <v/>
      </c>
      <c r="J1155" s="52" t="str">
        <f t="shared" si="149"/>
        <v/>
      </c>
      <c r="K1155" s="52" t="str">
        <f t="shared" si="149"/>
        <v/>
      </c>
      <c r="L1155" s="52" t="str">
        <f t="shared" si="149"/>
        <v/>
      </c>
      <c r="M1155" s="52" t="str">
        <f t="shared" si="149"/>
        <v/>
      </c>
      <c r="P1155" s="202" t="str">
        <f t="shared" si="143"/>
        <v/>
      </c>
    </row>
    <row r="1156" spans="1:16" ht="15.75" x14ac:dyDescent="0.2">
      <c r="A1156" s="100"/>
      <c r="B1156" s="49"/>
      <c r="C1156" s="52" t="str">
        <f t="shared" si="149"/>
        <v/>
      </c>
      <c r="D1156" s="52" t="str">
        <f t="shared" si="149"/>
        <v/>
      </c>
      <c r="E1156" s="52" t="str">
        <f t="shared" si="149"/>
        <v/>
      </c>
      <c r="F1156" s="52" t="str">
        <f t="shared" si="149"/>
        <v/>
      </c>
      <c r="G1156" s="52" t="str">
        <f t="shared" si="149"/>
        <v/>
      </c>
      <c r="H1156" s="52" t="str">
        <f t="shared" si="149"/>
        <v/>
      </c>
      <c r="I1156" s="52" t="str">
        <f t="shared" si="149"/>
        <v/>
      </c>
      <c r="J1156" s="52" t="str">
        <f t="shared" si="149"/>
        <v/>
      </c>
      <c r="K1156" s="52" t="str">
        <f t="shared" si="149"/>
        <v/>
      </c>
      <c r="L1156" s="52" t="str">
        <f t="shared" si="149"/>
        <v/>
      </c>
      <c r="M1156" s="52" t="str">
        <f t="shared" si="149"/>
        <v/>
      </c>
      <c r="P1156" s="202" t="str">
        <f t="shared" si="143"/>
        <v/>
      </c>
    </row>
    <row r="1157" spans="1:16" ht="15.75" x14ac:dyDescent="0.2">
      <c r="A1157" s="100"/>
      <c r="B1157" s="49"/>
      <c r="C1157" s="52" t="str">
        <f t="shared" si="149"/>
        <v/>
      </c>
      <c r="D1157" s="52" t="str">
        <f t="shared" si="149"/>
        <v/>
      </c>
      <c r="E1157" s="52" t="str">
        <f t="shared" si="149"/>
        <v/>
      </c>
      <c r="F1157" s="52" t="str">
        <f t="shared" si="149"/>
        <v/>
      </c>
      <c r="G1157" s="52" t="str">
        <f t="shared" si="149"/>
        <v/>
      </c>
      <c r="H1157" s="52" t="str">
        <f t="shared" si="149"/>
        <v/>
      </c>
      <c r="I1157" s="52" t="str">
        <f t="shared" si="149"/>
        <v/>
      </c>
      <c r="J1157" s="52" t="str">
        <f t="shared" si="149"/>
        <v/>
      </c>
      <c r="K1157" s="52" t="str">
        <f t="shared" si="149"/>
        <v/>
      </c>
      <c r="L1157" s="52" t="str">
        <f t="shared" si="149"/>
        <v/>
      </c>
      <c r="M1157" s="52" t="str">
        <f t="shared" si="149"/>
        <v/>
      </c>
      <c r="P1157" s="202" t="str">
        <f t="shared" si="143"/>
        <v/>
      </c>
    </row>
    <row r="1158" spans="1:16" ht="15.75" x14ac:dyDescent="0.2">
      <c r="A1158" s="100"/>
      <c r="B1158" s="49"/>
      <c r="C1158" s="52" t="str">
        <f t="shared" si="149"/>
        <v/>
      </c>
      <c r="D1158" s="52" t="str">
        <f t="shared" si="149"/>
        <v/>
      </c>
      <c r="E1158" s="52" t="str">
        <f t="shared" si="149"/>
        <v/>
      </c>
      <c r="F1158" s="52" t="str">
        <f t="shared" si="149"/>
        <v/>
      </c>
      <c r="G1158" s="52" t="str">
        <f t="shared" si="149"/>
        <v/>
      </c>
      <c r="H1158" s="52" t="str">
        <f t="shared" si="149"/>
        <v/>
      </c>
      <c r="I1158" s="52" t="str">
        <f t="shared" si="149"/>
        <v/>
      </c>
      <c r="J1158" s="52" t="str">
        <f t="shared" si="149"/>
        <v/>
      </c>
      <c r="K1158" s="52" t="str">
        <f t="shared" si="149"/>
        <v/>
      </c>
      <c r="L1158" s="52" t="str">
        <f t="shared" si="149"/>
        <v/>
      </c>
      <c r="M1158" s="52" t="str">
        <f t="shared" si="149"/>
        <v/>
      </c>
      <c r="P1158" s="202" t="str">
        <f t="shared" si="143"/>
        <v/>
      </c>
    </row>
    <row r="1159" spans="1:16" ht="16.5" thickBot="1" x14ac:dyDescent="0.25">
      <c r="A1159" s="181" t="s">
        <v>134</v>
      </c>
      <c r="B1159" s="55"/>
      <c r="C1159" s="50">
        <f t="shared" ref="C1159:M1159" si="150">SUM(C1139:C1158)</f>
        <v>0</v>
      </c>
      <c r="D1159" s="50">
        <f t="shared" si="150"/>
        <v>0</v>
      </c>
      <c r="E1159" s="50">
        <f t="shared" si="150"/>
        <v>0</v>
      </c>
      <c r="F1159" s="50">
        <f t="shared" si="150"/>
        <v>0</v>
      </c>
      <c r="G1159" s="50">
        <f t="shared" si="150"/>
        <v>0</v>
      </c>
      <c r="H1159" s="50">
        <f t="shared" si="150"/>
        <v>0</v>
      </c>
      <c r="I1159" s="50">
        <f t="shared" si="150"/>
        <v>0</v>
      </c>
      <c r="J1159" s="50">
        <f t="shared" si="150"/>
        <v>0</v>
      </c>
      <c r="K1159" s="50">
        <f t="shared" si="150"/>
        <v>0</v>
      </c>
      <c r="L1159" s="50">
        <f t="shared" si="150"/>
        <v>0</v>
      </c>
      <c r="M1159" s="50">
        <f t="shared" si="150"/>
        <v>0</v>
      </c>
      <c r="P1159" s="202" t="str">
        <f t="shared" si="143"/>
        <v>TOTAL</v>
      </c>
    </row>
    <row r="1160" spans="1:16" ht="13.5" thickBot="1" x14ac:dyDescent="0.25">
      <c r="P1160" s="202" t="str">
        <f t="shared" si="143"/>
        <v/>
      </c>
    </row>
    <row r="1161" spans="1:16" ht="30.75" thickBot="1" x14ac:dyDescent="0.25">
      <c r="A1161" s="92" t="s">
        <v>133</v>
      </c>
      <c r="B1161" s="178"/>
      <c r="C1161" s="179"/>
      <c r="D1161" s="179"/>
      <c r="E1161" s="179"/>
      <c r="F1161" s="179"/>
      <c r="G1161" s="179"/>
      <c r="H1161" s="179"/>
      <c r="I1161" s="179"/>
      <c r="J1161" s="179"/>
      <c r="K1161" s="180"/>
      <c r="L1161" s="251" t="s">
        <v>74</v>
      </c>
      <c r="M1161" s="252"/>
      <c r="P1161" s="202" t="str">
        <f t="shared" ref="P1161:P1224" si="151">LEFT(A1161,6)</f>
        <v>MEC 
F</v>
      </c>
    </row>
    <row r="1162" spans="1:16" ht="15.75" thickBot="1" x14ac:dyDescent="0.3">
      <c r="A1162" s="93" t="s">
        <v>453</v>
      </c>
      <c r="B1162" s="1"/>
      <c r="C1162" s="2" t="s">
        <v>448</v>
      </c>
      <c r="D1162" s="3"/>
      <c r="E1162" s="253"/>
      <c r="F1162" s="253"/>
      <c r="G1162" s="253"/>
      <c r="H1162" s="254"/>
      <c r="I1162" s="255" t="s">
        <v>141</v>
      </c>
      <c r="J1162" s="256"/>
      <c r="K1162" s="257"/>
      <c r="L1162" s="258"/>
      <c r="M1162" s="259"/>
      <c r="P1162" s="202" t="str">
        <f t="shared" si="151"/>
        <v xml:space="preserve">Nº de </v>
      </c>
    </row>
    <row r="1163" spans="1:16" ht="13.5" thickBot="1" x14ac:dyDescent="0.25">
      <c r="A1163" s="94"/>
      <c r="B1163" s="14"/>
      <c r="C1163" s="15">
        <v>14</v>
      </c>
      <c r="D1163" s="15">
        <v>15</v>
      </c>
      <c r="E1163" s="15">
        <v>16</v>
      </c>
      <c r="F1163" s="15">
        <v>17</v>
      </c>
      <c r="G1163" s="15">
        <v>18</v>
      </c>
      <c r="H1163" s="15">
        <v>19</v>
      </c>
      <c r="I1163" s="15">
        <v>20</v>
      </c>
      <c r="J1163" s="15">
        <v>21</v>
      </c>
      <c r="K1163" s="15">
        <v>22</v>
      </c>
      <c r="L1163" s="15">
        <v>23</v>
      </c>
      <c r="M1163" s="95">
        <v>24</v>
      </c>
      <c r="P1163" s="202" t="str">
        <f t="shared" si="151"/>
        <v/>
      </c>
    </row>
    <row r="1164" spans="1:16" ht="15" x14ac:dyDescent="0.2">
      <c r="A1164" s="96" t="s">
        <v>0</v>
      </c>
      <c r="B1164" s="260" t="s">
        <v>73</v>
      </c>
      <c r="C1164" s="262"/>
      <c r="D1164" s="263"/>
      <c r="E1164" s="263"/>
      <c r="F1164" s="263"/>
      <c r="G1164" s="263"/>
      <c r="H1164" s="263"/>
      <c r="I1164" s="263"/>
      <c r="J1164" s="263"/>
      <c r="K1164" s="264"/>
      <c r="L1164" s="268" t="s">
        <v>1</v>
      </c>
      <c r="M1164" s="269"/>
      <c r="P1164" s="202" t="str">
        <f t="shared" si="151"/>
        <v>N.º do</v>
      </c>
    </row>
    <row r="1165" spans="1:16" ht="15.75" thickBot="1" x14ac:dyDescent="0.25">
      <c r="A1165" s="97"/>
      <c r="B1165" s="261"/>
      <c r="C1165" s="265"/>
      <c r="D1165" s="266"/>
      <c r="E1165" s="266"/>
      <c r="F1165" s="266"/>
      <c r="G1165" s="266"/>
      <c r="H1165" s="266"/>
      <c r="I1165" s="266"/>
      <c r="J1165" s="266"/>
      <c r="K1165" s="267"/>
      <c r="L1165" s="270"/>
      <c r="M1165" s="271"/>
      <c r="P1165" s="202" t="str">
        <f t="shared" si="151"/>
        <v/>
      </c>
    </row>
    <row r="1166" spans="1:16" ht="30" x14ac:dyDescent="0.2">
      <c r="A1166" s="249" t="s">
        <v>2</v>
      </c>
      <c r="B1166" s="46" t="s">
        <v>3</v>
      </c>
      <c r="C1166" s="47" t="s">
        <v>54</v>
      </c>
      <c r="D1166" s="47" t="s">
        <v>132</v>
      </c>
      <c r="E1166" s="47" t="s">
        <v>136</v>
      </c>
      <c r="F1166" s="47" t="s">
        <v>137</v>
      </c>
      <c r="G1166" s="47" t="s">
        <v>138</v>
      </c>
      <c r="H1166" s="47" t="s">
        <v>126</v>
      </c>
      <c r="I1166" s="47" t="s">
        <v>127</v>
      </c>
      <c r="J1166" s="47" t="s">
        <v>131</v>
      </c>
      <c r="K1166" s="47" t="s">
        <v>128</v>
      </c>
      <c r="L1166" s="47" t="s">
        <v>129</v>
      </c>
      <c r="M1166" s="47" t="s">
        <v>130</v>
      </c>
      <c r="P1166" s="202" t="str">
        <f t="shared" si="151"/>
        <v>Nome d</v>
      </c>
    </row>
    <row r="1167" spans="1:16" ht="15.75" thickBot="1" x14ac:dyDescent="0.25">
      <c r="A1167" s="250"/>
      <c r="B1167" s="53" t="s">
        <v>4</v>
      </c>
      <c r="C1167" s="54" t="s">
        <v>4</v>
      </c>
      <c r="D1167" s="54" t="s">
        <v>4</v>
      </c>
      <c r="E1167" s="54" t="s">
        <v>4</v>
      </c>
      <c r="F1167" s="54" t="s">
        <v>4</v>
      </c>
      <c r="G1167" s="54" t="s">
        <v>4</v>
      </c>
      <c r="H1167" s="54" t="s">
        <v>139</v>
      </c>
      <c r="I1167" s="54" t="s">
        <v>72</v>
      </c>
      <c r="J1167" s="54" t="s">
        <v>72</v>
      </c>
      <c r="K1167" s="54" t="s">
        <v>72</v>
      </c>
      <c r="L1167" s="54" t="s">
        <v>72</v>
      </c>
      <c r="M1167" s="54" t="s">
        <v>72</v>
      </c>
      <c r="P1167" s="202" t="str">
        <f t="shared" si="151"/>
        <v/>
      </c>
    </row>
    <row r="1168" spans="1:16" ht="16.5" x14ac:dyDescent="0.2">
      <c r="A1168" s="98"/>
      <c r="B1168" s="51"/>
      <c r="C1168" s="52" t="str">
        <f t="shared" ref="C1168:M1183" si="152">IF($A1168="","",$B1168*(VLOOKUP($A1168,listaDados,C$3,FALSE)))</f>
        <v/>
      </c>
      <c r="D1168" s="52" t="str">
        <f t="shared" si="152"/>
        <v/>
      </c>
      <c r="E1168" s="52" t="str">
        <f t="shared" si="152"/>
        <v/>
      </c>
      <c r="F1168" s="52" t="str">
        <f t="shared" si="152"/>
        <v/>
      </c>
      <c r="G1168" s="52" t="str">
        <f t="shared" si="152"/>
        <v/>
      </c>
      <c r="H1168" s="52" t="str">
        <f t="shared" si="152"/>
        <v/>
      </c>
      <c r="I1168" s="52" t="str">
        <f t="shared" si="152"/>
        <v/>
      </c>
      <c r="J1168" s="52" t="str">
        <f t="shared" si="152"/>
        <v/>
      </c>
      <c r="K1168" s="52" t="str">
        <f t="shared" si="152"/>
        <v/>
      </c>
      <c r="L1168" s="52" t="str">
        <f t="shared" si="152"/>
        <v/>
      </c>
      <c r="M1168" s="52" t="str">
        <f t="shared" si="152"/>
        <v/>
      </c>
      <c r="P1168" s="202" t="str">
        <f t="shared" si="151"/>
        <v/>
      </c>
    </row>
    <row r="1169" spans="1:16" ht="16.5" x14ac:dyDescent="0.2">
      <c r="A1169" s="99"/>
      <c r="B1169" s="48"/>
      <c r="C1169" s="52" t="str">
        <f t="shared" si="152"/>
        <v/>
      </c>
      <c r="D1169" s="52" t="str">
        <f t="shared" si="152"/>
        <v/>
      </c>
      <c r="E1169" s="52" t="str">
        <f t="shared" si="152"/>
        <v/>
      </c>
      <c r="F1169" s="52" t="str">
        <f t="shared" si="152"/>
        <v/>
      </c>
      <c r="G1169" s="52" t="str">
        <f t="shared" si="152"/>
        <v/>
      </c>
      <c r="H1169" s="52" t="str">
        <f t="shared" si="152"/>
        <v/>
      </c>
      <c r="I1169" s="52" t="str">
        <f t="shared" si="152"/>
        <v/>
      </c>
      <c r="J1169" s="52" t="str">
        <f t="shared" si="152"/>
        <v/>
      </c>
      <c r="K1169" s="52" t="str">
        <f t="shared" si="152"/>
        <v/>
      </c>
      <c r="L1169" s="52" t="str">
        <f t="shared" si="152"/>
        <v/>
      </c>
      <c r="M1169" s="52" t="str">
        <f t="shared" si="152"/>
        <v/>
      </c>
      <c r="P1169" s="202" t="str">
        <f t="shared" si="151"/>
        <v/>
      </c>
    </row>
    <row r="1170" spans="1:16" ht="16.5" x14ac:dyDescent="0.2">
      <c r="A1170" s="99"/>
      <c r="B1170" s="48"/>
      <c r="C1170" s="52" t="str">
        <f t="shared" si="152"/>
        <v/>
      </c>
      <c r="D1170" s="52" t="str">
        <f t="shared" si="152"/>
        <v/>
      </c>
      <c r="E1170" s="52" t="str">
        <f t="shared" si="152"/>
        <v/>
      </c>
      <c r="F1170" s="52" t="str">
        <f t="shared" si="152"/>
        <v/>
      </c>
      <c r="G1170" s="52" t="str">
        <f t="shared" si="152"/>
        <v/>
      </c>
      <c r="H1170" s="52" t="str">
        <f t="shared" si="152"/>
        <v/>
      </c>
      <c r="I1170" s="52" t="str">
        <f t="shared" si="152"/>
        <v/>
      </c>
      <c r="J1170" s="52" t="str">
        <f t="shared" si="152"/>
        <v/>
      </c>
      <c r="K1170" s="52" t="str">
        <f t="shared" si="152"/>
        <v/>
      </c>
      <c r="L1170" s="52" t="str">
        <f t="shared" si="152"/>
        <v/>
      </c>
      <c r="M1170" s="52" t="str">
        <f t="shared" si="152"/>
        <v/>
      </c>
      <c r="P1170" s="202" t="str">
        <f t="shared" si="151"/>
        <v/>
      </c>
    </row>
    <row r="1171" spans="1:16" ht="16.5" x14ac:dyDescent="0.2">
      <c r="A1171" s="99"/>
      <c r="B1171" s="48"/>
      <c r="C1171" s="52" t="str">
        <f t="shared" si="152"/>
        <v/>
      </c>
      <c r="D1171" s="52" t="str">
        <f t="shared" si="152"/>
        <v/>
      </c>
      <c r="E1171" s="52" t="str">
        <f t="shared" si="152"/>
        <v/>
      </c>
      <c r="F1171" s="52" t="str">
        <f t="shared" si="152"/>
        <v/>
      </c>
      <c r="G1171" s="52" t="str">
        <f t="shared" si="152"/>
        <v/>
      </c>
      <c r="H1171" s="52" t="str">
        <f t="shared" si="152"/>
        <v/>
      </c>
      <c r="I1171" s="52" t="str">
        <f t="shared" si="152"/>
        <v/>
      </c>
      <c r="J1171" s="52" t="str">
        <f t="shared" si="152"/>
        <v/>
      </c>
      <c r="K1171" s="52" t="str">
        <f t="shared" si="152"/>
        <v/>
      </c>
      <c r="L1171" s="52" t="str">
        <f t="shared" si="152"/>
        <v/>
      </c>
      <c r="M1171" s="52" t="str">
        <f t="shared" si="152"/>
        <v/>
      </c>
      <c r="P1171" s="202" t="str">
        <f t="shared" si="151"/>
        <v/>
      </c>
    </row>
    <row r="1172" spans="1:16" ht="16.5" x14ac:dyDescent="0.2">
      <c r="A1172" s="99"/>
      <c r="B1172" s="48"/>
      <c r="C1172" s="52" t="str">
        <f t="shared" si="152"/>
        <v/>
      </c>
      <c r="D1172" s="52" t="str">
        <f t="shared" si="152"/>
        <v/>
      </c>
      <c r="E1172" s="52" t="str">
        <f t="shared" si="152"/>
        <v/>
      </c>
      <c r="F1172" s="52" t="str">
        <f t="shared" si="152"/>
        <v/>
      </c>
      <c r="G1172" s="52" t="str">
        <f t="shared" si="152"/>
        <v/>
      </c>
      <c r="H1172" s="52" t="str">
        <f t="shared" si="152"/>
        <v/>
      </c>
      <c r="I1172" s="52" t="str">
        <f t="shared" si="152"/>
        <v/>
      </c>
      <c r="J1172" s="52" t="str">
        <f t="shared" si="152"/>
        <v/>
      </c>
      <c r="K1172" s="52" t="str">
        <f t="shared" si="152"/>
        <v/>
      </c>
      <c r="L1172" s="52" t="str">
        <f t="shared" si="152"/>
        <v/>
      </c>
      <c r="M1172" s="52" t="str">
        <f t="shared" si="152"/>
        <v/>
      </c>
      <c r="P1172" s="202" t="str">
        <f t="shared" si="151"/>
        <v/>
      </c>
    </row>
    <row r="1173" spans="1:16" ht="16.5" x14ac:dyDescent="0.2">
      <c r="A1173" s="99"/>
      <c r="B1173" s="48"/>
      <c r="C1173" s="52" t="str">
        <f t="shared" si="152"/>
        <v/>
      </c>
      <c r="D1173" s="52" t="str">
        <f t="shared" si="152"/>
        <v/>
      </c>
      <c r="E1173" s="52" t="str">
        <f t="shared" si="152"/>
        <v/>
      </c>
      <c r="F1173" s="52" t="str">
        <f t="shared" si="152"/>
        <v/>
      </c>
      <c r="G1173" s="52" t="str">
        <f t="shared" si="152"/>
        <v/>
      </c>
      <c r="H1173" s="52" t="str">
        <f t="shared" si="152"/>
        <v/>
      </c>
      <c r="I1173" s="52" t="str">
        <f t="shared" si="152"/>
        <v/>
      </c>
      <c r="J1173" s="52" t="str">
        <f t="shared" si="152"/>
        <v/>
      </c>
      <c r="K1173" s="52" t="str">
        <f t="shared" si="152"/>
        <v/>
      </c>
      <c r="L1173" s="52" t="str">
        <f t="shared" si="152"/>
        <v/>
      </c>
      <c r="M1173" s="52" t="str">
        <f t="shared" si="152"/>
        <v/>
      </c>
      <c r="P1173" s="202" t="str">
        <f t="shared" si="151"/>
        <v/>
      </c>
    </row>
    <row r="1174" spans="1:16" ht="16.5" x14ac:dyDescent="0.2">
      <c r="A1174" s="99"/>
      <c r="B1174" s="48"/>
      <c r="C1174" s="52" t="str">
        <f t="shared" si="152"/>
        <v/>
      </c>
      <c r="D1174" s="52" t="str">
        <f t="shared" si="152"/>
        <v/>
      </c>
      <c r="E1174" s="52" t="str">
        <f t="shared" si="152"/>
        <v/>
      </c>
      <c r="F1174" s="52" t="str">
        <f t="shared" si="152"/>
        <v/>
      </c>
      <c r="G1174" s="52" t="str">
        <f t="shared" si="152"/>
        <v/>
      </c>
      <c r="H1174" s="52" t="str">
        <f t="shared" si="152"/>
        <v/>
      </c>
      <c r="I1174" s="52" t="str">
        <f t="shared" si="152"/>
        <v/>
      </c>
      <c r="J1174" s="52" t="str">
        <f t="shared" si="152"/>
        <v/>
      </c>
      <c r="K1174" s="52" t="str">
        <f t="shared" si="152"/>
        <v/>
      </c>
      <c r="L1174" s="52" t="str">
        <f t="shared" si="152"/>
        <v/>
      </c>
      <c r="M1174" s="52" t="str">
        <f t="shared" si="152"/>
        <v/>
      </c>
      <c r="P1174" s="202" t="str">
        <f t="shared" si="151"/>
        <v/>
      </c>
    </row>
    <row r="1175" spans="1:16" ht="16.5" x14ac:dyDescent="0.2">
      <c r="A1175" s="99"/>
      <c r="B1175" s="48"/>
      <c r="C1175" s="52" t="str">
        <f t="shared" si="152"/>
        <v/>
      </c>
      <c r="D1175" s="52" t="str">
        <f t="shared" si="152"/>
        <v/>
      </c>
      <c r="E1175" s="52" t="str">
        <f t="shared" si="152"/>
        <v/>
      </c>
      <c r="F1175" s="52" t="str">
        <f t="shared" si="152"/>
        <v/>
      </c>
      <c r="G1175" s="52" t="str">
        <f t="shared" si="152"/>
        <v/>
      </c>
      <c r="H1175" s="52" t="str">
        <f t="shared" si="152"/>
        <v/>
      </c>
      <c r="I1175" s="52" t="str">
        <f t="shared" si="152"/>
        <v/>
      </c>
      <c r="J1175" s="52" t="str">
        <f t="shared" si="152"/>
        <v/>
      </c>
      <c r="K1175" s="52" t="str">
        <f t="shared" si="152"/>
        <v/>
      </c>
      <c r="L1175" s="52" t="str">
        <f t="shared" si="152"/>
        <v/>
      </c>
      <c r="M1175" s="52" t="str">
        <f t="shared" si="152"/>
        <v/>
      </c>
      <c r="P1175" s="202" t="str">
        <f t="shared" si="151"/>
        <v/>
      </c>
    </row>
    <row r="1176" spans="1:16" ht="16.5" x14ac:dyDescent="0.2">
      <c r="A1176" s="99"/>
      <c r="B1176" s="48"/>
      <c r="C1176" s="52" t="str">
        <f t="shared" si="152"/>
        <v/>
      </c>
      <c r="D1176" s="52" t="str">
        <f t="shared" si="152"/>
        <v/>
      </c>
      <c r="E1176" s="52" t="str">
        <f t="shared" si="152"/>
        <v/>
      </c>
      <c r="F1176" s="52" t="str">
        <f t="shared" si="152"/>
        <v/>
      </c>
      <c r="G1176" s="52" t="str">
        <f t="shared" si="152"/>
        <v/>
      </c>
      <c r="H1176" s="52" t="str">
        <f t="shared" si="152"/>
        <v/>
      </c>
      <c r="I1176" s="52" t="str">
        <f t="shared" si="152"/>
        <v/>
      </c>
      <c r="J1176" s="52" t="str">
        <f t="shared" si="152"/>
        <v/>
      </c>
      <c r="K1176" s="52" t="str">
        <f t="shared" si="152"/>
        <v/>
      </c>
      <c r="L1176" s="52" t="str">
        <f t="shared" si="152"/>
        <v/>
      </c>
      <c r="M1176" s="52" t="str">
        <f t="shared" si="152"/>
        <v/>
      </c>
      <c r="P1176" s="202" t="str">
        <f t="shared" si="151"/>
        <v/>
      </c>
    </row>
    <row r="1177" spans="1:16" ht="15.75" x14ac:dyDescent="0.2">
      <c r="A1177" s="100"/>
      <c r="B1177" s="49"/>
      <c r="C1177" s="52" t="str">
        <f t="shared" si="152"/>
        <v/>
      </c>
      <c r="D1177" s="52" t="str">
        <f t="shared" si="152"/>
        <v/>
      </c>
      <c r="E1177" s="52" t="str">
        <f t="shared" si="152"/>
        <v/>
      </c>
      <c r="F1177" s="52" t="str">
        <f t="shared" si="152"/>
        <v/>
      </c>
      <c r="G1177" s="52" t="str">
        <f t="shared" si="152"/>
        <v/>
      </c>
      <c r="H1177" s="52" t="str">
        <f t="shared" si="152"/>
        <v/>
      </c>
      <c r="I1177" s="52" t="str">
        <f t="shared" si="152"/>
        <v/>
      </c>
      <c r="J1177" s="52" t="str">
        <f t="shared" si="152"/>
        <v/>
      </c>
      <c r="K1177" s="52" t="str">
        <f t="shared" si="152"/>
        <v/>
      </c>
      <c r="L1177" s="52" t="str">
        <f t="shared" si="152"/>
        <v/>
      </c>
      <c r="M1177" s="52" t="str">
        <f t="shared" si="152"/>
        <v/>
      </c>
      <c r="P1177" s="202" t="str">
        <f t="shared" si="151"/>
        <v/>
      </c>
    </row>
    <row r="1178" spans="1:16" ht="15.75" x14ac:dyDescent="0.2">
      <c r="A1178" s="100"/>
      <c r="B1178" s="49"/>
      <c r="C1178" s="52" t="str">
        <f t="shared" si="152"/>
        <v/>
      </c>
      <c r="D1178" s="52" t="str">
        <f t="shared" si="152"/>
        <v/>
      </c>
      <c r="E1178" s="52" t="str">
        <f t="shared" si="152"/>
        <v/>
      </c>
      <c r="F1178" s="52" t="str">
        <f t="shared" si="152"/>
        <v/>
      </c>
      <c r="G1178" s="52" t="str">
        <f t="shared" si="152"/>
        <v/>
      </c>
      <c r="H1178" s="52" t="str">
        <f t="shared" si="152"/>
        <v/>
      </c>
      <c r="I1178" s="52" t="str">
        <f t="shared" si="152"/>
        <v/>
      </c>
      <c r="J1178" s="52" t="str">
        <f t="shared" si="152"/>
        <v/>
      </c>
      <c r="K1178" s="52" t="str">
        <f t="shared" si="152"/>
        <v/>
      </c>
      <c r="L1178" s="52" t="str">
        <f t="shared" si="152"/>
        <v/>
      </c>
      <c r="M1178" s="52" t="str">
        <f t="shared" si="152"/>
        <v/>
      </c>
      <c r="P1178" s="202" t="str">
        <f t="shared" si="151"/>
        <v/>
      </c>
    </row>
    <row r="1179" spans="1:16" ht="15.75" x14ac:dyDescent="0.2">
      <c r="A1179" s="100"/>
      <c r="B1179" s="49"/>
      <c r="C1179" s="52" t="str">
        <f t="shared" si="152"/>
        <v/>
      </c>
      <c r="D1179" s="52" t="str">
        <f t="shared" si="152"/>
        <v/>
      </c>
      <c r="E1179" s="52" t="str">
        <f t="shared" si="152"/>
        <v/>
      </c>
      <c r="F1179" s="52" t="str">
        <f t="shared" si="152"/>
        <v/>
      </c>
      <c r="G1179" s="52" t="str">
        <f t="shared" si="152"/>
        <v/>
      </c>
      <c r="H1179" s="52" t="str">
        <f t="shared" si="152"/>
        <v/>
      </c>
      <c r="I1179" s="52" t="str">
        <f t="shared" si="152"/>
        <v/>
      </c>
      <c r="J1179" s="52" t="str">
        <f t="shared" si="152"/>
        <v/>
      </c>
      <c r="K1179" s="52" t="str">
        <f t="shared" si="152"/>
        <v/>
      </c>
      <c r="L1179" s="52" t="str">
        <f t="shared" si="152"/>
        <v/>
      </c>
      <c r="M1179" s="52" t="str">
        <f t="shared" si="152"/>
        <v/>
      </c>
      <c r="P1179" s="202" t="str">
        <f t="shared" si="151"/>
        <v/>
      </c>
    </row>
    <row r="1180" spans="1:16" ht="15.75" x14ac:dyDescent="0.2">
      <c r="A1180" s="100"/>
      <c r="B1180" s="49"/>
      <c r="C1180" s="52" t="str">
        <f t="shared" si="152"/>
        <v/>
      </c>
      <c r="D1180" s="52" t="str">
        <f t="shared" si="152"/>
        <v/>
      </c>
      <c r="E1180" s="52" t="str">
        <f t="shared" si="152"/>
        <v/>
      </c>
      <c r="F1180" s="52" t="str">
        <f t="shared" si="152"/>
        <v/>
      </c>
      <c r="G1180" s="52" t="str">
        <f t="shared" si="152"/>
        <v/>
      </c>
      <c r="H1180" s="52" t="str">
        <f t="shared" si="152"/>
        <v/>
      </c>
      <c r="I1180" s="52" t="str">
        <f t="shared" si="152"/>
        <v/>
      </c>
      <c r="J1180" s="52" t="str">
        <f t="shared" si="152"/>
        <v/>
      </c>
      <c r="K1180" s="52" t="str">
        <f t="shared" si="152"/>
        <v/>
      </c>
      <c r="L1180" s="52" t="str">
        <f t="shared" si="152"/>
        <v/>
      </c>
      <c r="M1180" s="52" t="str">
        <f t="shared" si="152"/>
        <v/>
      </c>
      <c r="P1180" s="202" t="str">
        <f t="shared" si="151"/>
        <v/>
      </c>
    </row>
    <row r="1181" spans="1:16" ht="15.75" x14ac:dyDescent="0.2">
      <c r="A1181" s="100"/>
      <c r="B1181" s="49"/>
      <c r="C1181" s="52" t="str">
        <f t="shared" si="152"/>
        <v/>
      </c>
      <c r="D1181" s="52" t="str">
        <f t="shared" si="152"/>
        <v/>
      </c>
      <c r="E1181" s="52" t="str">
        <f t="shared" si="152"/>
        <v/>
      </c>
      <c r="F1181" s="52" t="str">
        <f t="shared" si="152"/>
        <v/>
      </c>
      <c r="G1181" s="52" t="str">
        <f t="shared" si="152"/>
        <v/>
      </c>
      <c r="H1181" s="52" t="str">
        <f t="shared" si="152"/>
        <v/>
      </c>
      <c r="I1181" s="52" t="str">
        <f t="shared" si="152"/>
        <v/>
      </c>
      <c r="J1181" s="52" t="str">
        <f t="shared" si="152"/>
        <v/>
      </c>
      <c r="K1181" s="52" t="str">
        <f t="shared" si="152"/>
        <v/>
      </c>
      <c r="L1181" s="52" t="str">
        <f t="shared" si="152"/>
        <v/>
      </c>
      <c r="M1181" s="52" t="str">
        <f t="shared" si="152"/>
        <v/>
      </c>
      <c r="P1181" s="202" t="str">
        <f t="shared" si="151"/>
        <v/>
      </c>
    </row>
    <row r="1182" spans="1:16" ht="15.75" x14ac:dyDescent="0.2">
      <c r="A1182" s="100"/>
      <c r="B1182" s="49"/>
      <c r="C1182" s="52" t="str">
        <f t="shared" si="152"/>
        <v/>
      </c>
      <c r="D1182" s="52" t="str">
        <f t="shared" si="152"/>
        <v/>
      </c>
      <c r="E1182" s="52" t="str">
        <f t="shared" si="152"/>
        <v/>
      </c>
      <c r="F1182" s="52" t="str">
        <f t="shared" si="152"/>
        <v/>
      </c>
      <c r="G1182" s="52" t="str">
        <f t="shared" si="152"/>
        <v/>
      </c>
      <c r="H1182" s="52" t="str">
        <f t="shared" si="152"/>
        <v/>
      </c>
      <c r="I1182" s="52" t="str">
        <f t="shared" si="152"/>
        <v/>
      </c>
      <c r="J1182" s="52" t="str">
        <f t="shared" si="152"/>
        <v/>
      </c>
      <c r="K1182" s="52" t="str">
        <f t="shared" si="152"/>
        <v/>
      </c>
      <c r="L1182" s="52" t="str">
        <f t="shared" si="152"/>
        <v/>
      </c>
      <c r="M1182" s="52" t="str">
        <f t="shared" si="152"/>
        <v/>
      </c>
      <c r="P1182" s="202" t="str">
        <f t="shared" si="151"/>
        <v/>
      </c>
    </row>
    <row r="1183" spans="1:16" ht="15.75" x14ac:dyDescent="0.2">
      <c r="A1183" s="100"/>
      <c r="B1183" s="49"/>
      <c r="C1183" s="52" t="str">
        <f t="shared" si="152"/>
        <v/>
      </c>
      <c r="D1183" s="52" t="str">
        <f t="shared" si="152"/>
        <v/>
      </c>
      <c r="E1183" s="52" t="str">
        <f t="shared" si="152"/>
        <v/>
      </c>
      <c r="F1183" s="52" t="str">
        <f t="shared" si="152"/>
        <v/>
      </c>
      <c r="G1183" s="52" t="str">
        <f t="shared" si="152"/>
        <v/>
      </c>
      <c r="H1183" s="52" t="str">
        <f t="shared" si="152"/>
        <v/>
      </c>
      <c r="I1183" s="52" t="str">
        <f t="shared" si="152"/>
        <v/>
      </c>
      <c r="J1183" s="52" t="str">
        <f t="shared" si="152"/>
        <v/>
      </c>
      <c r="K1183" s="52" t="str">
        <f t="shared" si="152"/>
        <v/>
      </c>
      <c r="L1183" s="52" t="str">
        <f t="shared" si="152"/>
        <v/>
      </c>
      <c r="M1183" s="52" t="str">
        <f t="shared" si="152"/>
        <v/>
      </c>
      <c r="P1183" s="202" t="str">
        <f t="shared" si="151"/>
        <v/>
      </c>
    </row>
    <row r="1184" spans="1:16" ht="15.75" x14ac:dyDescent="0.2">
      <c r="A1184" s="100"/>
      <c r="B1184" s="49"/>
      <c r="C1184" s="52" t="str">
        <f t="shared" ref="C1184:M1187" si="153">IF($A1184="","",$B1184*(VLOOKUP($A1184,listaDados,C$3,FALSE)))</f>
        <v/>
      </c>
      <c r="D1184" s="52" t="str">
        <f t="shared" si="153"/>
        <v/>
      </c>
      <c r="E1184" s="52" t="str">
        <f t="shared" si="153"/>
        <v/>
      </c>
      <c r="F1184" s="52" t="str">
        <f t="shared" si="153"/>
        <v/>
      </c>
      <c r="G1184" s="52" t="str">
        <f t="shared" si="153"/>
        <v/>
      </c>
      <c r="H1184" s="52" t="str">
        <f t="shared" si="153"/>
        <v/>
      </c>
      <c r="I1184" s="52" t="str">
        <f t="shared" si="153"/>
        <v/>
      </c>
      <c r="J1184" s="52" t="str">
        <f t="shared" si="153"/>
        <v/>
      </c>
      <c r="K1184" s="52" t="str">
        <f t="shared" si="153"/>
        <v/>
      </c>
      <c r="L1184" s="52" t="str">
        <f t="shared" si="153"/>
        <v/>
      </c>
      <c r="M1184" s="52" t="str">
        <f t="shared" si="153"/>
        <v/>
      </c>
      <c r="P1184" s="202" t="str">
        <f t="shared" si="151"/>
        <v/>
      </c>
    </row>
    <row r="1185" spans="1:16" ht="15.75" x14ac:dyDescent="0.2">
      <c r="A1185" s="100"/>
      <c r="B1185" s="49"/>
      <c r="C1185" s="52" t="str">
        <f t="shared" si="153"/>
        <v/>
      </c>
      <c r="D1185" s="52" t="str">
        <f t="shared" si="153"/>
        <v/>
      </c>
      <c r="E1185" s="52" t="str">
        <f t="shared" si="153"/>
        <v/>
      </c>
      <c r="F1185" s="52" t="str">
        <f t="shared" si="153"/>
        <v/>
      </c>
      <c r="G1185" s="52" t="str">
        <f t="shared" si="153"/>
        <v/>
      </c>
      <c r="H1185" s="52" t="str">
        <f t="shared" si="153"/>
        <v/>
      </c>
      <c r="I1185" s="52" t="str">
        <f t="shared" si="153"/>
        <v/>
      </c>
      <c r="J1185" s="52" t="str">
        <f t="shared" si="153"/>
        <v/>
      </c>
      <c r="K1185" s="52" t="str">
        <f t="shared" si="153"/>
        <v/>
      </c>
      <c r="L1185" s="52" t="str">
        <f t="shared" si="153"/>
        <v/>
      </c>
      <c r="M1185" s="52" t="str">
        <f t="shared" si="153"/>
        <v/>
      </c>
      <c r="P1185" s="202" t="str">
        <f t="shared" si="151"/>
        <v/>
      </c>
    </row>
    <row r="1186" spans="1:16" ht="15.75" x14ac:dyDescent="0.2">
      <c r="A1186" s="100"/>
      <c r="B1186" s="49"/>
      <c r="C1186" s="52" t="str">
        <f t="shared" si="153"/>
        <v/>
      </c>
      <c r="D1186" s="52" t="str">
        <f t="shared" si="153"/>
        <v/>
      </c>
      <c r="E1186" s="52" t="str">
        <f t="shared" si="153"/>
        <v/>
      </c>
      <c r="F1186" s="52" t="str">
        <f t="shared" si="153"/>
        <v/>
      </c>
      <c r="G1186" s="52" t="str">
        <f t="shared" si="153"/>
        <v/>
      </c>
      <c r="H1186" s="52" t="str">
        <f t="shared" si="153"/>
        <v/>
      </c>
      <c r="I1186" s="52" t="str">
        <f t="shared" si="153"/>
        <v/>
      </c>
      <c r="J1186" s="52" t="str">
        <f t="shared" si="153"/>
        <v/>
      </c>
      <c r="K1186" s="52" t="str">
        <f t="shared" si="153"/>
        <v/>
      </c>
      <c r="L1186" s="52" t="str">
        <f t="shared" si="153"/>
        <v/>
      </c>
      <c r="M1186" s="52" t="str">
        <f t="shared" si="153"/>
        <v/>
      </c>
      <c r="P1186" s="202" t="str">
        <f t="shared" si="151"/>
        <v/>
      </c>
    </row>
    <row r="1187" spans="1:16" ht="15.75" x14ac:dyDescent="0.2">
      <c r="A1187" s="100"/>
      <c r="B1187" s="49"/>
      <c r="C1187" s="52" t="str">
        <f t="shared" si="153"/>
        <v/>
      </c>
      <c r="D1187" s="52" t="str">
        <f t="shared" si="153"/>
        <v/>
      </c>
      <c r="E1187" s="52" t="str">
        <f t="shared" si="153"/>
        <v/>
      </c>
      <c r="F1187" s="52" t="str">
        <f t="shared" si="153"/>
        <v/>
      </c>
      <c r="G1187" s="52" t="str">
        <f t="shared" si="153"/>
        <v/>
      </c>
      <c r="H1187" s="52" t="str">
        <f t="shared" si="153"/>
        <v/>
      </c>
      <c r="I1187" s="52" t="str">
        <f t="shared" si="153"/>
        <v/>
      </c>
      <c r="J1187" s="52" t="str">
        <f t="shared" si="153"/>
        <v/>
      </c>
      <c r="K1187" s="52" t="str">
        <f t="shared" si="153"/>
        <v/>
      </c>
      <c r="L1187" s="52" t="str">
        <f t="shared" si="153"/>
        <v/>
      </c>
      <c r="M1187" s="52" t="str">
        <f t="shared" si="153"/>
        <v/>
      </c>
      <c r="P1187" s="202" t="str">
        <f t="shared" si="151"/>
        <v/>
      </c>
    </row>
    <row r="1188" spans="1:16" ht="16.5" thickBot="1" x14ac:dyDescent="0.25">
      <c r="A1188" s="181" t="s">
        <v>134</v>
      </c>
      <c r="B1188" s="55"/>
      <c r="C1188" s="50">
        <f t="shared" ref="C1188:M1188" si="154">SUM(C1168:C1187)</f>
        <v>0</v>
      </c>
      <c r="D1188" s="50">
        <f t="shared" si="154"/>
        <v>0</v>
      </c>
      <c r="E1188" s="50">
        <f t="shared" si="154"/>
        <v>0</v>
      </c>
      <c r="F1188" s="50">
        <f t="shared" si="154"/>
        <v>0</v>
      </c>
      <c r="G1188" s="50">
        <f t="shared" si="154"/>
        <v>0</v>
      </c>
      <c r="H1188" s="50">
        <f t="shared" si="154"/>
        <v>0</v>
      </c>
      <c r="I1188" s="50">
        <f t="shared" si="154"/>
        <v>0</v>
      </c>
      <c r="J1188" s="50">
        <f t="shared" si="154"/>
        <v>0</v>
      </c>
      <c r="K1188" s="50">
        <f t="shared" si="154"/>
        <v>0</v>
      </c>
      <c r="L1188" s="50">
        <f t="shared" si="154"/>
        <v>0</v>
      </c>
      <c r="M1188" s="50">
        <f t="shared" si="154"/>
        <v>0</v>
      </c>
      <c r="P1188" s="202" t="str">
        <f t="shared" si="151"/>
        <v>TOTAL</v>
      </c>
    </row>
    <row r="1189" spans="1:16" ht="13.5" thickBot="1" x14ac:dyDescent="0.25">
      <c r="P1189" s="202" t="str">
        <f t="shared" si="151"/>
        <v/>
      </c>
    </row>
    <row r="1190" spans="1:16" ht="30.75" thickBot="1" x14ac:dyDescent="0.25">
      <c r="A1190" s="92" t="s">
        <v>133</v>
      </c>
      <c r="B1190" s="178"/>
      <c r="C1190" s="179"/>
      <c r="D1190" s="179"/>
      <c r="E1190" s="179"/>
      <c r="F1190" s="179"/>
      <c r="G1190" s="179"/>
      <c r="H1190" s="179"/>
      <c r="I1190" s="179"/>
      <c r="J1190" s="179"/>
      <c r="K1190" s="180"/>
      <c r="L1190" s="251" t="s">
        <v>74</v>
      </c>
      <c r="M1190" s="252"/>
      <c r="P1190" s="202" t="str">
        <f t="shared" si="151"/>
        <v>MEC 
F</v>
      </c>
    </row>
    <row r="1191" spans="1:16" ht="15.75" thickBot="1" x14ac:dyDescent="0.3">
      <c r="A1191" s="93" t="s">
        <v>453</v>
      </c>
      <c r="B1191" s="1"/>
      <c r="C1191" s="2" t="s">
        <v>448</v>
      </c>
      <c r="D1191" s="3"/>
      <c r="E1191" s="253"/>
      <c r="F1191" s="253"/>
      <c r="G1191" s="253"/>
      <c r="H1191" s="254"/>
      <c r="I1191" s="255" t="s">
        <v>141</v>
      </c>
      <c r="J1191" s="256"/>
      <c r="K1191" s="257"/>
      <c r="L1191" s="258"/>
      <c r="M1191" s="259"/>
      <c r="P1191" s="202" t="str">
        <f t="shared" si="151"/>
        <v xml:space="preserve">Nº de </v>
      </c>
    </row>
    <row r="1192" spans="1:16" ht="13.5" thickBot="1" x14ac:dyDescent="0.25">
      <c r="A1192" s="94"/>
      <c r="B1192" s="14"/>
      <c r="C1192" s="15">
        <v>14</v>
      </c>
      <c r="D1192" s="15">
        <v>15</v>
      </c>
      <c r="E1192" s="15">
        <v>16</v>
      </c>
      <c r="F1192" s="15">
        <v>17</v>
      </c>
      <c r="G1192" s="15">
        <v>18</v>
      </c>
      <c r="H1192" s="15">
        <v>19</v>
      </c>
      <c r="I1192" s="15">
        <v>20</v>
      </c>
      <c r="J1192" s="15">
        <v>21</v>
      </c>
      <c r="K1192" s="15">
        <v>22</v>
      </c>
      <c r="L1192" s="15">
        <v>23</v>
      </c>
      <c r="M1192" s="95">
        <v>24</v>
      </c>
      <c r="P1192" s="202" t="str">
        <f t="shared" si="151"/>
        <v/>
      </c>
    </row>
    <row r="1193" spans="1:16" ht="15" x14ac:dyDescent="0.2">
      <c r="A1193" s="96" t="s">
        <v>0</v>
      </c>
      <c r="B1193" s="260" t="s">
        <v>73</v>
      </c>
      <c r="C1193" s="262"/>
      <c r="D1193" s="263"/>
      <c r="E1193" s="263"/>
      <c r="F1193" s="263"/>
      <c r="G1193" s="263"/>
      <c r="H1193" s="263"/>
      <c r="I1193" s="263"/>
      <c r="J1193" s="263"/>
      <c r="K1193" s="264"/>
      <c r="L1193" s="268" t="s">
        <v>1</v>
      </c>
      <c r="M1193" s="269"/>
      <c r="P1193" s="202" t="str">
        <f t="shared" si="151"/>
        <v>N.º do</v>
      </c>
    </row>
    <row r="1194" spans="1:16" ht="15.75" thickBot="1" x14ac:dyDescent="0.25">
      <c r="A1194" s="97"/>
      <c r="B1194" s="261"/>
      <c r="C1194" s="265"/>
      <c r="D1194" s="266"/>
      <c r="E1194" s="266"/>
      <c r="F1194" s="266"/>
      <c r="G1194" s="266"/>
      <c r="H1194" s="266"/>
      <c r="I1194" s="266"/>
      <c r="J1194" s="266"/>
      <c r="K1194" s="267"/>
      <c r="L1194" s="270"/>
      <c r="M1194" s="271"/>
      <c r="P1194" s="202" t="str">
        <f t="shared" si="151"/>
        <v/>
      </c>
    </row>
    <row r="1195" spans="1:16" ht="30" x14ac:dyDescent="0.2">
      <c r="A1195" s="249" t="s">
        <v>2</v>
      </c>
      <c r="B1195" s="46" t="s">
        <v>3</v>
      </c>
      <c r="C1195" s="47" t="s">
        <v>54</v>
      </c>
      <c r="D1195" s="47" t="s">
        <v>132</v>
      </c>
      <c r="E1195" s="47" t="s">
        <v>136</v>
      </c>
      <c r="F1195" s="47" t="s">
        <v>137</v>
      </c>
      <c r="G1195" s="47" t="s">
        <v>138</v>
      </c>
      <c r="H1195" s="47" t="s">
        <v>126</v>
      </c>
      <c r="I1195" s="47" t="s">
        <v>127</v>
      </c>
      <c r="J1195" s="47" t="s">
        <v>131</v>
      </c>
      <c r="K1195" s="47" t="s">
        <v>128</v>
      </c>
      <c r="L1195" s="47" t="s">
        <v>129</v>
      </c>
      <c r="M1195" s="47" t="s">
        <v>130</v>
      </c>
      <c r="P1195" s="202" t="str">
        <f t="shared" si="151"/>
        <v>Nome d</v>
      </c>
    </row>
    <row r="1196" spans="1:16" ht="15.75" thickBot="1" x14ac:dyDescent="0.25">
      <c r="A1196" s="250"/>
      <c r="B1196" s="53" t="s">
        <v>4</v>
      </c>
      <c r="C1196" s="54" t="s">
        <v>4</v>
      </c>
      <c r="D1196" s="54" t="s">
        <v>4</v>
      </c>
      <c r="E1196" s="54" t="s">
        <v>4</v>
      </c>
      <c r="F1196" s="54" t="s">
        <v>4</v>
      </c>
      <c r="G1196" s="54" t="s">
        <v>4</v>
      </c>
      <c r="H1196" s="54" t="s">
        <v>139</v>
      </c>
      <c r="I1196" s="54" t="s">
        <v>72</v>
      </c>
      <c r="J1196" s="54" t="s">
        <v>72</v>
      </c>
      <c r="K1196" s="54" t="s">
        <v>72</v>
      </c>
      <c r="L1196" s="54" t="s">
        <v>72</v>
      </c>
      <c r="M1196" s="54" t="s">
        <v>72</v>
      </c>
      <c r="P1196" s="202" t="str">
        <f t="shared" si="151"/>
        <v/>
      </c>
    </row>
    <row r="1197" spans="1:16" ht="16.5" x14ac:dyDescent="0.2">
      <c r="A1197" s="98"/>
      <c r="B1197" s="51"/>
      <c r="C1197" s="52" t="str">
        <f t="shared" ref="C1197:M1212" si="155">IF($A1197="","",$B1197*(VLOOKUP($A1197,listaDados,C$3,FALSE)))</f>
        <v/>
      </c>
      <c r="D1197" s="52" t="str">
        <f t="shared" si="155"/>
        <v/>
      </c>
      <c r="E1197" s="52" t="str">
        <f t="shared" si="155"/>
        <v/>
      </c>
      <c r="F1197" s="52" t="str">
        <f t="shared" si="155"/>
        <v/>
      </c>
      <c r="G1197" s="52" t="str">
        <f t="shared" si="155"/>
        <v/>
      </c>
      <c r="H1197" s="52" t="str">
        <f t="shared" si="155"/>
        <v/>
      </c>
      <c r="I1197" s="52" t="str">
        <f t="shared" si="155"/>
        <v/>
      </c>
      <c r="J1197" s="52" t="str">
        <f t="shared" si="155"/>
        <v/>
      </c>
      <c r="K1197" s="52" t="str">
        <f t="shared" si="155"/>
        <v/>
      </c>
      <c r="L1197" s="52" t="str">
        <f t="shared" si="155"/>
        <v/>
      </c>
      <c r="M1197" s="52" t="str">
        <f t="shared" si="155"/>
        <v/>
      </c>
      <c r="P1197" s="202" t="str">
        <f t="shared" si="151"/>
        <v/>
      </c>
    </row>
    <row r="1198" spans="1:16" ht="16.5" x14ac:dyDescent="0.2">
      <c r="A1198" s="99"/>
      <c r="B1198" s="48"/>
      <c r="C1198" s="52" t="str">
        <f t="shared" si="155"/>
        <v/>
      </c>
      <c r="D1198" s="52" t="str">
        <f t="shared" si="155"/>
        <v/>
      </c>
      <c r="E1198" s="52" t="str">
        <f t="shared" si="155"/>
        <v/>
      </c>
      <c r="F1198" s="52" t="str">
        <f t="shared" si="155"/>
        <v/>
      </c>
      <c r="G1198" s="52" t="str">
        <f t="shared" si="155"/>
        <v/>
      </c>
      <c r="H1198" s="52" t="str">
        <f t="shared" si="155"/>
        <v/>
      </c>
      <c r="I1198" s="52" t="str">
        <f t="shared" si="155"/>
        <v/>
      </c>
      <c r="J1198" s="52" t="str">
        <f t="shared" si="155"/>
        <v/>
      </c>
      <c r="K1198" s="52" t="str">
        <f t="shared" si="155"/>
        <v/>
      </c>
      <c r="L1198" s="52" t="str">
        <f t="shared" si="155"/>
        <v/>
      </c>
      <c r="M1198" s="52" t="str">
        <f t="shared" si="155"/>
        <v/>
      </c>
      <c r="P1198" s="202" t="str">
        <f t="shared" si="151"/>
        <v/>
      </c>
    </row>
    <row r="1199" spans="1:16" ht="16.5" x14ac:dyDescent="0.2">
      <c r="A1199" s="99"/>
      <c r="B1199" s="48"/>
      <c r="C1199" s="52" t="str">
        <f t="shared" si="155"/>
        <v/>
      </c>
      <c r="D1199" s="52" t="str">
        <f t="shared" si="155"/>
        <v/>
      </c>
      <c r="E1199" s="52" t="str">
        <f t="shared" si="155"/>
        <v/>
      </c>
      <c r="F1199" s="52" t="str">
        <f t="shared" si="155"/>
        <v/>
      </c>
      <c r="G1199" s="52" t="str">
        <f t="shared" si="155"/>
        <v/>
      </c>
      <c r="H1199" s="52" t="str">
        <f t="shared" si="155"/>
        <v/>
      </c>
      <c r="I1199" s="52" t="str">
        <f t="shared" si="155"/>
        <v/>
      </c>
      <c r="J1199" s="52" t="str">
        <f t="shared" si="155"/>
        <v/>
      </c>
      <c r="K1199" s="52" t="str">
        <f t="shared" si="155"/>
        <v/>
      </c>
      <c r="L1199" s="52" t="str">
        <f t="shared" si="155"/>
        <v/>
      </c>
      <c r="M1199" s="52" t="str">
        <f t="shared" si="155"/>
        <v/>
      </c>
      <c r="P1199" s="202" t="str">
        <f t="shared" si="151"/>
        <v/>
      </c>
    </row>
    <row r="1200" spans="1:16" ht="16.5" x14ac:dyDescent="0.2">
      <c r="A1200" s="99"/>
      <c r="B1200" s="48"/>
      <c r="C1200" s="52" t="str">
        <f t="shared" si="155"/>
        <v/>
      </c>
      <c r="D1200" s="52" t="str">
        <f t="shared" si="155"/>
        <v/>
      </c>
      <c r="E1200" s="52" t="str">
        <f t="shared" si="155"/>
        <v/>
      </c>
      <c r="F1200" s="52" t="str">
        <f t="shared" si="155"/>
        <v/>
      </c>
      <c r="G1200" s="52" t="str">
        <f t="shared" si="155"/>
        <v/>
      </c>
      <c r="H1200" s="52" t="str">
        <f t="shared" si="155"/>
        <v/>
      </c>
      <c r="I1200" s="52" t="str">
        <f t="shared" si="155"/>
        <v/>
      </c>
      <c r="J1200" s="52" t="str">
        <f t="shared" si="155"/>
        <v/>
      </c>
      <c r="K1200" s="52" t="str">
        <f t="shared" si="155"/>
        <v/>
      </c>
      <c r="L1200" s="52" t="str">
        <f t="shared" si="155"/>
        <v/>
      </c>
      <c r="M1200" s="52" t="str">
        <f t="shared" si="155"/>
        <v/>
      </c>
      <c r="P1200" s="202" t="str">
        <f t="shared" si="151"/>
        <v/>
      </c>
    </row>
    <row r="1201" spans="1:16" ht="16.5" x14ac:dyDescent="0.2">
      <c r="A1201" s="99"/>
      <c r="B1201" s="48"/>
      <c r="C1201" s="52" t="str">
        <f t="shared" si="155"/>
        <v/>
      </c>
      <c r="D1201" s="52" t="str">
        <f t="shared" si="155"/>
        <v/>
      </c>
      <c r="E1201" s="52" t="str">
        <f t="shared" si="155"/>
        <v/>
      </c>
      <c r="F1201" s="52" t="str">
        <f t="shared" si="155"/>
        <v/>
      </c>
      <c r="G1201" s="52" t="str">
        <f t="shared" si="155"/>
        <v/>
      </c>
      <c r="H1201" s="52" t="str">
        <f t="shared" si="155"/>
        <v/>
      </c>
      <c r="I1201" s="52" t="str">
        <f t="shared" si="155"/>
        <v/>
      </c>
      <c r="J1201" s="52" t="str">
        <f t="shared" si="155"/>
        <v/>
      </c>
      <c r="K1201" s="52" t="str">
        <f t="shared" si="155"/>
        <v/>
      </c>
      <c r="L1201" s="52" t="str">
        <f t="shared" si="155"/>
        <v/>
      </c>
      <c r="M1201" s="52" t="str">
        <f t="shared" si="155"/>
        <v/>
      </c>
      <c r="P1201" s="202" t="str">
        <f t="shared" si="151"/>
        <v/>
      </c>
    </row>
    <row r="1202" spans="1:16" ht="16.5" x14ac:dyDescent="0.2">
      <c r="A1202" s="99"/>
      <c r="B1202" s="48"/>
      <c r="C1202" s="52" t="str">
        <f t="shared" si="155"/>
        <v/>
      </c>
      <c r="D1202" s="52" t="str">
        <f t="shared" si="155"/>
        <v/>
      </c>
      <c r="E1202" s="52" t="str">
        <f t="shared" si="155"/>
        <v/>
      </c>
      <c r="F1202" s="52" t="str">
        <f t="shared" si="155"/>
        <v/>
      </c>
      <c r="G1202" s="52" t="str">
        <f t="shared" si="155"/>
        <v/>
      </c>
      <c r="H1202" s="52" t="str">
        <f t="shared" si="155"/>
        <v/>
      </c>
      <c r="I1202" s="52" t="str">
        <f t="shared" si="155"/>
        <v/>
      </c>
      <c r="J1202" s="52" t="str">
        <f t="shared" si="155"/>
        <v/>
      </c>
      <c r="K1202" s="52" t="str">
        <f t="shared" si="155"/>
        <v/>
      </c>
      <c r="L1202" s="52" t="str">
        <f t="shared" si="155"/>
        <v/>
      </c>
      <c r="M1202" s="52" t="str">
        <f t="shared" si="155"/>
        <v/>
      </c>
      <c r="P1202" s="202" t="str">
        <f t="shared" si="151"/>
        <v/>
      </c>
    </row>
    <row r="1203" spans="1:16" ht="16.5" x14ac:dyDescent="0.2">
      <c r="A1203" s="99"/>
      <c r="B1203" s="48"/>
      <c r="C1203" s="52" t="str">
        <f t="shared" si="155"/>
        <v/>
      </c>
      <c r="D1203" s="52" t="str">
        <f t="shared" si="155"/>
        <v/>
      </c>
      <c r="E1203" s="52" t="str">
        <f t="shared" si="155"/>
        <v/>
      </c>
      <c r="F1203" s="52" t="str">
        <f t="shared" si="155"/>
        <v/>
      </c>
      <c r="G1203" s="52" t="str">
        <f t="shared" si="155"/>
        <v/>
      </c>
      <c r="H1203" s="52" t="str">
        <f t="shared" si="155"/>
        <v/>
      </c>
      <c r="I1203" s="52" t="str">
        <f t="shared" si="155"/>
        <v/>
      </c>
      <c r="J1203" s="52" t="str">
        <f t="shared" si="155"/>
        <v/>
      </c>
      <c r="K1203" s="52" t="str">
        <f t="shared" si="155"/>
        <v/>
      </c>
      <c r="L1203" s="52" t="str">
        <f t="shared" si="155"/>
        <v/>
      </c>
      <c r="M1203" s="52" t="str">
        <f t="shared" si="155"/>
        <v/>
      </c>
      <c r="P1203" s="202" t="str">
        <f t="shared" si="151"/>
        <v/>
      </c>
    </row>
    <row r="1204" spans="1:16" ht="16.5" x14ac:dyDescent="0.2">
      <c r="A1204" s="99"/>
      <c r="B1204" s="48"/>
      <c r="C1204" s="52" t="str">
        <f t="shared" si="155"/>
        <v/>
      </c>
      <c r="D1204" s="52" t="str">
        <f t="shared" si="155"/>
        <v/>
      </c>
      <c r="E1204" s="52" t="str">
        <f t="shared" si="155"/>
        <v/>
      </c>
      <c r="F1204" s="52" t="str">
        <f t="shared" si="155"/>
        <v/>
      </c>
      <c r="G1204" s="52" t="str">
        <f t="shared" si="155"/>
        <v/>
      </c>
      <c r="H1204" s="52" t="str">
        <f t="shared" si="155"/>
        <v/>
      </c>
      <c r="I1204" s="52" t="str">
        <f t="shared" si="155"/>
        <v/>
      </c>
      <c r="J1204" s="52" t="str">
        <f t="shared" si="155"/>
        <v/>
      </c>
      <c r="K1204" s="52" t="str">
        <f t="shared" si="155"/>
        <v/>
      </c>
      <c r="L1204" s="52" t="str">
        <f t="shared" si="155"/>
        <v/>
      </c>
      <c r="M1204" s="52" t="str">
        <f t="shared" si="155"/>
        <v/>
      </c>
      <c r="P1204" s="202" t="str">
        <f t="shared" si="151"/>
        <v/>
      </c>
    </row>
    <row r="1205" spans="1:16" ht="16.5" x14ac:dyDescent="0.2">
      <c r="A1205" s="99"/>
      <c r="B1205" s="48"/>
      <c r="C1205" s="52" t="str">
        <f t="shared" si="155"/>
        <v/>
      </c>
      <c r="D1205" s="52" t="str">
        <f t="shared" si="155"/>
        <v/>
      </c>
      <c r="E1205" s="52" t="str">
        <f t="shared" si="155"/>
        <v/>
      </c>
      <c r="F1205" s="52" t="str">
        <f t="shared" si="155"/>
        <v/>
      </c>
      <c r="G1205" s="52" t="str">
        <f t="shared" si="155"/>
        <v/>
      </c>
      <c r="H1205" s="52" t="str">
        <f t="shared" si="155"/>
        <v/>
      </c>
      <c r="I1205" s="52" t="str">
        <f t="shared" si="155"/>
        <v/>
      </c>
      <c r="J1205" s="52" t="str">
        <f t="shared" si="155"/>
        <v/>
      </c>
      <c r="K1205" s="52" t="str">
        <f t="shared" si="155"/>
        <v/>
      </c>
      <c r="L1205" s="52" t="str">
        <f t="shared" si="155"/>
        <v/>
      </c>
      <c r="M1205" s="52" t="str">
        <f t="shared" si="155"/>
        <v/>
      </c>
      <c r="P1205" s="202" t="str">
        <f t="shared" si="151"/>
        <v/>
      </c>
    </row>
    <row r="1206" spans="1:16" ht="15.75" x14ac:dyDescent="0.2">
      <c r="A1206" s="100"/>
      <c r="B1206" s="49"/>
      <c r="C1206" s="52" t="str">
        <f t="shared" si="155"/>
        <v/>
      </c>
      <c r="D1206" s="52" t="str">
        <f t="shared" si="155"/>
        <v/>
      </c>
      <c r="E1206" s="52" t="str">
        <f t="shared" si="155"/>
        <v/>
      </c>
      <c r="F1206" s="52" t="str">
        <f t="shared" si="155"/>
        <v/>
      </c>
      <c r="G1206" s="52" t="str">
        <f t="shared" si="155"/>
        <v/>
      </c>
      <c r="H1206" s="52" t="str">
        <f t="shared" si="155"/>
        <v/>
      </c>
      <c r="I1206" s="52" t="str">
        <f t="shared" si="155"/>
        <v/>
      </c>
      <c r="J1206" s="52" t="str">
        <f t="shared" si="155"/>
        <v/>
      </c>
      <c r="K1206" s="52" t="str">
        <f t="shared" si="155"/>
        <v/>
      </c>
      <c r="L1206" s="52" t="str">
        <f t="shared" si="155"/>
        <v/>
      </c>
      <c r="M1206" s="52" t="str">
        <f t="shared" si="155"/>
        <v/>
      </c>
      <c r="P1206" s="202" t="str">
        <f t="shared" si="151"/>
        <v/>
      </c>
    </row>
    <row r="1207" spans="1:16" ht="15.75" x14ac:dyDescent="0.2">
      <c r="A1207" s="100"/>
      <c r="B1207" s="49"/>
      <c r="C1207" s="52" t="str">
        <f t="shared" si="155"/>
        <v/>
      </c>
      <c r="D1207" s="52" t="str">
        <f t="shared" si="155"/>
        <v/>
      </c>
      <c r="E1207" s="52" t="str">
        <f t="shared" si="155"/>
        <v/>
      </c>
      <c r="F1207" s="52" t="str">
        <f t="shared" si="155"/>
        <v/>
      </c>
      <c r="G1207" s="52" t="str">
        <f t="shared" si="155"/>
        <v/>
      </c>
      <c r="H1207" s="52" t="str">
        <f t="shared" si="155"/>
        <v/>
      </c>
      <c r="I1207" s="52" t="str">
        <f t="shared" si="155"/>
        <v/>
      </c>
      <c r="J1207" s="52" t="str">
        <f t="shared" si="155"/>
        <v/>
      </c>
      <c r="K1207" s="52" t="str">
        <f t="shared" si="155"/>
        <v/>
      </c>
      <c r="L1207" s="52" t="str">
        <f t="shared" si="155"/>
        <v/>
      </c>
      <c r="M1207" s="52" t="str">
        <f t="shared" si="155"/>
        <v/>
      </c>
      <c r="P1207" s="202" t="str">
        <f t="shared" si="151"/>
        <v/>
      </c>
    </row>
    <row r="1208" spans="1:16" ht="15.75" x14ac:dyDescent="0.2">
      <c r="A1208" s="100"/>
      <c r="B1208" s="49"/>
      <c r="C1208" s="52" t="str">
        <f t="shared" si="155"/>
        <v/>
      </c>
      <c r="D1208" s="52" t="str">
        <f t="shared" si="155"/>
        <v/>
      </c>
      <c r="E1208" s="52" t="str">
        <f t="shared" si="155"/>
        <v/>
      </c>
      <c r="F1208" s="52" t="str">
        <f t="shared" si="155"/>
        <v/>
      </c>
      <c r="G1208" s="52" t="str">
        <f t="shared" si="155"/>
        <v/>
      </c>
      <c r="H1208" s="52" t="str">
        <f t="shared" si="155"/>
        <v/>
      </c>
      <c r="I1208" s="52" t="str">
        <f t="shared" si="155"/>
        <v/>
      </c>
      <c r="J1208" s="52" t="str">
        <f t="shared" si="155"/>
        <v/>
      </c>
      <c r="K1208" s="52" t="str">
        <f t="shared" si="155"/>
        <v/>
      </c>
      <c r="L1208" s="52" t="str">
        <f t="shared" si="155"/>
        <v/>
      </c>
      <c r="M1208" s="52" t="str">
        <f t="shared" si="155"/>
        <v/>
      </c>
      <c r="P1208" s="202" t="str">
        <f t="shared" si="151"/>
        <v/>
      </c>
    </row>
    <row r="1209" spans="1:16" ht="15.75" x14ac:dyDescent="0.2">
      <c r="A1209" s="100"/>
      <c r="B1209" s="49"/>
      <c r="C1209" s="52" t="str">
        <f t="shared" si="155"/>
        <v/>
      </c>
      <c r="D1209" s="52" t="str">
        <f t="shared" si="155"/>
        <v/>
      </c>
      <c r="E1209" s="52" t="str">
        <f t="shared" si="155"/>
        <v/>
      </c>
      <c r="F1209" s="52" t="str">
        <f t="shared" si="155"/>
        <v/>
      </c>
      <c r="G1209" s="52" t="str">
        <f t="shared" si="155"/>
        <v/>
      </c>
      <c r="H1209" s="52" t="str">
        <f t="shared" si="155"/>
        <v/>
      </c>
      <c r="I1209" s="52" t="str">
        <f t="shared" si="155"/>
        <v/>
      </c>
      <c r="J1209" s="52" t="str">
        <f t="shared" si="155"/>
        <v/>
      </c>
      <c r="K1209" s="52" t="str">
        <f t="shared" si="155"/>
        <v/>
      </c>
      <c r="L1209" s="52" t="str">
        <f t="shared" si="155"/>
        <v/>
      </c>
      <c r="M1209" s="52" t="str">
        <f t="shared" si="155"/>
        <v/>
      </c>
      <c r="P1209" s="202" t="str">
        <f t="shared" si="151"/>
        <v/>
      </c>
    </row>
    <row r="1210" spans="1:16" ht="15.75" x14ac:dyDescent="0.2">
      <c r="A1210" s="100"/>
      <c r="B1210" s="49"/>
      <c r="C1210" s="52" t="str">
        <f t="shared" si="155"/>
        <v/>
      </c>
      <c r="D1210" s="52" t="str">
        <f t="shared" si="155"/>
        <v/>
      </c>
      <c r="E1210" s="52" t="str">
        <f t="shared" si="155"/>
        <v/>
      </c>
      <c r="F1210" s="52" t="str">
        <f t="shared" si="155"/>
        <v/>
      </c>
      <c r="G1210" s="52" t="str">
        <f t="shared" si="155"/>
        <v/>
      </c>
      <c r="H1210" s="52" t="str">
        <f t="shared" si="155"/>
        <v/>
      </c>
      <c r="I1210" s="52" t="str">
        <f t="shared" si="155"/>
        <v/>
      </c>
      <c r="J1210" s="52" t="str">
        <f t="shared" si="155"/>
        <v/>
      </c>
      <c r="K1210" s="52" t="str">
        <f t="shared" si="155"/>
        <v/>
      </c>
      <c r="L1210" s="52" t="str">
        <f t="shared" si="155"/>
        <v/>
      </c>
      <c r="M1210" s="52" t="str">
        <f t="shared" si="155"/>
        <v/>
      </c>
      <c r="P1210" s="202" t="str">
        <f t="shared" si="151"/>
        <v/>
      </c>
    </row>
    <row r="1211" spans="1:16" ht="15.75" x14ac:dyDescent="0.2">
      <c r="A1211" s="100"/>
      <c r="B1211" s="49"/>
      <c r="C1211" s="52" t="str">
        <f t="shared" si="155"/>
        <v/>
      </c>
      <c r="D1211" s="52" t="str">
        <f t="shared" si="155"/>
        <v/>
      </c>
      <c r="E1211" s="52" t="str">
        <f t="shared" si="155"/>
        <v/>
      </c>
      <c r="F1211" s="52" t="str">
        <f t="shared" si="155"/>
        <v/>
      </c>
      <c r="G1211" s="52" t="str">
        <f t="shared" si="155"/>
        <v/>
      </c>
      <c r="H1211" s="52" t="str">
        <f t="shared" si="155"/>
        <v/>
      </c>
      <c r="I1211" s="52" t="str">
        <f t="shared" si="155"/>
        <v/>
      </c>
      <c r="J1211" s="52" t="str">
        <f t="shared" si="155"/>
        <v/>
      </c>
      <c r="K1211" s="52" t="str">
        <f t="shared" si="155"/>
        <v/>
      </c>
      <c r="L1211" s="52" t="str">
        <f t="shared" si="155"/>
        <v/>
      </c>
      <c r="M1211" s="52" t="str">
        <f t="shared" si="155"/>
        <v/>
      </c>
      <c r="P1211" s="202" t="str">
        <f t="shared" si="151"/>
        <v/>
      </c>
    </row>
    <row r="1212" spans="1:16" ht="15.75" x14ac:dyDescent="0.2">
      <c r="A1212" s="100"/>
      <c r="B1212" s="49"/>
      <c r="C1212" s="52" t="str">
        <f t="shared" si="155"/>
        <v/>
      </c>
      <c r="D1212" s="52" t="str">
        <f t="shared" si="155"/>
        <v/>
      </c>
      <c r="E1212" s="52" t="str">
        <f t="shared" si="155"/>
        <v/>
      </c>
      <c r="F1212" s="52" t="str">
        <f t="shared" si="155"/>
        <v/>
      </c>
      <c r="G1212" s="52" t="str">
        <f t="shared" si="155"/>
        <v/>
      </c>
      <c r="H1212" s="52" t="str">
        <f t="shared" si="155"/>
        <v/>
      </c>
      <c r="I1212" s="52" t="str">
        <f t="shared" si="155"/>
        <v/>
      </c>
      <c r="J1212" s="52" t="str">
        <f t="shared" si="155"/>
        <v/>
      </c>
      <c r="K1212" s="52" t="str">
        <f t="shared" si="155"/>
        <v/>
      </c>
      <c r="L1212" s="52" t="str">
        <f t="shared" si="155"/>
        <v/>
      </c>
      <c r="M1212" s="52" t="str">
        <f t="shared" si="155"/>
        <v/>
      </c>
      <c r="P1212" s="202" t="str">
        <f t="shared" si="151"/>
        <v/>
      </c>
    </row>
    <row r="1213" spans="1:16" ht="15.75" x14ac:dyDescent="0.2">
      <c r="A1213" s="100"/>
      <c r="B1213" s="49"/>
      <c r="C1213" s="52" t="str">
        <f t="shared" ref="C1213:M1216" si="156">IF($A1213="","",$B1213*(VLOOKUP($A1213,listaDados,C$3,FALSE)))</f>
        <v/>
      </c>
      <c r="D1213" s="52" t="str">
        <f t="shared" si="156"/>
        <v/>
      </c>
      <c r="E1213" s="52" t="str">
        <f t="shared" si="156"/>
        <v/>
      </c>
      <c r="F1213" s="52" t="str">
        <f t="shared" si="156"/>
        <v/>
      </c>
      <c r="G1213" s="52" t="str">
        <f t="shared" si="156"/>
        <v/>
      </c>
      <c r="H1213" s="52" t="str">
        <f t="shared" si="156"/>
        <v/>
      </c>
      <c r="I1213" s="52" t="str">
        <f t="shared" si="156"/>
        <v/>
      </c>
      <c r="J1213" s="52" t="str">
        <f t="shared" si="156"/>
        <v/>
      </c>
      <c r="K1213" s="52" t="str">
        <f t="shared" si="156"/>
        <v/>
      </c>
      <c r="L1213" s="52" t="str">
        <f t="shared" si="156"/>
        <v/>
      </c>
      <c r="M1213" s="52" t="str">
        <f t="shared" si="156"/>
        <v/>
      </c>
      <c r="P1213" s="202" t="str">
        <f t="shared" si="151"/>
        <v/>
      </c>
    </row>
    <row r="1214" spans="1:16" ht="15.75" x14ac:dyDescent="0.2">
      <c r="A1214" s="100"/>
      <c r="B1214" s="49"/>
      <c r="C1214" s="52" t="str">
        <f t="shared" si="156"/>
        <v/>
      </c>
      <c r="D1214" s="52" t="str">
        <f t="shared" si="156"/>
        <v/>
      </c>
      <c r="E1214" s="52" t="str">
        <f t="shared" si="156"/>
        <v/>
      </c>
      <c r="F1214" s="52" t="str">
        <f t="shared" si="156"/>
        <v/>
      </c>
      <c r="G1214" s="52" t="str">
        <f t="shared" si="156"/>
        <v/>
      </c>
      <c r="H1214" s="52" t="str">
        <f t="shared" si="156"/>
        <v/>
      </c>
      <c r="I1214" s="52" t="str">
        <f t="shared" si="156"/>
        <v/>
      </c>
      <c r="J1214" s="52" t="str">
        <f t="shared" si="156"/>
        <v/>
      </c>
      <c r="K1214" s="52" t="str">
        <f t="shared" si="156"/>
        <v/>
      </c>
      <c r="L1214" s="52" t="str">
        <f t="shared" si="156"/>
        <v/>
      </c>
      <c r="M1214" s="52" t="str">
        <f t="shared" si="156"/>
        <v/>
      </c>
      <c r="P1214" s="202" t="str">
        <f t="shared" si="151"/>
        <v/>
      </c>
    </row>
    <row r="1215" spans="1:16" ht="15.75" x14ac:dyDescent="0.2">
      <c r="A1215" s="100"/>
      <c r="B1215" s="49"/>
      <c r="C1215" s="52" t="str">
        <f t="shared" si="156"/>
        <v/>
      </c>
      <c r="D1215" s="52" t="str">
        <f t="shared" si="156"/>
        <v/>
      </c>
      <c r="E1215" s="52" t="str">
        <f t="shared" si="156"/>
        <v/>
      </c>
      <c r="F1215" s="52" t="str">
        <f t="shared" si="156"/>
        <v/>
      </c>
      <c r="G1215" s="52" t="str">
        <f t="shared" si="156"/>
        <v/>
      </c>
      <c r="H1215" s="52" t="str">
        <f t="shared" si="156"/>
        <v/>
      </c>
      <c r="I1215" s="52" t="str">
        <f t="shared" si="156"/>
        <v/>
      </c>
      <c r="J1215" s="52" t="str">
        <f t="shared" si="156"/>
        <v/>
      </c>
      <c r="K1215" s="52" t="str">
        <f t="shared" si="156"/>
        <v/>
      </c>
      <c r="L1215" s="52" t="str">
        <f t="shared" si="156"/>
        <v/>
      </c>
      <c r="M1215" s="52" t="str">
        <f t="shared" si="156"/>
        <v/>
      </c>
      <c r="P1215" s="202" t="str">
        <f t="shared" si="151"/>
        <v/>
      </c>
    </row>
    <row r="1216" spans="1:16" ht="15.75" x14ac:dyDescent="0.2">
      <c r="A1216" s="100"/>
      <c r="B1216" s="49"/>
      <c r="C1216" s="52" t="str">
        <f t="shared" si="156"/>
        <v/>
      </c>
      <c r="D1216" s="52" t="str">
        <f t="shared" si="156"/>
        <v/>
      </c>
      <c r="E1216" s="52" t="str">
        <f t="shared" si="156"/>
        <v/>
      </c>
      <c r="F1216" s="52" t="str">
        <f t="shared" si="156"/>
        <v/>
      </c>
      <c r="G1216" s="52" t="str">
        <f t="shared" si="156"/>
        <v/>
      </c>
      <c r="H1216" s="52" t="str">
        <f t="shared" si="156"/>
        <v/>
      </c>
      <c r="I1216" s="52" t="str">
        <f t="shared" si="156"/>
        <v/>
      </c>
      <c r="J1216" s="52" t="str">
        <f t="shared" si="156"/>
        <v/>
      </c>
      <c r="K1216" s="52" t="str">
        <f t="shared" si="156"/>
        <v/>
      </c>
      <c r="L1216" s="52" t="str">
        <f t="shared" si="156"/>
        <v/>
      </c>
      <c r="M1216" s="52" t="str">
        <f t="shared" si="156"/>
        <v/>
      </c>
      <c r="P1216" s="202" t="str">
        <f t="shared" si="151"/>
        <v/>
      </c>
    </row>
    <row r="1217" spans="1:16" ht="16.5" thickBot="1" x14ac:dyDescent="0.25">
      <c r="A1217" s="181" t="s">
        <v>134</v>
      </c>
      <c r="B1217" s="55"/>
      <c r="C1217" s="50">
        <f t="shared" ref="C1217:M1217" si="157">SUM(C1197:C1216)</f>
        <v>0</v>
      </c>
      <c r="D1217" s="50">
        <f t="shared" si="157"/>
        <v>0</v>
      </c>
      <c r="E1217" s="50">
        <f t="shared" si="157"/>
        <v>0</v>
      </c>
      <c r="F1217" s="50">
        <f t="shared" si="157"/>
        <v>0</v>
      </c>
      <c r="G1217" s="50">
        <f t="shared" si="157"/>
        <v>0</v>
      </c>
      <c r="H1217" s="50">
        <f t="shared" si="157"/>
        <v>0</v>
      </c>
      <c r="I1217" s="50">
        <f t="shared" si="157"/>
        <v>0</v>
      </c>
      <c r="J1217" s="50">
        <f t="shared" si="157"/>
        <v>0</v>
      </c>
      <c r="K1217" s="50">
        <f t="shared" si="157"/>
        <v>0</v>
      </c>
      <c r="L1217" s="50">
        <f t="shared" si="157"/>
        <v>0</v>
      </c>
      <c r="M1217" s="50">
        <f t="shared" si="157"/>
        <v>0</v>
      </c>
      <c r="P1217" s="202" t="str">
        <f t="shared" si="151"/>
        <v>TOTAL</v>
      </c>
    </row>
    <row r="1218" spans="1:16" ht="13.5" thickBot="1" x14ac:dyDescent="0.25">
      <c r="P1218" s="202" t="str">
        <f t="shared" si="151"/>
        <v/>
      </c>
    </row>
    <row r="1219" spans="1:16" ht="30.75" thickBot="1" x14ac:dyDescent="0.25">
      <c r="A1219" s="92" t="s">
        <v>133</v>
      </c>
      <c r="B1219" s="178"/>
      <c r="C1219" s="179"/>
      <c r="D1219" s="179"/>
      <c r="E1219" s="179"/>
      <c r="F1219" s="179"/>
      <c r="G1219" s="179"/>
      <c r="H1219" s="179"/>
      <c r="I1219" s="179"/>
      <c r="J1219" s="179"/>
      <c r="K1219" s="180"/>
      <c r="L1219" s="251" t="s">
        <v>74</v>
      </c>
      <c r="M1219" s="252"/>
      <c r="P1219" s="202" t="str">
        <f t="shared" si="151"/>
        <v>MEC 
F</v>
      </c>
    </row>
    <row r="1220" spans="1:16" ht="15.75" thickBot="1" x14ac:dyDescent="0.3">
      <c r="A1220" s="93" t="s">
        <v>453</v>
      </c>
      <c r="B1220" s="1"/>
      <c r="C1220" s="2" t="s">
        <v>448</v>
      </c>
      <c r="D1220" s="3"/>
      <c r="E1220" s="253"/>
      <c r="F1220" s="253"/>
      <c r="G1220" s="253"/>
      <c r="H1220" s="254"/>
      <c r="I1220" s="255" t="s">
        <v>141</v>
      </c>
      <c r="J1220" s="256"/>
      <c r="K1220" s="257"/>
      <c r="L1220" s="258"/>
      <c r="M1220" s="259"/>
      <c r="P1220" s="202" t="str">
        <f t="shared" si="151"/>
        <v xml:space="preserve">Nº de </v>
      </c>
    </row>
    <row r="1221" spans="1:16" ht="13.5" thickBot="1" x14ac:dyDescent="0.25">
      <c r="A1221" s="94"/>
      <c r="B1221" s="14"/>
      <c r="C1221" s="15">
        <v>14</v>
      </c>
      <c r="D1221" s="15">
        <v>15</v>
      </c>
      <c r="E1221" s="15">
        <v>16</v>
      </c>
      <c r="F1221" s="15">
        <v>17</v>
      </c>
      <c r="G1221" s="15">
        <v>18</v>
      </c>
      <c r="H1221" s="15">
        <v>19</v>
      </c>
      <c r="I1221" s="15">
        <v>20</v>
      </c>
      <c r="J1221" s="15">
        <v>21</v>
      </c>
      <c r="K1221" s="15">
        <v>22</v>
      </c>
      <c r="L1221" s="15">
        <v>23</v>
      </c>
      <c r="M1221" s="95">
        <v>24</v>
      </c>
      <c r="P1221" s="202" t="str">
        <f t="shared" si="151"/>
        <v/>
      </c>
    </row>
    <row r="1222" spans="1:16" ht="15" x14ac:dyDescent="0.2">
      <c r="A1222" s="96" t="s">
        <v>0</v>
      </c>
      <c r="B1222" s="260" t="s">
        <v>73</v>
      </c>
      <c r="C1222" s="262"/>
      <c r="D1222" s="263"/>
      <c r="E1222" s="263"/>
      <c r="F1222" s="263"/>
      <c r="G1222" s="263"/>
      <c r="H1222" s="263"/>
      <c r="I1222" s="263"/>
      <c r="J1222" s="263"/>
      <c r="K1222" s="264"/>
      <c r="L1222" s="268" t="s">
        <v>1</v>
      </c>
      <c r="M1222" s="269"/>
      <c r="P1222" s="202" t="str">
        <f t="shared" si="151"/>
        <v>N.º do</v>
      </c>
    </row>
    <row r="1223" spans="1:16" ht="15.75" thickBot="1" x14ac:dyDescent="0.25">
      <c r="A1223" s="97"/>
      <c r="B1223" s="261"/>
      <c r="C1223" s="265"/>
      <c r="D1223" s="266"/>
      <c r="E1223" s="266"/>
      <c r="F1223" s="266"/>
      <c r="G1223" s="266"/>
      <c r="H1223" s="266"/>
      <c r="I1223" s="266"/>
      <c r="J1223" s="266"/>
      <c r="K1223" s="267"/>
      <c r="L1223" s="270"/>
      <c r="M1223" s="271"/>
      <c r="P1223" s="202" t="str">
        <f t="shared" si="151"/>
        <v/>
      </c>
    </row>
    <row r="1224" spans="1:16" ht="30" x14ac:dyDescent="0.2">
      <c r="A1224" s="249" t="s">
        <v>2</v>
      </c>
      <c r="B1224" s="46" t="s">
        <v>3</v>
      </c>
      <c r="C1224" s="47" t="s">
        <v>54</v>
      </c>
      <c r="D1224" s="47" t="s">
        <v>132</v>
      </c>
      <c r="E1224" s="47" t="s">
        <v>136</v>
      </c>
      <c r="F1224" s="47" t="s">
        <v>137</v>
      </c>
      <c r="G1224" s="47" t="s">
        <v>138</v>
      </c>
      <c r="H1224" s="47" t="s">
        <v>126</v>
      </c>
      <c r="I1224" s="47" t="s">
        <v>127</v>
      </c>
      <c r="J1224" s="47" t="s">
        <v>131</v>
      </c>
      <c r="K1224" s="47" t="s">
        <v>128</v>
      </c>
      <c r="L1224" s="47" t="s">
        <v>129</v>
      </c>
      <c r="M1224" s="47" t="s">
        <v>130</v>
      </c>
      <c r="P1224" s="202" t="str">
        <f t="shared" si="151"/>
        <v>Nome d</v>
      </c>
    </row>
    <row r="1225" spans="1:16" ht="15.75" thickBot="1" x14ac:dyDescent="0.25">
      <c r="A1225" s="250"/>
      <c r="B1225" s="53" t="s">
        <v>4</v>
      </c>
      <c r="C1225" s="54" t="s">
        <v>4</v>
      </c>
      <c r="D1225" s="54" t="s">
        <v>4</v>
      </c>
      <c r="E1225" s="54" t="s">
        <v>4</v>
      </c>
      <c r="F1225" s="54" t="s">
        <v>4</v>
      </c>
      <c r="G1225" s="54" t="s">
        <v>4</v>
      </c>
      <c r="H1225" s="54" t="s">
        <v>139</v>
      </c>
      <c r="I1225" s="54" t="s">
        <v>72</v>
      </c>
      <c r="J1225" s="54" t="s">
        <v>72</v>
      </c>
      <c r="K1225" s="54" t="s">
        <v>72</v>
      </c>
      <c r="L1225" s="54" t="s">
        <v>72</v>
      </c>
      <c r="M1225" s="54" t="s">
        <v>72</v>
      </c>
      <c r="P1225" s="202" t="str">
        <f t="shared" ref="P1225:P1288" si="158">LEFT(A1225,6)</f>
        <v/>
      </c>
    </row>
    <row r="1226" spans="1:16" ht="16.5" x14ac:dyDescent="0.2">
      <c r="A1226" s="98"/>
      <c r="B1226" s="51"/>
      <c r="C1226" s="52" t="str">
        <f t="shared" ref="C1226:M1241" si="159">IF($A1226="","",$B1226*(VLOOKUP($A1226,listaDados,C$3,FALSE)))</f>
        <v/>
      </c>
      <c r="D1226" s="52" t="str">
        <f t="shared" si="159"/>
        <v/>
      </c>
      <c r="E1226" s="52" t="str">
        <f t="shared" si="159"/>
        <v/>
      </c>
      <c r="F1226" s="52" t="str">
        <f t="shared" si="159"/>
        <v/>
      </c>
      <c r="G1226" s="52" t="str">
        <f t="shared" si="159"/>
        <v/>
      </c>
      <c r="H1226" s="52" t="str">
        <f t="shared" si="159"/>
        <v/>
      </c>
      <c r="I1226" s="52" t="str">
        <f t="shared" si="159"/>
        <v/>
      </c>
      <c r="J1226" s="52" t="str">
        <f t="shared" si="159"/>
        <v/>
      </c>
      <c r="K1226" s="52" t="str">
        <f t="shared" si="159"/>
        <v/>
      </c>
      <c r="L1226" s="52" t="str">
        <f t="shared" si="159"/>
        <v/>
      </c>
      <c r="M1226" s="52" t="str">
        <f t="shared" si="159"/>
        <v/>
      </c>
      <c r="P1226" s="202" t="str">
        <f t="shared" si="158"/>
        <v/>
      </c>
    </row>
    <row r="1227" spans="1:16" ht="16.5" x14ac:dyDescent="0.2">
      <c r="A1227" s="99"/>
      <c r="B1227" s="48"/>
      <c r="C1227" s="52" t="str">
        <f t="shared" si="159"/>
        <v/>
      </c>
      <c r="D1227" s="52" t="str">
        <f t="shared" si="159"/>
        <v/>
      </c>
      <c r="E1227" s="52" t="str">
        <f t="shared" si="159"/>
        <v/>
      </c>
      <c r="F1227" s="52" t="str">
        <f t="shared" si="159"/>
        <v/>
      </c>
      <c r="G1227" s="52" t="str">
        <f t="shared" si="159"/>
        <v/>
      </c>
      <c r="H1227" s="52" t="str">
        <f t="shared" si="159"/>
        <v/>
      </c>
      <c r="I1227" s="52" t="str">
        <f t="shared" si="159"/>
        <v/>
      </c>
      <c r="J1227" s="52" t="str">
        <f t="shared" si="159"/>
        <v/>
      </c>
      <c r="K1227" s="52" t="str">
        <f t="shared" si="159"/>
        <v/>
      </c>
      <c r="L1227" s="52" t="str">
        <f t="shared" si="159"/>
        <v/>
      </c>
      <c r="M1227" s="52" t="str">
        <f t="shared" si="159"/>
        <v/>
      </c>
      <c r="P1227" s="202" t="str">
        <f t="shared" si="158"/>
        <v/>
      </c>
    </row>
    <row r="1228" spans="1:16" ht="16.5" x14ac:dyDescent="0.2">
      <c r="A1228" s="99"/>
      <c r="B1228" s="48"/>
      <c r="C1228" s="52" t="str">
        <f t="shared" si="159"/>
        <v/>
      </c>
      <c r="D1228" s="52" t="str">
        <f t="shared" si="159"/>
        <v/>
      </c>
      <c r="E1228" s="52" t="str">
        <f t="shared" si="159"/>
        <v/>
      </c>
      <c r="F1228" s="52" t="str">
        <f t="shared" si="159"/>
        <v/>
      </c>
      <c r="G1228" s="52" t="str">
        <f t="shared" si="159"/>
        <v/>
      </c>
      <c r="H1228" s="52" t="str">
        <f t="shared" si="159"/>
        <v/>
      </c>
      <c r="I1228" s="52" t="str">
        <f t="shared" si="159"/>
        <v/>
      </c>
      <c r="J1228" s="52" t="str">
        <f t="shared" si="159"/>
        <v/>
      </c>
      <c r="K1228" s="52" t="str">
        <f t="shared" si="159"/>
        <v/>
      </c>
      <c r="L1228" s="52" t="str">
        <f t="shared" si="159"/>
        <v/>
      </c>
      <c r="M1228" s="52" t="str">
        <f t="shared" si="159"/>
        <v/>
      </c>
      <c r="P1228" s="202" t="str">
        <f t="shared" si="158"/>
        <v/>
      </c>
    </row>
    <row r="1229" spans="1:16" ht="16.5" x14ac:dyDescent="0.2">
      <c r="A1229" s="99"/>
      <c r="B1229" s="48"/>
      <c r="C1229" s="52" t="str">
        <f t="shared" si="159"/>
        <v/>
      </c>
      <c r="D1229" s="52" t="str">
        <f t="shared" si="159"/>
        <v/>
      </c>
      <c r="E1229" s="52" t="str">
        <f t="shared" si="159"/>
        <v/>
      </c>
      <c r="F1229" s="52" t="str">
        <f t="shared" si="159"/>
        <v/>
      </c>
      <c r="G1229" s="52" t="str">
        <f t="shared" si="159"/>
        <v/>
      </c>
      <c r="H1229" s="52" t="str">
        <f t="shared" si="159"/>
        <v/>
      </c>
      <c r="I1229" s="52" t="str">
        <f t="shared" si="159"/>
        <v/>
      </c>
      <c r="J1229" s="52" t="str">
        <f t="shared" si="159"/>
        <v/>
      </c>
      <c r="K1229" s="52" t="str">
        <f t="shared" si="159"/>
        <v/>
      </c>
      <c r="L1229" s="52" t="str">
        <f t="shared" si="159"/>
        <v/>
      </c>
      <c r="M1229" s="52" t="str">
        <f t="shared" si="159"/>
        <v/>
      </c>
      <c r="P1229" s="202" t="str">
        <f t="shared" si="158"/>
        <v/>
      </c>
    </row>
    <row r="1230" spans="1:16" ht="16.5" x14ac:dyDescent="0.2">
      <c r="A1230" s="99"/>
      <c r="B1230" s="48"/>
      <c r="C1230" s="52" t="str">
        <f t="shared" si="159"/>
        <v/>
      </c>
      <c r="D1230" s="52" t="str">
        <f t="shared" si="159"/>
        <v/>
      </c>
      <c r="E1230" s="52" t="str">
        <f t="shared" si="159"/>
        <v/>
      </c>
      <c r="F1230" s="52" t="str">
        <f t="shared" si="159"/>
        <v/>
      </c>
      <c r="G1230" s="52" t="str">
        <f t="shared" si="159"/>
        <v/>
      </c>
      <c r="H1230" s="52" t="str">
        <f t="shared" si="159"/>
        <v/>
      </c>
      <c r="I1230" s="52" t="str">
        <f t="shared" si="159"/>
        <v/>
      </c>
      <c r="J1230" s="52" t="str">
        <f t="shared" si="159"/>
        <v/>
      </c>
      <c r="K1230" s="52" t="str">
        <f t="shared" si="159"/>
        <v/>
      </c>
      <c r="L1230" s="52" t="str">
        <f t="shared" si="159"/>
        <v/>
      </c>
      <c r="M1230" s="52" t="str">
        <f t="shared" si="159"/>
        <v/>
      </c>
      <c r="P1230" s="202" t="str">
        <f t="shared" si="158"/>
        <v/>
      </c>
    </row>
    <row r="1231" spans="1:16" ht="16.5" x14ac:dyDescent="0.2">
      <c r="A1231" s="99"/>
      <c r="B1231" s="48"/>
      <c r="C1231" s="52" t="str">
        <f t="shared" si="159"/>
        <v/>
      </c>
      <c r="D1231" s="52" t="str">
        <f t="shared" si="159"/>
        <v/>
      </c>
      <c r="E1231" s="52" t="str">
        <f t="shared" si="159"/>
        <v/>
      </c>
      <c r="F1231" s="52" t="str">
        <f t="shared" si="159"/>
        <v/>
      </c>
      <c r="G1231" s="52" t="str">
        <f t="shared" si="159"/>
        <v/>
      </c>
      <c r="H1231" s="52" t="str">
        <f t="shared" si="159"/>
        <v/>
      </c>
      <c r="I1231" s="52" t="str">
        <f t="shared" si="159"/>
        <v/>
      </c>
      <c r="J1231" s="52" t="str">
        <f t="shared" si="159"/>
        <v/>
      </c>
      <c r="K1231" s="52" t="str">
        <f t="shared" si="159"/>
        <v/>
      </c>
      <c r="L1231" s="52" t="str">
        <f t="shared" si="159"/>
        <v/>
      </c>
      <c r="M1231" s="52" t="str">
        <f t="shared" si="159"/>
        <v/>
      </c>
      <c r="P1231" s="202" t="str">
        <f t="shared" si="158"/>
        <v/>
      </c>
    </row>
    <row r="1232" spans="1:16" ht="16.5" x14ac:dyDescent="0.2">
      <c r="A1232" s="99"/>
      <c r="B1232" s="48"/>
      <c r="C1232" s="52" t="str">
        <f t="shared" si="159"/>
        <v/>
      </c>
      <c r="D1232" s="52" t="str">
        <f t="shared" si="159"/>
        <v/>
      </c>
      <c r="E1232" s="52" t="str">
        <f t="shared" si="159"/>
        <v/>
      </c>
      <c r="F1232" s="52" t="str">
        <f t="shared" si="159"/>
        <v/>
      </c>
      <c r="G1232" s="52" t="str">
        <f t="shared" si="159"/>
        <v/>
      </c>
      <c r="H1232" s="52" t="str">
        <f t="shared" si="159"/>
        <v/>
      </c>
      <c r="I1232" s="52" t="str">
        <f t="shared" si="159"/>
        <v/>
      </c>
      <c r="J1232" s="52" t="str">
        <f t="shared" si="159"/>
        <v/>
      </c>
      <c r="K1232" s="52" t="str">
        <f t="shared" si="159"/>
        <v/>
      </c>
      <c r="L1232" s="52" t="str">
        <f t="shared" si="159"/>
        <v/>
      </c>
      <c r="M1232" s="52" t="str">
        <f t="shared" si="159"/>
        <v/>
      </c>
      <c r="P1232" s="202" t="str">
        <f t="shared" si="158"/>
        <v/>
      </c>
    </row>
    <row r="1233" spans="1:16" ht="16.5" x14ac:dyDescent="0.2">
      <c r="A1233" s="99"/>
      <c r="B1233" s="48"/>
      <c r="C1233" s="52" t="str">
        <f t="shared" si="159"/>
        <v/>
      </c>
      <c r="D1233" s="52" t="str">
        <f t="shared" si="159"/>
        <v/>
      </c>
      <c r="E1233" s="52" t="str">
        <f t="shared" si="159"/>
        <v/>
      </c>
      <c r="F1233" s="52" t="str">
        <f t="shared" si="159"/>
        <v/>
      </c>
      <c r="G1233" s="52" t="str">
        <f t="shared" si="159"/>
        <v/>
      </c>
      <c r="H1233" s="52" t="str">
        <f t="shared" si="159"/>
        <v/>
      </c>
      <c r="I1233" s="52" t="str">
        <f t="shared" si="159"/>
        <v/>
      </c>
      <c r="J1233" s="52" t="str">
        <f t="shared" si="159"/>
        <v/>
      </c>
      <c r="K1233" s="52" t="str">
        <f t="shared" si="159"/>
        <v/>
      </c>
      <c r="L1233" s="52" t="str">
        <f t="shared" si="159"/>
        <v/>
      </c>
      <c r="M1233" s="52" t="str">
        <f t="shared" si="159"/>
        <v/>
      </c>
      <c r="P1233" s="202" t="str">
        <f t="shared" si="158"/>
        <v/>
      </c>
    </row>
    <row r="1234" spans="1:16" ht="16.5" x14ac:dyDescent="0.2">
      <c r="A1234" s="99"/>
      <c r="B1234" s="48"/>
      <c r="C1234" s="52" t="str">
        <f t="shared" si="159"/>
        <v/>
      </c>
      <c r="D1234" s="52" t="str">
        <f t="shared" si="159"/>
        <v/>
      </c>
      <c r="E1234" s="52" t="str">
        <f t="shared" si="159"/>
        <v/>
      </c>
      <c r="F1234" s="52" t="str">
        <f t="shared" si="159"/>
        <v/>
      </c>
      <c r="G1234" s="52" t="str">
        <f t="shared" si="159"/>
        <v/>
      </c>
      <c r="H1234" s="52" t="str">
        <f t="shared" si="159"/>
        <v/>
      </c>
      <c r="I1234" s="52" t="str">
        <f t="shared" si="159"/>
        <v/>
      </c>
      <c r="J1234" s="52" t="str">
        <f t="shared" si="159"/>
        <v/>
      </c>
      <c r="K1234" s="52" t="str">
        <f t="shared" si="159"/>
        <v/>
      </c>
      <c r="L1234" s="52" t="str">
        <f t="shared" si="159"/>
        <v/>
      </c>
      <c r="M1234" s="52" t="str">
        <f t="shared" si="159"/>
        <v/>
      </c>
      <c r="P1234" s="202" t="str">
        <f t="shared" si="158"/>
        <v/>
      </c>
    </row>
    <row r="1235" spans="1:16" ht="15.75" x14ac:dyDescent="0.2">
      <c r="A1235" s="100"/>
      <c r="B1235" s="49"/>
      <c r="C1235" s="52" t="str">
        <f t="shared" si="159"/>
        <v/>
      </c>
      <c r="D1235" s="52" t="str">
        <f t="shared" si="159"/>
        <v/>
      </c>
      <c r="E1235" s="52" t="str">
        <f t="shared" si="159"/>
        <v/>
      </c>
      <c r="F1235" s="52" t="str">
        <f t="shared" si="159"/>
        <v/>
      </c>
      <c r="G1235" s="52" t="str">
        <f t="shared" si="159"/>
        <v/>
      </c>
      <c r="H1235" s="52" t="str">
        <f t="shared" si="159"/>
        <v/>
      </c>
      <c r="I1235" s="52" t="str">
        <f t="shared" si="159"/>
        <v/>
      </c>
      <c r="J1235" s="52" t="str">
        <f t="shared" si="159"/>
        <v/>
      </c>
      <c r="K1235" s="52" t="str">
        <f t="shared" si="159"/>
        <v/>
      </c>
      <c r="L1235" s="52" t="str">
        <f t="shared" si="159"/>
        <v/>
      </c>
      <c r="M1235" s="52" t="str">
        <f t="shared" si="159"/>
        <v/>
      </c>
      <c r="P1235" s="202" t="str">
        <f t="shared" si="158"/>
        <v/>
      </c>
    </row>
    <row r="1236" spans="1:16" ht="15.75" x14ac:dyDescent="0.2">
      <c r="A1236" s="100"/>
      <c r="B1236" s="49"/>
      <c r="C1236" s="52" t="str">
        <f t="shared" si="159"/>
        <v/>
      </c>
      <c r="D1236" s="52" t="str">
        <f t="shared" si="159"/>
        <v/>
      </c>
      <c r="E1236" s="52" t="str">
        <f t="shared" si="159"/>
        <v/>
      </c>
      <c r="F1236" s="52" t="str">
        <f t="shared" si="159"/>
        <v/>
      </c>
      <c r="G1236" s="52" t="str">
        <f t="shared" si="159"/>
        <v/>
      </c>
      <c r="H1236" s="52" t="str">
        <f t="shared" si="159"/>
        <v/>
      </c>
      <c r="I1236" s="52" t="str">
        <f t="shared" si="159"/>
        <v/>
      </c>
      <c r="J1236" s="52" t="str">
        <f t="shared" si="159"/>
        <v/>
      </c>
      <c r="K1236" s="52" t="str">
        <f t="shared" si="159"/>
        <v/>
      </c>
      <c r="L1236" s="52" t="str">
        <f t="shared" si="159"/>
        <v/>
      </c>
      <c r="M1236" s="52" t="str">
        <f t="shared" si="159"/>
        <v/>
      </c>
      <c r="P1236" s="202" t="str">
        <f t="shared" si="158"/>
        <v/>
      </c>
    </row>
    <row r="1237" spans="1:16" ht="15.75" x14ac:dyDescent="0.2">
      <c r="A1237" s="100"/>
      <c r="B1237" s="49"/>
      <c r="C1237" s="52" t="str">
        <f t="shared" si="159"/>
        <v/>
      </c>
      <c r="D1237" s="52" t="str">
        <f t="shared" si="159"/>
        <v/>
      </c>
      <c r="E1237" s="52" t="str">
        <f t="shared" si="159"/>
        <v/>
      </c>
      <c r="F1237" s="52" t="str">
        <f t="shared" si="159"/>
        <v/>
      </c>
      <c r="G1237" s="52" t="str">
        <f t="shared" si="159"/>
        <v/>
      </c>
      <c r="H1237" s="52" t="str">
        <f t="shared" si="159"/>
        <v/>
      </c>
      <c r="I1237" s="52" t="str">
        <f t="shared" si="159"/>
        <v/>
      </c>
      <c r="J1237" s="52" t="str">
        <f t="shared" si="159"/>
        <v/>
      </c>
      <c r="K1237" s="52" t="str">
        <f t="shared" si="159"/>
        <v/>
      </c>
      <c r="L1237" s="52" t="str">
        <f t="shared" si="159"/>
        <v/>
      </c>
      <c r="M1237" s="52" t="str">
        <f t="shared" si="159"/>
        <v/>
      </c>
      <c r="P1237" s="202" t="str">
        <f t="shared" si="158"/>
        <v/>
      </c>
    </row>
    <row r="1238" spans="1:16" ht="15.75" x14ac:dyDescent="0.2">
      <c r="A1238" s="100"/>
      <c r="B1238" s="49"/>
      <c r="C1238" s="52" t="str">
        <f t="shared" si="159"/>
        <v/>
      </c>
      <c r="D1238" s="52" t="str">
        <f t="shared" si="159"/>
        <v/>
      </c>
      <c r="E1238" s="52" t="str">
        <f t="shared" si="159"/>
        <v/>
      </c>
      <c r="F1238" s="52" t="str">
        <f t="shared" si="159"/>
        <v/>
      </c>
      <c r="G1238" s="52" t="str">
        <f t="shared" si="159"/>
        <v/>
      </c>
      <c r="H1238" s="52" t="str">
        <f t="shared" si="159"/>
        <v/>
      </c>
      <c r="I1238" s="52" t="str">
        <f t="shared" si="159"/>
        <v/>
      </c>
      <c r="J1238" s="52" t="str">
        <f t="shared" si="159"/>
        <v/>
      </c>
      <c r="K1238" s="52" t="str">
        <f t="shared" si="159"/>
        <v/>
      </c>
      <c r="L1238" s="52" t="str">
        <f t="shared" si="159"/>
        <v/>
      </c>
      <c r="M1238" s="52" t="str">
        <f t="shared" si="159"/>
        <v/>
      </c>
      <c r="P1238" s="202" t="str">
        <f t="shared" si="158"/>
        <v/>
      </c>
    </row>
    <row r="1239" spans="1:16" ht="15.75" x14ac:dyDescent="0.2">
      <c r="A1239" s="100"/>
      <c r="B1239" s="49"/>
      <c r="C1239" s="52" t="str">
        <f t="shared" si="159"/>
        <v/>
      </c>
      <c r="D1239" s="52" t="str">
        <f t="shared" si="159"/>
        <v/>
      </c>
      <c r="E1239" s="52" t="str">
        <f t="shared" si="159"/>
        <v/>
      </c>
      <c r="F1239" s="52" t="str">
        <f t="shared" si="159"/>
        <v/>
      </c>
      <c r="G1239" s="52" t="str">
        <f t="shared" si="159"/>
        <v/>
      </c>
      <c r="H1239" s="52" t="str">
        <f t="shared" si="159"/>
        <v/>
      </c>
      <c r="I1239" s="52" t="str">
        <f t="shared" si="159"/>
        <v/>
      </c>
      <c r="J1239" s="52" t="str">
        <f t="shared" si="159"/>
        <v/>
      </c>
      <c r="K1239" s="52" t="str">
        <f t="shared" si="159"/>
        <v/>
      </c>
      <c r="L1239" s="52" t="str">
        <f t="shared" si="159"/>
        <v/>
      </c>
      <c r="M1239" s="52" t="str">
        <f t="shared" si="159"/>
        <v/>
      </c>
      <c r="P1239" s="202" t="str">
        <f t="shared" si="158"/>
        <v/>
      </c>
    </row>
    <row r="1240" spans="1:16" ht="15.75" x14ac:dyDescent="0.2">
      <c r="A1240" s="100"/>
      <c r="B1240" s="49"/>
      <c r="C1240" s="52" t="str">
        <f t="shared" si="159"/>
        <v/>
      </c>
      <c r="D1240" s="52" t="str">
        <f t="shared" si="159"/>
        <v/>
      </c>
      <c r="E1240" s="52" t="str">
        <f t="shared" si="159"/>
        <v/>
      </c>
      <c r="F1240" s="52" t="str">
        <f t="shared" si="159"/>
        <v/>
      </c>
      <c r="G1240" s="52" t="str">
        <f t="shared" si="159"/>
        <v/>
      </c>
      <c r="H1240" s="52" t="str">
        <f t="shared" si="159"/>
        <v/>
      </c>
      <c r="I1240" s="52" t="str">
        <f t="shared" si="159"/>
        <v/>
      </c>
      <c r="J1240" s="52" t="str">
        <f t="shared" si="159"/>
        <v/>
      </c>
      <c r="K1240" s="52" t="str">
        <f t="shared" si="159"/>
        <v/>
      </c>
      <c r="L1240" s="52" t="str">
        <f t="shared" si="159"/>
        <v/>
      </c>
      <c r="M1240" s="52" t="str">
        <f t="shared" si="159"/>
        <v/>
      </c>
      <c r="P1240" s="202" t="str">
        <f t="shared" si="158"/>
        <v/>
      </c>
    </row>
    <row r="1241" spans="1:16" ht="15.75" x14ac:dyDescent="0.2">
      <c r="A1241" s="100"/>
      <c r="B1241" s="49"/>
      <c r="C1241" s="52" t="str">
        <f t="shared" si="159"/>
        <v/>
      </c>
      <c r="D1241" s="52" t="str">
        <f t="shared" si="159"/>
        <v/>
      </c>
      <c r="E1241" s="52" t="str">
        <f t="shared" si="159"/>
        <v/>
      </c>
      <c r="F1241" s="52" t="str">
        <f t="shared" si="159"/>
        <v/>
      </c>
      <c r="G1241" s="52" t="str">
        <f t="shared" si="159"/>
        <v/>
      </c>
      <c r="H1241" s="52" t="str">
        <f t="shared" si="159"/>
        <v/>
      </c>
      <c r="I1241" s="52" t="str">
        <f t="shared" si="159"/>
        <v/>
      </c>
      <c r="J1241" s="52" t="str">
        <f t="shared" si="159"/>
        <v/>
      </c>
      <c r="K1241" s="52" t="str">
        <f t="shared" si="159"/>
        <v/>
      </c>
      <c r="L1241" s="52" t="str">
        <f t="shared" si="159"/>
        <v/>
      </c>
      <c r="M1241" s="52" t="str">
        <f t="shared" si="159"/>
        <v/>
      </c>
      <c r="P1241" s="202" t="str">
        <f t="shared" si="158"/>
        <v/>
      </c>
    </row>
    <row r="1242" spans="1:16" ht="15.75" x14ac:dyDescent="0.2">
      <c r="A1242" s="100"/>
      <c r="B1242" s="49"/>
      <c r="C1242" s="52" t="str">
        <f t="shared" ref="C1242:M1245" si="160">IF($A1242="","",$B1242*(VLOOKUP($A1242,listaDados,C$3,FALSE)))</f>
        <v/>
      </c>
      <c r="D1242" s="52" t="str">
        <f t="shared" si="160"/>
        <v/>
      </c>
      <c r="E1242" s="52" t="str">
        <f t="shared" si="160"/>
        <v/>
      </c>
      <c r="F1242" s="52" t="str">
        <f t="shared" si="160"/>
        <v/>
      </c>
      <c r="G1242" s="52" t="str">
        <f t="shared" si="160"/>
        <v/>
      </c>
      <c r="H1242" s="52" t="str">
        <f t="shared" si="160"/>
        <v/>
      </c>
      <c r="I1242" s="52" t="str">
        <f t="shared" si="160"/>
        <v/>
      </c>
      <c r="J1242" s="52" t="str">
        <f t="shared" si="160"/>
        <v/>
      </c>
      <c r="K1242" s="52" t="str">
        <f t="shared" si="160"/>
        <v/>
      </c>
      <c r="L1242" s="52" t="str">
        <f t="shared" si="160"/>
        <v/>
      </c>
      <c r="M1242" s="52" t="str">
        <f t="shared" si="160"/>
        <v/>
      </c>
      <c r="P1242" s="202" t="str">
        <f t="shared" si="158"/>
        <v/>
      </c>
    </row>
    <row r="1243" spans="1:16" ht="15.75" x14ac:dyDescent="0.2">
      <c r="A1243" s="100"/>
      <c r="B1243" s="49"/>
      <c r="C1243" s="52" t="str">
        <f t="shared" si="160"/>
        <v/>
      </c>
      <c r="D1243" s="52" t="str">
        <f t="shared" si="160"/>
        <v/>
      </c>
      <c r="E1243" s="52" t="str">
        <f t="shared" si="160"/>
        <v/>
      </c>
      <c r="F1243" s="52" t="str">
        <f t="shared" si="160"/>
        <v/>
      </c>
      <c r="G1243" s="52" t="str">
        <f t="shared" si="160"/>
        <v/>
      </c>
      <c r="H1243" s="52" t="str">
        <f t="shared" si="160"/>
        <v/>
      </c>
      <c r="I1243" s="52" t="str">
        <f t="shared" si="160"/>
        <v/>
      </c>
      <c r="J1243" s="52" t="str">
        <f t="shared" si="160"/>
        <v/>
      </c>
      <c r="K1243" s="52" t="str">
        <f t="shared" si="160"/>
        <v/>
      </c>
      <c r="L1243" s="52" t="str">
        <f t="shared" si="160"/>
        <v/>
      </c>
      <c r="M1243" s="52" t="str">
        <f t="shared" si="160"/>
        <v/>
      </c>
      <c r="P1243" s="202" t="str">
        <f t="shared" si="158"/>
        <v/>
      </c>
    </row>
    <row r="1244" spans="1:16" ht="15.75" x14ac:dyDescent="0.2">
      <c r="A1244" s="100"/>
      <c r="B1244" s="49"/>
      <c r="C1244" s="52" t="str">
        <f t="shared" si="160"/>
        <v/>
      </c>
      <c r="D1244" s="52" t="str">
        <f t="shared" si="160"/>
        <v/>
      </c>
      <c r="E1244" s="52" t="str">
        <f t="shared" si="160"/>
        <v/>
      </c>
      <c r="F1244" s="52" t="str">
        <f t="shared" si="160"/>
        <v/>
      </c>
      <c r="G1244" s="52" t="str">
        <f t="shared" si="160"/>
        <v/>
      </c>
      <c r="H1244" s="52" t="str">
        <f t="shared" si="160"/>
        <v/>
      </c>
      <c r="I1244" s="52" t="str">
        <f t="shared" si="160"/>
        <v/>
      </c>
      <c r="J1244" s="52" t="str">
        <f t="shared" si="160"/>
        <v/>
      </c>
      <c r="K1244" s="52" t="str">
        <f t="shared" si="160"/>
        <v/>
      </c>
      <c r="L1244" s="52" t="str">
        <f t="shared" si="160"/>
        <v/>
      </c>
      <c r="M1244" s="52" t="str">
        <f t="shared" si="160"/>
        <v/>
      </c>
      <c r="P1244" s="202" t="str">
        <f t="shared" si="158"/>
        <v/>
      </c>
    </row>
    <row r="1245" spans="1:16" ht="15.75" x14ac:dyDescent="0.2">
      <c r="A1245" s="100"/>
      <c r="B1245" s="49"/>
      <c r="C1245" s="52" t="str">
        <f t="shared" si="160"/>
        <v/>
      </c>
      <c r="D1245" s="52" t="str">
        <f t="shared" si="160"/>
        <v/>
      </c>
      <c r="E1245" s="52" t="str">
        <f t="shared" si="160"/>
        <v/>
      </c>
      <c r="F1245" s="52" t="str">
        <f t="shared" si="160"/>
        <v/>
      </c>
      <c r="G1245" s="52" t="str">
        <f t="shared" si="160"/>
        <v/>
      </c>
      <c r="H1245" s="52" t="str">
        <f t="shared" si="160"/>
        <v/>
      </c>
      <c r="I1245" s="52" t="str">
        <f t="shared" si="160"/>
        <v/>
      </c>
      <c r="J1245" s="52" t="str">
        <f t="shared" si="160"/>
        <v/>
      </c>
      <c r="K1245" s="52" t="str">
        <f t="shared" si="160"/>
        <v/>
      </c>
      <c r="L1245" s="52" t="str">
        <f t="shared" si="160"/>
        <v/>
      </c>
      <c r="M1245" s="52" t="str">
        <f t="shared" si="160"/>
        <v/>
      </c>
      <c r="P1245" s="202" t="str">
        <f t="shared" si="158"/>
        <v/>
      </c>
    </row>
    <row r="1246" spans="1:16" ht="16.5" thickBot="1" x14ac:dyDescent="0.25">
      <c r="A1246" s="181" t="s">
        <v>134</v>
      </c>
      <c r="B1246" s="55"/>
      <c r="C1246" s="50">
        <f t="shared" ref="C1246:M1246" si="161">SUM(C1226:C1245)</f>
        <v>0</v>
      </c>
      <c r="D1246" s="50">
        <f t="shared" si="161"/>
        <v>0</v>
      </c>
      <c r="E1246" s="50">
        <f t="shared" si="161"/>
        <v>0</v>
      </c>
      <c r="F1246" s="50">
        <f t="shared" si="161"/>
        <v>0</v>
      </c>
      <c r="G1246" s="50">
        <f t="shared" si="161"/>
        <v>0</v>
      </c>
      <c r="H1246" s="50">
        <f t="shared" si="161"/>
        <v>0</v>
      </c>
      <c r="I1246" s="50">
        <f t="shared" si="161"/>
        <v>0</v>
      </c>
      <c r="J1246" s="50">
        <f t="shared" si="161"/>
        <v>0</v>
      </c>
      <c r="K1246" s="50">
        <f t="shared" si="161"/>
        <v>0</v>
      </c>
      <c r="L1246" s="50">
        <f t="shared" si="161"/>
        <v>0</v>
      </c>
      <c r="M1246" s="50">
        <f t="shared" si="161"/>
        <v>0</v>
      </c>
      <c r="P1246" s="202" t="str">
        <f t="shared" si="158"/>
        <v>TOTAL</v>
      </c>
    </row>
    <row r="1247" spans="1:16" ht="13.5" thickBot="1" x14ac:dyDescent="0.25">
      <c r="P1247" s="202" t="str">
        <f t="shared" si="158"/>
        <v/>
      </c>
    </row>
    <row r="1248" spans="1:16" ht="30.75" thickBot="1" x14ac:dyDescent="0.25">
      <c r="A1248" s="92" t="s">
        <v>133</v>
      </c>
      <c r="B1248" s="178"/>
      <c r="C1248" s="179"/>
      <c r="D1248" s="179"/>
      <c r="E1248" s="179"/>
      <c r="F1248" s="179"/>
      <c r="G1248" s="179"/>
      <c r="H1248" s="179"/>
      <c r="I1248" s="179"/>
      <c r="J1248" s="179"/>
      <c r="K1248" s="180"/>
      <c r="L1248" s="251" t="s">
        <v>74</v>
      </c>
      <c r="M1248" s="252"/>
      <c r="P1248" s="202" t="str">
        <f t="shared" si="158"/>
        <v>MEC 
F</v>
      </c>
    </row>
    <row r="1249" spans="1:16" ht="15.75" thickBot="1" x14ac:dyDescent="0.3">
      <c r="A1249" s="93" t="s">
        <v>453</v>
      </c>
      <c r="B1249" s="1"/>
      <c r="C1249" s="2" t="s">
        <v>448</v>
      </c>
      <c r="D1249" s="3"/>
      <c r="E1249" s="253"/>
      <c r="F1249" s="253"/>
      <c r="G1249" s="253"/>
      <c r="H1249" s="254"/>
      <c r="I1249" s="255" t="s">
        <v>141</v>
      </c>
      <c r="J1249" s="256"/>
      <c r="K1249" s="257"/>
      <c r="L1249" s="258"/>
      <c r="M1249" s="259"/>
      <c r="P1249" s="202" t="str">
        <f t="shared" si="158"/>
        <v xml:space="preserve">Nº de </v>
      </c>
    </row>
    <row r="1250" spans="1:16" ht="13.5" thickBot="1" x14ac:dyDescent="0.25">
      <c r="A1250" s="94"/>
      <c r="B1250" s="14"/>
      <c r="C1250" s="15">
        <v>14</v>
      </c>
      <c r="D1250" s="15">
        <v>15</v>
      </c>
      <c r="E1250" s="15">
        <v>16</v>
      </c>
      <c r="F1250" s="15">
        <v>17</v>
      </c>
      <c r="G1250" s="15">
        <v>18</v>
      </c>
      <c r="H1250" s="15">
        <v>19</v>
      </c>
      <c r="I1250" s="15">
        <v>20</v>
      </c>
      <c r="J1250" s="15">
        <v>21</v>
      </c>
      <c r="K1250" s="15">
        <v>22</v>
      </c>
      <c r="L1250" s="15">
        <v>23</v>
      </c>
      <c r="M1250" s="95">
        <v>24</v>
      </c>
      <c r="P1250" s="202" t="str">
        <f t="shared" si="158"/>
        <v/>
      </c>
    </row>
    <row r="1251" spans="1:16" ht="15" x14ac:dyDescent="0.2">
      <c r="A1251" s="96" t="s">
        <v>0</v>
      </c>
      <c r="B1251" s="260" t="s">
        <v>73</v>
      </c>
      <c r="C1251" s="262"/>
      <c r="D1251" s="263"/>
      <c r="E1251" s="263"/>
      <c r="F1251" s="263"/>
      <c r="G1251" s="263"/>
      <c r="H1251" s="263"/>
      <c r="I1251" s="263"/>
      <c r="J1251" s="263"/>
      <c r="K1251" s="264"/>
      <c r="L1251" s="268" t="s">
        <v>1</v>
      </c>
      <c r="M1251" s="269"/>
      <c r="P1251" s="202" t="str">
        <f t="shared" si="158"/>
        <v>N.º do</v>
      </c>
    </row>
    <row r="1252" spans="1:16" ht="15.75" thickBot="1" x14ac:dyDescent="0.25">
      <c r="A1252" s="97"/>
      <c r="B1252" s="261"/>
      <c r="C1252" s="265"/>
      <c r="D1252" s="266"/>
      <c r="E1252" s="266"/>
      <c r="F1252" s="266"/>
      <c r="G1252" s="266"/>
      <c r="H1252" s="266"/>
      <c r="I1252" s="266"/>
      <c r="J1252" s="266"/>
      <c r="K1252" s="267"/>
      <c r="L1252" s="270"/>
      <c r="M1252" s="271"/>
      <c r="P1252" s="202" t="str">
        <f t="shared" si="158"/>
        <v/>
      </c>
    </row>
    <row r="1253" spans="1:16" ht="30" x14ac:dyDescent="0.2">
      <c r="A1253" s="249" t="s">
        <v>2</v>
      </c>
      <c r="B1253" s="46" t="s">
        <v>3</v>
      </c>
      <c r="C1253" s="47" t="s">
        <v>54</v>
      </c>
      <c r="D1253" s="47" t="s">
        <v>132</v>
      </c>
      <c r="E1253" s="47" t="s">
        <v>136</v>
      </c>
      <c r="F1253" s="47" t="s">
        <v>137</v>
      </c>
      <c r="G1253" s="47" t="s">
        <v>138</v>
      </c>
      <c r="H1253" s="47" t="s">
        <v>126</v>
      </c>
      <c r="I1253" s="47" t="s">
        <v>127</v>
      </c>
      <c r="J1253" s="47" t="s">
        <v>131</v>
      </c>
      <c r="K1253" s="47" t="s">
        <v>128</v>
      </c>
      <c r="L1253" s="47" t="s">
        <v>129</v>
      </c>
      <c r="M1253" s="47" t="s">
        <v>130</v>
      </c>
      <c r="P1253" s="202" t="str">
        <f t="shared" si="158"/>
        <v>Nome d</v>
      </c>
    </row>
    <row r="1254" spans="1:16" ht="15.75" thickBot="1" x14ac:dyDescent="0.25">
      <c r="A1254" s="250"/>
      <c r="B1254" s="53" t="s">
        <v>4</v>
      </c>
      <c r="C1254" s="54" t="s">
        <v>4</v>
      </c>
      <c r="D1254" s="54" t="s">
        <v>4</v>
      </c>
      <c r="E1254" s="54" t="s">
        <v>4</v>
      </c>
      <c r="F1254" s="54" t="s">
        <v>4</v>
      </c>
      <c r="G1254" s="54" t="s">
        <v>4</v>
      </c>
      <c r="H1254" s="54" t="s">
        <v>139</v>
      </c>
      <c r="I1254" s="54" t="s">
        <v>72</v>
      </c>
      <c r="J1254" s="54" t="s">
        <v>72</v>
      </c>
      <c r="K1254" s="54" t="s">
        <v>72</v>
      </c>
      <c r="L1254" s="54" t="s">
        <v>72</v>
      </c>
      <c r="M1254" s="54" t="s">
        <v>72</v>
      </c>
      <c r="P1254" s="202" t="str">
        <f t="shared" si="158"/>
        <v/>
      </c>
    </row>
    <row r="1255" spans="1:16" ht="16.5" x14ac:dyDescent="0.2">
      <c r="A1255" s="98"/>
      <c r="B1255" s="51"/>
      <c r="C1255" s="52" t="str">
        <f t="shared" ref="C1255:M1270" si="162">IF($A1255="","",$B1255*(VLOOKUP($A1255,listaDados,C$3,FALSE)))</f>
        <v/>
      </c>
      <c r="D1255" s="52" t="str">
        <f t="shared" si="162"/>
        <v/>
      </c>
      <c r="E1255" s="52" t="str">
        <f t="shared" si="162"/>
        <v/>
      </c>
      <c r="F1255" s="52" t="str">
        <f t="shared" si="162"/>
        <v/>
      </c>
      <c r="G1255" s="52" t="str">
        <f t="shared" si="162"/>
        <v/>
      </c>
      <c r="H1255" s="52" t="str">
        <f t="shared" si="162"/>
        <v/>
      </c>
      <c r="I1255" s="52" t="str">
        <f t="shared" si="162"/>
        <v/>
      </c>
      <c r="J1255" s="52" t="str">
        <f t="shared" si="162"/>
        <v/>
      </c>
      <c r="K1255" s="52" t="str">
        <f t="shared" si="162"/>
        <v/>
      </c>
      <c r="L1255" s="52" t="str">
        <f t="shared" si="162"/>
        <v/>
      </c>
      <c r="M1255" s="52" t="str">
        <f t="shared" si="162"/>
        <v/>
      </c>
      <c r="P1255" s="202" t="str">
        <f t="shared" si="158"/>
        <v/>
      </c>
    </row>
    <row r="1256" spans="1:16" ht="16.5" x14ac:dyDescent="0.2">
      <c r="A1256" s="99"/>
      <c r="B1256" s="48"/>
      <c r="C1256" s="52" t="str">
        <f t="shared" si="162"/>
        <v/>
      </c>
      <c r="D1256" s="52" t="str">
        <f t="shared" si="162"/>
        <v/>
      </c>
      <c r="E1256" s="52" t="str">
        <f t="shared" si="162"/>
        <v/>
      </c>
      <c r="F1256" s="52" t="str">
        <f t="shared" si="162"/>
        <v/>
      </c>
      <c r="G1256" s="52" t="str">
        <f t="shared" si="162"/>
        <v/>
      </c>
      <c r="H1256" s="52" t="str">
        <f t="shared" si="162"/>
        <v/>
      </c>
      <c r="I1256" s="52" t="str">
        <f t="shared" si="162"/>
        <v/>
      </c>
      <c r="J1256" s="52" t="str">
        <f t="shared" si="162"/>
        <v/>
      </c>
      <c r="K1256" s="52" t="str">
        <f t="shared" si="162"/>
        <v/>
      </c>
      <c r="L1256" s="52" t="str">
        <f t="shared" si="162"/>
        <v/>
      </c>
      <c r="M1256" s="52" t="str">
        <f t="shared" si="162"/>
        <v/>
      </c>
      <c r="P1256" s="202" t="str">
        <f t="shared" si="158"/>
        <v/>
      </c>
    </row>
    <row r="1257" spans="1:16" ht="16.5" x14ac:dyDescent="0.2">
      <c r="A1257" s="99"/>
      <c r="B1257" s="48"/>
      <c r="C1257" s="52" t="str">
        <f t="shared" si="162"/>
        <v/>
      </c>
      <c r="D1257" s="52" t="str">
        <f t="shared" si="162"/>
        <v/>
      </c>
      <c r="E1257" s="52" t="str">
        <f t="shared" si="162"/>
        <v/>
      </c>
      <c r="F1257" s="52" t="str">
        <f t="shared" si="162"/>
        <v/>
      </c>
      <c r="G1257" s="52" t="str">
        <f t="shared" si="162"/>
        <v/>
      </c>
      <c r="H1257" s="52" t="str">
        <f t="shared" si="162"/>
        <v/>
      </c>
      <c r="I1257" s="52" t="str">
        <f t="shared" si="162"/>
        <v/>
      </c>
      <c r="J1257" s="52" t="str">
        <f t="shared" si="162"/>
        <v/>
      </c>
      <c r="K1257" s="52" t="str">
        <f t="shared" si="162"/>
        <v/>
      </c>
      <c r="L1257" s="52" t="str">
        <f t="shared" si="162"/>
        <v/>
      </c>
      <c r="M1257" s="52" t="str">
        <f t="shared" si="162"/>
        <v/>
      </c>
      <c r="P1257" s="202" t="str">
        <f t="shared" si="158"/>
        <v/>
      </c>
    </row>
    <row r="1258" spans="1:16" ht="16.5" x14ac:dyDescent="0.2">
      <c r="A1258" s="99"/>
      <c r="B1258" s="48"/>
      <c r="C1258" s="52" t="str">
        <f t="shared" si="162"/>
        <v/>
      </c>
      <c r="D1258" s="52" t="str">
        <f t="shared" si="162"/>
        <v/>
      </c>
      <c r="E1258" s="52" t="str">
        <f t="shared" si="162"/>
        <v/>
      </c>
      <c r="F1258" s="52" t="str">
        <f t="shared" si="162"/>
        <v/>
      </c>
      <c r="G1258" s="52" t="str">
        <f t="shared" si="162"/>
        <v/>
      </c>
      <c r="H1258" s="52" t="str">
        <f t="shared" si="162"/>
        <v/>
      </c>
      <c r="I1258" s="52" t="str">
        <f t="shared" si="162"/>
        <v/>
      </c>
      <c r="J1258" s="52" t="str">
        <f t="shared" si="162"/>
        <v/>
      </c>
      <c r="K1258" s="52" t="str">
        <f t="shared" si="162"/>
        <v/>
      </c>
      <c r="L1258" s="52" t="str">
        <f t="shared" si="162"/>
        <v/>
      </c>
      <c r="M1258" s="52" t="str">
        <f t="shared" si="162"/>
        <v/>
      </c>
      <c r="P1258" s="202" t="str">
        <f t="shared" si="158"/>
        <v/>
      </c>
    </row>
    <row r="1259" spans="1:16" ht="16.5" x14ac:dyDescent="0.2">
      <c r="A1259" s="99"/>
      <c r="B1259" s="48"/>
      <c r="C1259" s="52" t="str">
        <f t="shared" si="162"/>
        <v/>
      </c>
      <c r="D1259" s="52" t="str">
        <f t="shared" si="162"/>
        <v/>
      </c>
      <c r="E1259" s="52" t="str">
        <f t="shared" si="162"/>
        <v/>
      </c>
      <c r="F1259" s="52" t="str">
        <f t="shared" si="162"/>
        <v/>
      </c>
      <c r="G1259" s="52" t="str">
        <f t="shared" si="162"/>
        <v/>
      </c>
      <c r="H1259" s="52" t="str">
        <f t="shared" si="162"/>
        <v/>
      </c>
      <c r="I1259" s="52" t="str">
        <f t="shared" si="162"/>
        <v/>
      </c>
      <c r="J1259" s="52" t="str">
        <f t="shared" si="162"/>
        <v/>
      </c>
      <c r="K1259" s="52" t="str">
        <f t="shared" si="162"/>
        <v/>
      </c>
      <c r="L1259" s="52" t="str">
        <f t="shared" si="162"/>
        <v/>
      </c>
      <c r="M1259" s="52" t="str">
        <f t="shared" si="162"/>
        <v/>
      </c>
      <c r="P1259" s="202" t="str">
        <f t="shared" si="158"/>
        <v/>
      </c>
    </row>
    <row r="1260" spans="1:16" ht="16.5" x14ac:dyDescent="0.2">
      <c r="A1260" s="99"/>
      <c r="B1260" s="48"/>
      <c r="C1260" s="52" t="str">
        <f t="shared" si="162"/>
        <v/>
      </c>
      <c r="D1260" s="52" t="str">
        <f t="shared" si="162"/>
        <v/>
      </c>
      <c r="E1260" s="52" t="str">
        <f t="shared" si="162"/>
        <v/>
      </c>
      <c r="F1260" s="52" t="str">
        <f t="shared" si="162"/>
        <v/>
      </c>
      <c r="G1260" s="52" t="str">
        <f t="shared" si="162"/>
        <v/>
      </c>
      <c r="H1260" s="52" t="str">
        <f t="shared" si="162"/>
        <v/>
      </c>
      <c r="I1260" s="52" t="str">
        <f t="shared" si="162"/>
        <v/>
      </c>
      <c r="J1260" s="52" t="str">
        <f t="shared" si="162"/>
        <v/>
      </c>
      <c r="K1260" s="52" t="str">
        <f t="shared" si="162"/>
        <v/>
      </c>
      <c r="L1260" s="52" t="str">
        <f t="shared" si="162"/>
        <v/>
      </c>
      <c r="M1260" s="52" t="str">
        <f t="shared" si="162"/>
        <v/>
      </c>
      <c r="P1260" s="202" t="str">
        <f t="shared" si="158"/>
        <v/>
      </c>
    </row>
    <row r="1261" spans="1:16" ht="16.5" x14ac:dyDescent="0.2">
      <c r="A1261" s="99"/>
      <c r="B1261" s="48"/>
      <c r="C1261" s="52" t="str">
        <f t="shared" si="162"/>
        <v/>
      </c>
      <c r="D1261" s="52" t="str">
        <f t="shared" si="162"/>
        <v/>
      </c>
      <c r="E1261" s="52" t="str">
        <f t="shared" si="162"/>
        <v/>
      </c>
      <c r="F1261" s="52" t="str">
        <f t="shared" si="162"/>
        <v/>
      </c>
      <c r="G1261" s="52" t="str">
        <f t="shared" si="162"/>
        <v/>
      </c>
      <c r="H1261" s="52" t="str">
        <f t="shared" si="162"/>
        <v/>
      </c>
      <c r="I1261" s="52" t="str">
        <f t="shared" si="162"/>
        <v/>
      </c>
      <c r="J1261" s="52" t="str">
        <f t="shared" si="162"/>
        <v/>
      </c>
      <c r="K1261" s="52" t="str">
        <f t="shared" si="162"/>
        <v/>
      </c>
      <c r="L1261" s="52" t="str">
        <f t="shared" si="162"/>
        <v/>
      </c>
      <c r="M1261" s="52" t="str">
        <f t="shared" si="162"/>
        <v/>
      </c>
      <c r="P1261" s="202" t="str">
        <f t="shared" si="158"/>
        <v/>
      </c>
    </row>
    <row r="1262" spans="1:16" ht="16.5" x14ac:dyDescent="0.2">
      <c r="A1262" s="99"/>
      <c r="B1262" s="48"/>
      <c r="C1262" s="52" t="str">
        <f t="shared" si="162"/>
        <v/>
      </c>
      <c r="D1262" s="52" t="str">
        <f t="shared" si="162"/>
        <v/>
      </c>
      <c r="E1262" s="52" t="str">
        <f t="shared" si="162"/>
        <v/>
      </c>
      <c r="F1262" s="52" t="str">
        <f t="shared" si="162"/>
        <v/>
      </c>
      <c r="G1262" s="52" t="str">
        <f t="shared" si="162"/>
        <v/>
      </c>
      <c r="H1262" s="52" t="str">
        <f t="shared" si="162"/>
        <v/>
      </c>
      <c r="I1262" s="52" t="str">
        <f t="shared" si="162"/>
        <v/>
      </c>
      <c r="J1262" s="52" t="str">
        <f t="shared" si="162"/>
        <v/>
      </c>
      <c r="K1262" s="52" t="str">
        <f t="shared" si="162"/>
        <v/>
      </c>
      <c r="L1262" s="52" t="str">
        <f t="shared" si="162"/>
        <v/>
      </c>
      <c r="M1262" s="52" t="str">
        <f t="shared" si="162"/>
        <v/>
      </c>
      <c r="P1262" s="202" t="str">
        <f t="shared" si="158"/>
        <v/>
      </c>
    </row>
    <row r="1263" spans="1:16" ht="16.5" x14ac:dyDescent="0.2">
      <c r="A1263" s="99"/>
      <c r="B1263" s="48"/>
      <c r="C1263" s="52" t="str">
        <f t="shared" si="162"/>
        <v/>
      </c>
      <c r="D1263" s="52" t="str">
        <f t="shared" si="162"/>
        <v/>
      </c>
      <c r="E1263" s="52" t="str">
        <f t="shared" si="162"/>
        <v/>
      </c>
      <c r="F1263" s="52" t="str">
        <f t="shared" si="162"/>
        <v/>
      </c>
      <c r="G1263" s="52" t="str">
        <f t="shared" si="162"/>
        <v/>
      </c>
      <c r="H1263" s="52" t="str">
        <f t="shared" si="162"/>
        <v/>
      </c>
      <c r="I1263" s="52" t="str">
        <f t="shared" si="162"/>
        <v/>
      </c>
      <c r="J1263" s="52" t="str">
        <f t="shared" si="162"/>
        <v/>
      </c>
      <c r="K1263" s="52" t="str">
        <f t="shared" si="162"/>
        <v/>
      </c>
      <c r="L1263" s="52" t="str">
        <f t="shared" si="162"/>
        <v/>
      </c>
      <c r="M1263" s="52" t="str">
        <f t="shared" si="162"/>
        <v/>
      </c>
      <c r="P1263" s="202" t="str">
        <f t="shared" si="158"/>
        <v/>
      </c>
    </row>
    <row r="1264" spans="1:16" ht="15.75" x14ac:dyDescent="0.2">
      <c r="A1264" s="100"/>
      <c r="B1264" s="49"/>
      <c r="C1264" s="52" t="str">
        <f t="shared" si="162"/>
        <v/>
      </c>
      <c r="D1264" s="52" t="str">
        <f t="shared" si="162"/>
        <v/>
      </c>
      <c r="E1264" s="52" t="str">
        <f t="shared" si="162"/>
        <v/>
      </c>
      <c r="F1264" s="52" t="str">
        <f t="shared" si="162"/>
        <v/>
      </c>
      <c r="G1264" s="52" t="str">
        <f t="shared" si="162"/>
        <v/>
      </c>
      <c r="H1264" s="52" t="str">
        <f t="shared" si="162"/>
        <v/>
      </c>
      <c r="I1264" s="52" t="str">
        <f t="shared" si="162"/>
        <v/>
      </c>
      <c r="J1264" s="52" t="str">
        <f t="shared" si="162"/>
        <v/>
      </c>
      <c r="K1264" s="52" t="str">
        <f t="shared" si="162"/>
        <v/>
      </c>
      <c r="L1264" s="52" t="str">
        <f t="shared" si="162"/>
        <v/>
      </c>
      <c r="M1264" s="52" t="str">
        <f t="shared" si="162"/>
        <v/>
      </c>
      <c r="P1264" s="202" t="str">
        <f t="shared" si="158"/>
        <v/>
      </c>
    </row>
    <row r="1265" spans="1:16" ht="15.75" x14ac:dyDescent="0.2">
      <c r="A1265" s="100"/>
      <c r="B1265" s="49"/>
      <c r="C1265" s="52" t="str">
        <f t="shared" si="162"/>
        <v/>
      </c>
      <c r="D1265" s="52" t="str">
        <f t="shared" si="162"/>
        <v/>
      </c>
      <c r="E1265" s="52" t="str">
        <f t="shared" si="162"/>
        <v/>
      </c>
      <c r="F1265" s="52" t="str">
        <f t="shared" si="162"/>
        <v/>
      </c>
      <c r="G1265" s="52" t="str">
        <f t="shared" si="162"/>
        <v/>
      </c>
      <c r="H1265" s="52" t="str">
        <f t="shared" si="162"/>
        <v/>
      </c>
      <c r="I1265" s="52" t="str">
        <f t="shared" si="162"/>
        <v/>
      </c>
      <c r="J1265" s="52" t="str">
        <f t="shared" si="162"/>
        <v/>
      </c>
      <c r="K1265" s="52" t="str">
        <f t="shared" si="162"/>
        <v/>
      </c>
      <c r="L1265" s="52" t="str">
        <f t="shared" si="162"/>
        <v/>
      </c>
      <c r="M1265" s="52" t="str">
        <f t="shared" si="162"/>
        <v/>
      </c>
      <c r="P1265" s="202" t="str">
        <f t="shared" si="158"/>
        <v/>
      </c>
    </row>
    <row r="1266" spans="1:16" ht="15.75" x14ac:dyDescent="0.2">
      <c r="A1266" s="100"/>
      <c r="B1266" s="49"/>
      <c r="C1266" s="52" t="str">
        <f t="shared" si="162"/>
        <v/>
      </c>
      <c r="D1266" s="52" t="str">
        <f t="shared" si="162"/>
        <v/>
      </c>
      <c r="E1266" s="52" t="str">
        <f t="shared" si="162"/>
        <v/>
      </c>
      <c r="F1266" s="52" t="str">
        <f t="shared" si="162"/>
        <v/>
      </c>
      <c r="G1266" s="52" t="str">
        <f t="shared" si="162"/>
        <v/>
      </c>
      <c r="H1266" s="52" t="str">
        <f t="shared" si="162"/>
        <v/>
      </c>
      <c r="I1266" s="52" t="str">
        <f t="shared" si="162"/>
        <v/>
      </c>
      <c r="J1266" s="52" t="str">
        <f t="shared" si="162"/>
        <v/>
      </c>
      <c r="K1266" s="52" t="str">
        <f t="shared" si="162"/>
        <v/>
      </c>
      <c r="L1266" s="52" t="str">
        <f t="shared" si="162"/>
        <v/>
      </c>
      <c r="M1266" s="52" t="str">
        <f t="shared" si="162"/>
        <v/>
      </c>
      <c r="P1266" s="202" t="str">
        <f t="shared" si="158"/>
        <v/>
      </c>
    </row>
    <row r="1267" spans="1:16" ht="15.75" x14ac:dyDescent="0.2">
      <c r="A1267" s="100"/>
      <c r="B1267" s="49"/>
      <c r="C1267" s="52" t="str">
        <f t="shared" si="162"/>
        <v/>
      </c>
      <c r="D1267" s="52" t="str">
        <f t="shared" si="162"/>
        <v/>
      </c>
      <c r="E1267" s="52" t="str">
        <f t="shared" si="162"/>
        <v/>
      </c>
      <c r="F1267" s="52" t="str">
        <f t="shared" si="162"/>
        <v/>
      </c>
      <c r="G1267" s="52" t="str">
        <f t="shared" si="162"/>
        <v/>
      </c>
      <c r="H1267" s="52" t="str">
        <f t="shared" si="162"/>
        <v/>
      </c>
      <c r="I1267" s="52" t="str">
        <f t="shared" si="162"/>
        <v/>
      </c>
      <c r="J1267" s="52" t="str">
        <f t="shared" si="162"/>
        <v/>
      </c>
      <c r="K1267" s="52" t="str">
        <f t="shared" si="162"/>
        <v/>
      </c>
      <c r="L1267" s="52" t="str">
        <f t="shared" si="162"/>
        <v/>
      </c>
      <c r="M1267" s="52" t="str">
        <f t="shared" si="162"/>
        <v/>
      </c>
      <c r="P1267" s="202" t="str">
        <f t="shared" si="158"/>
        <v/>
      </c>
    </row>
    <row r="1268" spans="1:16" ht="15.75" x14ac:dyDescent="0.2">
      <c r="A1268" s="100"/>
      <c r="B1268" s="49"/>
      <c r="C1268" s="52" t="str">
        <f t="shared" si="162"/>
        <v/>
      </c>
      <c r="D1268" s="52" t="str">
        <f t="shared" si="162"/>
        <v/>
      </c>
      <c r="E1268" s="52" t="str">
        <f t="shared" si="162"/>
        <v/>
      </c>
      <c r="F1268" s="52" t="str">
        <f t="shared" si="162"/>
        <v/>
      </c>
      <c r="G1268" s="52" t="str">
        <f t="shared" si="162"/>
        <v/>
      </c>
      <c r="H1268" s="52" t="str">
        <f t="shared" si="162"/>
        <v/>
      </c>
      <c r="I1268" s="52" t="str">
        <f t="shared" si="162"/>
        <v/>
      </c>
      <c r="J1268" s="52" t="str">
        <f t="shared" si="162"/>
        <v/>
      </c>
      <c r="K1268" s="52" t="str">
        <f t="shared" si="162"/>
        <v/>
      </c>
      <c r="L1268" s="52" t="str">
        <f t="shared" si="162"/>
        <v/>
      </c>
      <c r="M1268" s="52" t="str">
        <f t="shared" si="162"/>
        <v/>
      </c>
      <c r="P1268" s="202" t="str">
        <f t="shared" si="158"/>
        <v/>
      </c>
    </row>
    <row r="1269" spans="1:16" ht="15.75" x14ac:dyDescent="0.2">
      <c r="A1269" s="100"/>
      <c r="B1269" s="49"/>
      <c r="C1269" s="52" t="str">
        <f t="shared" si="162"/>
        <v/>
      </c>
      <c r="D1269" s="52" t="str">
        <f t="shared" si="162"/>
        <v/>
      </c>
      <c r="E1269" s="52" t="str">
        <f t="shared" si="162"/>
        <v/>
      </c>
      <c r="F1269" s="52" t="str">
        <f t="shared" si="162"/>
        <v/>
      </c>
      <c r="G1269" s="52" t="str">
        <f t="shared" si="162"/>
        <v/>
      </c>
      <c r="H1269" s="52" t="str">
        <f t="shared" si="162"/>
        <v/>
      </c>
      <c r="I1269" s="52" t="str">
        <f t="shared" si="162"/>
        <v/>
      </c>
      <c r="J1269" s="52" t="str">
        <f t="shared" si="162"/>
        <v/>
      </c>
      <c r="K1269" s="52" t="str">
        <f t="shared" si="162"/>
        <v/>
      </c>
      <c r="L1269" s="52" t="str">
        <f t="shared" si="162"/>
        <v/>
      </c>
      <c r="M1269" s="52" t="str">
        <f t="shared" si="162"/>
        <v/>
      </c>
      <c r="P1269" s="202" t="str">
        <f t="shared" si="158"/>
        <v/>
      </c>
    </row>
    <row r="1270" spans="1:16" ht="15.75" x14ac:dyDescent="0.2">
      <c r="A1270" s="100"/>
      <c r="B1270" s="49"/>
      <c r="C1270" s="52" t="str">
        <f t="shared" si="162"/>
        <v/>
      </c>
      <c r="D1270" s="52" t="str">
        <f t="shared" si="162"/>
        <v/>
      </c>
      <c r="E1270" s="52" t="str">
        <f t="shared" si="162"/>
        <v/>
      </c>
      <c r="F1270" s="52" t="str">
        <f t="shared" si="162"/>
        <v/>
      </c>
      <c r="G1270" s="52" t="str">
        <f t="shared" si="162"/>
        <v/>
      </c>
      <c r="H1270" s="52" t="str">
        <f t="shared" si="162"/>
        <v/>
      </c>
      <c r="I1270" s="52" t="str">
        <f t="shared" si="162"/>
        <v/>
      </c>
      <c r="J1270" s="52" t="str">
        <f t="shared" si="162"/>
        <v/>
      </c>
      <c r="K1270" s="52" t="str">
        <f t="shared" si="162"/>
        <v/>
      </c>
      <c r="L1270" s="52" t="str">
        <f t="shared" si="162"/>
        <v/>
      </c>
      <c r="M1270" s="52" t="str">
        <f t="shared" si="162"/>
        <v/>
      </c>
      <c r="P1270" s="202" t="str">
        <f t="shared" si="158"/>
        <v/>
      </c>
    </row>
    <row r="1271" spans="1:16" ht="15.75" x14ac:dyDescent="0.2">
      <c r="A1271" s="100"/>
      <c r="B1271" s="49"/>
      <c r="C1271" s="52" t="str">
        <f t="shared" ref="C1271:M1274" si="163">IF($A1271="","",$B1271*(VLOOKUP($A1271,listaDados,C$3,FALSE)))</f>
        <v/>
      </c>
      <c r="D1271" s="52" t="str">
        <f t="shared" si="163"/>
        <v/>
      </c>
      <c r="E1271" s="52" t="str">
        <f t="shared" si="163"/>
        <v/>
      </c>
      <c r="F1271" s="52" t="str">
        <f t="shared" si="163"/>
        <v/>
      </c>
      <c r="G1271" s="52" t="str">
        <f t="shared" si="163"/>
        <v/>
      </c>
      <c r="H1271" s="52" t="str">
        <f t="shared" si="163"/>
        <v/>
      </c>
      <c r="I1271" s="52" t="str">
        <f t="shared" si="163"/>
        <v/>
      </c>
      <c r="J1271" s="52" t="str">
        <f t="shared" si="163"/>
        <v/>
      </c>
      <c r="K1271" s="52" t="str">
        <f t="shared" si="163"/>
        <v/>
      </c>
      <c r="L1271" s="52" t="str">
        <f t="shared" si="163"/>
        <v/>
      </c>
      <c r="M1271" s="52" t="str">
        <f t="shared" si="163"/>
        <v/>
      </c>
      <c r="P1271" s="202" t="str">
        <f t="shared" si="158"/>
        <v/>
      </c>
    </row>
    <row r="1272" spans="1:16" ht="15.75" x14ac:dyDescent="0.2">
      <c r="A1272" s="100"/>
      <c r="B1272" s="49"/>
      <c r="C1272" s="52" t="str">
        <f t="shared" si="163"/>
        <v/>
      </c>
      <c r="D1272" s="52" t="str">
        <f t="shared" si="163"/>
        <v/>
      </c>
      <c r="E1272" s="52" t="str">
        <f t="shared" si="163"/>
        <v/>
      </c>
      <c r="F1272" s="52" t="str">
        <f t="shared" si="163"/>
        <v/>
      </c>
      <c r="G1272" s="52" t="str">
        <f t="shared" si="163"/>
        <v/>
      </c>
      <c r="H1272" s="52" t="str">
        <f t="shared" si="163"/>
        <v/>
      </c>
      <c r="I1272" s="52" t="str">
        <f t="shared" si="163"/>
        <v/>
      </c>
      <c r="J1272" s="52" t="str">
        <f t="shared" si="163"/>
        <v/>
      </c>
      <c r="K1272" s="52" t="str">
        <f t="shared" si="163"/>
        <v/>
      </c>
      <c r="L1272" s="52" t="str">
        <f t="shared" si="163"/>
        <v/>
      </c>
      <c r="M1272" s="52" t="str">
        <f t="shared" si="163"/>
        <v/>
      </c>
      <c r="P1272" s="202" t="str">
        <f t="shared" si="158"/>
        <v/>
      </c>
    </row>
    <row r="1273" spans="1:16" ht="15.75" x14ac:dyDescent="0.2">
      <c r="A1273" s="100"/>
      <c r="B1273" s="49"/>
      <c r="C1273" s="52" t="str">
        <f t="shared" si="163"/>
        <v/>
      </c>
      <c r="D1273" s="52" t="str">
        <f t="shared" si="163"/>
        <v/>
      </c>
      <c r="E1273" s="52" t="str">
        <f t="shared" si="163"/>
        <v/>
      </c>
      <c r="F1273" s="52" t="str">
        <f t="shared" si="163"/>
        <v/>
      </c>
      <c r="G1273" s="52" t="str">
        <f t="shared" si="163"/>
        <v/>
      </c>
      <c r="H1273" s="52" t="str">
        <f t="shared" si="163"/>
        <v/>
      </c>
      <c r="I1273" s="52" t="str">
        <f t="shared" si="163"/>
        <v/>
      </c>
      <c r="J1273" s="52" t="str">
        <f t="shared" si="163"/>
        <v/>
      </c>
      <c r="K1273" s="52" t="str">
        <f t="shared" si="163"/>
        <v/>
      </c>
      <c r="L1273" s="52" t="str">
        <f t="shared" si="163"/>
        <v/>
      </c>
      <c r="M1273" s="52" t="str">
        <f t="shared" si="163"/>
        <v/>
      </c>
      <c r="P1273" s="202" t="str">
        <f t="shared" si="158"/>
        <v/>
      </c>
    </row>
    <row r="1274" spans="1:16" ht="15.75" x14ac:dyDescent="0.2">
      <c r="A1274" s="100"/>
      <c r="B1274" s="49"/>
      <c r="C1274" s="52" t="str">
        <f t="shared" si="163"/>
        <v/>
      </c>
      <c r="D1274" s="52" t="str">
        <f t="shared" si="163"/>
        <v/>
      </c>
      <c r="E1274" s="52" t="str">
        <f t="shared" si="163"/>
        <v/>
      </c>
      <c r="F1274" s="52" t="str">
        <f t="shared" si="163"/>
        <v/>
      </c>
      <c r="G1274" s="52" t="str">
        <f t="shared" si="163"/>
        <v/>
      </c>
      <c r="H1274" s="52" t="str">
        <f t="shared" si="163"/>
        <v/>
      </c>
      <c r="I1274" s="52" t="str">
        <f t="shared" si="163"/>
        <v/>
      </c>
      <c r="J1274" s="52" t="str">
        <f t="shared" si="163"/>
        <v/>
      </c>
      <c r="K1274" s="52" t="str">
        <f t="shared" si="163"/>
        <v/>
      </c>
      <c r="L1274" s="52" t="str">
        <f t="shared" si="163"/>
        <v/>
      </c>
      <c r="M1274" s="52" t="str">
        <f t="shared" si="163"/>
        <v/>
      </c>
      <c r="P1274" s="202" t="str">
        <f t="shared" si="158"/>
        <v/>
      </c>
    </row>
    <row r="1275" spans="1:16" ht="16.5" thickBot="1" x14ac:dyDescent="0.25">
      <c r="A1275" s="181" t="s">
        <v>134</v>
      </c>
      <c r="B1275" s="55"/>
      <c r="C1275" s="50">
        <f t="shared" ref="C1275:M1275" si="164">SUM(C1255:C1274)</f>
        <v>0</v>
      </c>
      <c r="D1275" s="50">
        <f t="shared" si="164"/>
        <v>0</v>
      </c>
      <c r="E1275" s="50">
        <f t="shared" si="164"/>
        <v>0</v>
      </c>
      <c r="F1275" s="50">
        <f t="shared" si="164"/>
        <v>0</v>
      </c>
      <c r="G1275" s="50">
        <f t="shared" si="164"/>
        <v>0</v>
      </c>
      <c r="H1275" s="50">
        <f t="shared" si="164"/>
        <v>0</v>
      </c>
      <c r="I1275" s="50">
        <f t="shared" si="164"/>
        <v>0</v>
      </c>
      <c r="J1275" s="50">
        <f t="shared" si="164"/>
        <v>0</v>
      </c>
      <c r="K1275" s="50">
        <f t="shared" si="164"/>
        <v>0</v>
      </c>
      <c r="L1275" s="50">
        <f t="shared" si="164"/>
        <v>0</v>
      </c>
      <c r="M1275" s="50">
        <f t="shared" si="164"/>
        <v>0</v>
      </c>
      <c r="P1275" s="202" t="str">
        <f t="shared" si="158"/>
        <v>TOTAL</v>
      </c>
    </row>
    <row r="1276" spans="1:16" ht="13.5" thickBot="1" x14ac:dyDescent="0.25">
      <c r="P1276" s="202" t="str">
        <f t="shared" si="158"/>
        <v/>
      </c>
    </row>
    <row r="1277" spans="1:16" ht="30.75" thickBot="1" x14ac:dyDescent="0.25">
      <c r="A1277" s="92" t="s">
        <v>133</v>
      </c>
      <c r="B1277" s="178"/>
      <c r="C1277" s="179"/>
      <c r="D1277" s="179"/>
      <c r="E1277" s="179"/>
      <c r="F1277" s="179"/>
      <c r="G1277" s="179"/>
      <c r="H1277" s="179"/>
      <c r="I1277" s="179"/>
      <c r="J1277" s="179"/>
      <c r="K1277" s="180"/>
      <c r="L1277" s="251" t="s">
        <v>74</v>
      </c>
      <c r="M1277" s="252"/>
      <c r="P1277" s="202" t="str">
        <f t="shared" si="158"/>
        <v>MEC 
F</v>
      </c>
    </row>
    <row r="1278" spans="1:16" ht="15.75" thickBot="1" x14ac:dyDescent="0.3">
      <c r="A1278" s="93" t="s">
        <v>453</v>
      </c>
      <c r="B1278" s="1"/>
      <c r="C1278" s="2" t="s">
        <v>448</v>
      </c>
      <c r="D1278" s="3"/>
      <c r="E1278" s="253"/>
      <c r="F1278" s="253"/>
      <c r="G1278" s="253"/>
      <c r="H1278" s="254"/>
      <c r="I1278" s="255" t="s">
        <v>141</v>
      </c>
      <c r="J1278" s="256"/>
      <c r="K1278" s="257"/>
      <c r="L1278" s="258"/>
      <c r="M1278" s="259"/>
      <c r="P1278" s="202" t="str">
        <f t="shared" si="158"/>
        <v xml:space="preserve">Nº de </v>
      </c>
    </row>
    <row r="1279" spans="1:16" ht="13.5" thickBot="1" x14ac:dyDescent="0.25">
      <c r="A1279" s="94"/>
      <c r="B1279" s="14"/>
      <c r="C1279" s="15">
        <v>14</v>
      </c>
      <c r="D1279" s="15">
        <v>15</v>
      </c>
      <c r="E1279" s="15">
        <v>16</v>
      </c>
      <c r="F1279" s="15">
        <v>17</v>
      </c>
      <c r="G1279" s="15">
        <v>18</v>
      </c>
      <c r="H1279" s="15">
        <v>19</v>
      </c>
      <c r="I1279" s="15">
        <v>20</v>
      </c>
      <c r="J1279" s="15">
        <v>21</v>
      </c>
      <c r="K1279" s="15">
        <v>22</v>
      </c>
      <c r="L1279" s="15">
        <v>23</v>
      </c>
      <c r="M1279" s="95">
        <v>24</v>
      </c>
      <c r="P1279" s="202" t="str">
        <f t="shared" si="158"/>
        <v/>
      </c>
    </row>
    <row r="1280" spans="1:16" ht="15" x14ac:dyDescent="0.2">
      <c r="A1280" s="96" t="s">
        <v>0</v>
      </c>
      <c r="B1280" s="260" t="s">
        <v>73</v>
      </c>
      <c r="C1280" s="262"/>
      <c r="D1280" s="263"/>
      <c r="E1280" s="263"/>
      <c r="F1280" s="263"/>
      <c r="G1280" s="263"/>
      <c r="H1280" s="263"/>
      <c r="I1280" s="263"/>
      <c r="J1280" s="263"/>
      <c r="K1280" s="264"/>
      <c r="L1280" s="268" t="s">
        <v>1</v>
      </c>
      <c r="M1280" s="269"/>
      <c r="P1280" s="202" t="str">
        <f t="shared" si="158"/>
        <v>N.º do</v>
      </c>
    </row>
    <row r="1281" spans="1:16" ht="15.75" thickBot="1" x14ac:dyDescent="0.25">
      <c r="A1281" s="97"/>
      <c r="B1281" s="261"/>
      <c r="C1281" s="265"/>
      <c r="D1281" s="266"/>
      <c r="E1281" s="266"/>
      <c r="F1281" s="266"/>
      <c r="G1281" s="266"/>
      <c r="H1281" s="266"/>
      <c r="I1281" s="266"/>
      <c r="J1281" s="266"/>
      <c r="K1281" s="267"/>
      <c r="L1281" s="270"/>
      <c r="M1281" s="271"/>
      <c r="P1281" s="202" t="str">
        <f t="shared" si="158"/>
        <v/>
      </c>
    </row>
    <row r="1282" spans="1:16" ht="30" x14ac:dyDescent="0.2">
      <c r="A1282" s="249" t="s">
        <v>2</v>
      </c>
      <c r="B1282" s="46" t="s">
        <v>3</v>
      </c>
      <c r="C1282" s="47" t="s">
        <v>54</v>
      </c>
      <c r="D1282" s="47" t="s">
        <v>132</v>
      </c>
      <c r="E1282" s="47" t="s">
        <v>136</v>
      </c>
      <c r="F1282" s="47" t="s">
        <v>137</v>
      </c>
      <c r="G1282" s="47" t="s">
        <v>138</v>
      </c>
      <c r="H1282" s="47" t="s">
        <v>126</v>
      </c>
      <c r="I1282" s="47" t="s">
        <v>127</v>
      </c>
      <c r="J1282" s="47" t="s">
        <v>131</v>
      </c>
      <c r="K1282" s="47" t="s">
        <v>128</v>
      </c>
      <c r="L1282" s="47" t="s">
        <v>129</v>
      </c>
      <c r="M1282" s="47" t="s">
        <v>130</v>
      </c>
      <c r="P1282" s="202" t="str">
        <f t="shared" si="158"/>
        <v>Nome d</v>
      </c>
    </row>
    <row r="1283" spans="1:16" ht="15.75" thickBot="1" x14ac:dyDescent="0.25">
      <c r="A1283" s="250"/>
      <c r="B1283" s="53" t="s">
        <v>4</v>
      </c>
      <c r="C1283" s="54" t="s">
        <v>4</v>
      </c>
      <c r="D1283" s="54" t="s">
        <v>4</v>
      </c>
      <c r="E1283" s="54" t="s">
        <v>4</v>
      </c>
      <c r="F1283" s="54" t="s">
        <v>4</v>
      </c>
      <c r="G1283" s="54" t="s">
        <v>4</v>
      </c>
      <c r="H1283" s="54" t="s">
        <v>139</v>
      </c>
      <c r="I1283" s="54" t="s">
        <v>72</v>
      </c>
      <c r="J1283" s="54" t="s">
        <v>72</v>
      </c>
      <c r="K1283" s="54" t="s">
        <v>72</v>
      </c>
      <c r="L1283" s="54" t="s">
        <v>72</v>
      </c>
      <c r="M1283" s="54" t="s">
        <v>72</v>
      </c>
      <c r="P1283" s="202" t="str">
        <f t="shared" si="158"/>
        <v/>
      </c>
    </row>
    <row r="1284" spans="1:16" ht="16.5" x14ac:dyDescent="0.2">
      <c r="A1284" s="98"/>
      <c r="B1284" s="51"/>
      <c r="C1284" s="52" t="str">
        <f t="shared" ref="C1284:M1299" si="165">IF($A1284="","",$B1284*(VLOOKUP($A1284,listaDados,C$3,FALSE)))</f>
        <v/>
      </c>
      <c r="D1284" s="52" t="str">
        <f t="shared" si="165"/>
        <v/>
      </c>
      <c r="E1284" s="52" t="str">
        <f t="shared" si="165"/>
        <v/>
      </c>
      <c r="F1284" s="52" t="str">
        <f t="shared" si="165"/>
        <v/>
      </c>
      <c r="G1284" s="52" t="str">
        <f t="shared" si="165"/>
        <v/>
      </c>
      <c r="H1284" s="52" t="str">
        <f t="shared" si="165"/>
        <v/>
      </c>
      <c r="I1284" s="52" t="str">
        <f t="shared" si="165"/>
        <v/>
      </c>
      <c r="J1284" s="52" t="str">
        <f t="shared" si="165"/>
        <v/>
      </c>
      <c r="K1284" s="52" t="str">
        <f t="shared" si="165"/>
        <v/>
      </c>
      <c r="L1284" s="52" t="str">
        <f t="shared" si="165"/>
        <v/>
      </c>
      <c r="M1284" s="52" t="str">
        <f t="shared" si="165"/>
        <v/>
      </c>
      <c r="P1284" s="202" t="str">
        <f t="shared" si="158"/>
        <v/>
      </c>
    </row>
    <row r="1285" spans="1:16" ht="16.5" x14ac:dyDescent="0.2">
      <c r="A1285" s="99"/>
      <c r="B1285" s="48"/>
      <c r="C1285" s="52" t="str">
        <f t="shared" si="165"/>
        <v/>
      </c>
      <c r="D1285" s="52" t="str">
        <f t="shared" si="165"/>
        <v/>
      </c>
      <c r="E1285" s="52" t="str">
        <f t="shared" si="165"/>
        <v/>
      </c>
      <c r="F1285" s="52" t="str">
        <f t="shared" si="165"/>
        <v/>
      </c>
      <c r="G1285" s="52" t="str">
        <f t="shared" si="165"/>
        <v/>
      </c>
      <c r="H1285" s="52" t="str">
        <f t="shared" si="165"/>
        <v/>
      </c>
      <c r="I1285" s="52" t="str">
        <f t="shared" si="165"/>
        <v/>
      </c>
      <c r="J1285" s="52" t="str">
        <f t="shared" si="165"/>
        <v/>
      </c>
      <c r="K1285" s="52" t="str">
        <f t="shared" si="165"/>
        <v/>
      </c>
      <c r="L1285" s="52" t="str">
        <f t="shared" si="165"/>
        <v/>
      </c>
      <c r="M1285" s="52" t="str">
        <f t="shared" si="165"/>
        <v/>
      </c>
      <c r="P1285" s="202" t="str">
        <f t="shared" si="158"/>
        <v/>
      </c>
    </row>
    <row r="1286" spans="1:16" ht="16.5" x14ac:dyDescent="0.2">
      <c r="A1286" s="99"/>
      <c r="B1286" s="48"/>
      <c r="C1286" s="52" t="str">
        <f t="shared" si="165"/>
        <v/>
      </c>
      <c r="D1286" s="52" t="str">
        <f t="shared" si="165"/>
        <v/>
      </c>
      <c r="E1286" s="52" t="str">
        <f t="shared" si="165"/>
        <v/>
      </c>
      <c r="F1286" s="52" t="str">
        <f t="shared" si="165"/>
        <v/>
      </c>
      <c r="G1286" s="52" t="str">
        <f t="shared" si="165"/>
        <v/>
      </c>
      <c r="H1286" s="52" t="str">
        <f t="shared" si="165"/>
        <v/>
      </c>
      <c r="I1286" s="52" t="str">
        <f t="shared" si="165"/>
        <v/>
      </c>
      <c r="J1286" s="52" t="str">
        <f t="shared" si="165"/>
        <v/>
      </c>
      <c r="K1286" s="52" t="str">
        <f t="shared" si="165"/>
        <v/>
      </c>
      <c r="L1286" s="52" t="str">
        <f t="shared" si="165"/>
        <v/>
      </c>
      <c r="M1286" s="52" t="str">
        <f t="shared" si="165"/>
        <v/>
      </c>
      <c r="P1286" s="202" t="str">
        <f t="shared" si="158"/>
        <v/>
      </c>
    </row>
    <row r="1287" spans="1:16" ht="16.5" x14ac:dyDescent="0.2">
      <c r="A1287" s="99"/>
      <c r="B1287" s="48"/>
      <c r="C1287" s="52" t="str">
        <f t="shared" si="165"/>
        <v/>
      </c>
      <c r="D1287" s="52" t="str">
        <f t="shared" si="165"/>
        <v/>
      </c>
      <c r="E1287" s="52" t="str">
        <f t="shared" si="165"/>
        <v/>
      </c>
      <c r="F1287" s="52" t="str">
        <f t="shared" si="165"/>
        <v/>
      </c>
      <c r="G1287" s="52" t="str">
        <f t="shared" si="165"/>
        <v/>
      </c>
      <c r="H1287" s="52" t="str">
        <f t="shared" si="165"/>
        <v/>
      </c>
      <c r="I1287" s="52" t="str">
        <f t="shared" si="165"/>
        <v/>
      </c>
      <c r="J1287" s="52" t="str">
        <f t="shared" si="165"/>
        <v/>
      </c>
      <c r="K1287" s="52" t="str">
        <f t="shared" si="165"/>
        <v/>
      </c>
      <c r="L1287" s="52" t="str">
        <f t="shared" si="165"/>
        <v/>
      </c>
      <c r="M1287" s="52" t="str">
        <f t="shared" si="165"/>
        <v/>
      </c>
      <c r="P1287" s="202" t="str">
        <f t="shared" si="158"/>
        <v/>
      </c>
    </row>
    <row r="1288" spans="1:16" ht="16.5" x14ac:dyDescent="0.2">
      <c r="A1288" s="99"/>
      <c r="B1288" s="48"/>
      <c r="C1288" s="52" t="str">
        <f t="shared" si="165"/>
        <v/>
      </c>
      <c r="D1288" s="52" t="str">
        <f t="shared" si="165"/>
        <v/>
      </c>
      <c r="E1288" s="52" t="str">
        <f t="shared" si="165"/>
        <v/>
      </c>
      <c r="F1288" s="52" t="str">
        <f t="shared" si="165"/>
        <v/>
      </c>
      <c r="G1288" s="52" t="str">
        <f t="shared" si="165"/>
        <v/>
      </c>
      <c r="H1288" s="52" t="str">
        <f t="shared" si="165"/>
        <v/>
      </c>
      <c r="I1288" s="52" t="str">
        <f t="shared" si="165"/>
        <v/>
      </c>
      <c r="J1288" s="52" t="str">
        <f t="shared" si="165"/>
        <v/>
      </c>
      <c r="K1288" s="52" t="str">
        <f t="shared" si="165"/>
        <v/>
      </c>
      <c r="L1288" s="52" t="str">
        <f t="shared" si="165"/>
        <v/>
      </c>
      <c r="M1288" s="52" t="str">
        <f t="shared" si="165"/>
        <v/>
      </c>
      <c r="P1288" s="202" t="str">
        <f t="shared" si="158"/>
        <v/>
      </c>
    </row>
    <row r="1289" spans="1:16" ht="16.5" x14ac:dyDescent="0.2">
      <c r="A1289" s="99"/>
      <c r="B1289" s="48"/>
      <c r="C1289" s="52" t="str">
        <f t="shared" si="165"/>
        <v/>
      </c>
      <c r="D1289" s="52" t="str">
        <f t="shared" si="165"/>
        <v/>
      </c>
      <c r="E1289" s="52" t="str">
        <f t="shared" si="165"/>
        <v/>
      </c>
      <c r="F1289" s="52" t="str">
        <f t="shared" si="165"/>
        <v/>
      </c>
      <c r="G1289" s="52" t="str">
        <f t="shared" si="165"/>
        <v/>
      </c>
      <c r="H1289" s="52" t="str">
        <f t="shared" si="165"/>
        <v/>
      </c>
      <c r="I1289" s="52" t="str">
        <f t="shared" si="165"/>
        <v/>
      </c>
      <c r="J1289" s="52" t="str">
        <f t="shared" si="165"/>
        <v/>
      </c>
      <c r="K1289" s="52" t="str">
        <f t="shared" si="165"/>
        <v/>
      </c>
      <c r="L1289" s="52" t="str">
        <f t="shared" si="165"/>
        <v/>
      </c>
      <c r="M1289" s="52" t="str">
        <f t="shared" si="165"/>
        <v/>
      </c>
      <c r="P1289" s="202" t="str">
        <f t="shared" ref="P1289:P1352" si="166">LEFT(A1289,6)</f>
        <v/>
      </c>
    </row>
    <row r="1290" spans="1:16" ht="16.5" x14ac:dyDescent="0.2">
      <c r="A1290" s="99"/>
      <c r="B1290" s="48"/>
      <c r="C1290" s="52" t="str">
        <f t="shared" si="165"/>
        <v/>
      </c>
      <c r="D1290" s="52" t="str">
        <f t="shared" si="165"/>
        <v/>
      </c>
      <c r="E1290" s="52" t="str">
        <f t="shared" si="165"/>
        <v/>
      </c>
      <c r="F1290" s="52" t="str">
        <f t="shared" si="165"/>
        <v/>
      </c>
      <c r="G1290" s="52" t="str">
        <f t="shared" si="165"/>
        <v/>
      </c>
      <c r="H1290" s="52" t="str">
        <f t="shared" si="165"/>
        <v/>
      </c>
      <c r="I1290" s="52" t="str">
        <f t="shared" si="165"/>
        <v/>
      </c>
      <c r="J1290" s="52" t="str">
        <f t="shared" si="165"/>
        <v/>
      </c>
      <c r="K1290" s="52" t="str">
        <f t="shared" si="165"/>
        <v/>
      </c>
      <c r="L1290" s="52" t="str">
        <f t="shared" si="165"/>
        <v/>
      </c>
      <c r="M1290" s="52" t="str">
        <f t="shared" si="165"/>
        <v/>
      </c>
      <c r="P1290" s="202" t="str">
        <f t="shared" si="166"/>
        <v/>
      </c>
    </row>
    <row r="1291" spans="1:16" ht="16.5" x14ac:dyDescent="0.2">
      <c r="A1291" s="99"/>
      <c r="B1291" s="48"/>
      <c r="C1291" s="52" t="str">
        <f t="shared" si="165"/>
        <v/>
      </c>
      <c r="D1291" s="52" t="str">
        <f t="shared" si="165"/>
        <v/>
      </c>
      <c r="E1291" s="52" t="str">
        <f t="shared" si="165"/>
        <v/>
      </c>
      <c r="F1291" s="52" t="str">
        <f t="shared" si="165"/>
        <v/>
      </c>
      <c r="G1291" s="52" t="str">
        <f t="shared" si="165"/>
        <v/>
      </c>
      <c r="H1291" s="52" t="str">
        <f t="shared" si="165"/>
        <v/>
      </c>
      <c r="I1291" s="52" t="str">
        <f t="shared" si="165"/>
        <v/>
      </c>
      <c r="J1291" s="52" t="str">
        <f t="shared" si="165"/>
        <v/>
      </c>
      <c r="K1291" s="52" t="str">
        <f t="shared" si="165"/>
        <v/>
      </c>
      <c r="L1291" s="52" t="str">
        <f t="shared" si="165"/>
        <v/>
      </c>
      <c r="M1291" s="52" t="str">
        <f t="shared" si="165"/>
        <v/>
      </c>
      <c r="P1291" s="202" t="str">
        <f t="shared" si="166"/>
        <v/>
      </c>
    </row>
    <row r="1292" spans="1:16" ht="16.5" x14ac:dyDescent="0.2">
      <c r="A1292" s="99"/>
      <c r="B1292" s="48"/>
      <c r="C1292" s="52" t="str">
        <f t="shared" si="165"/>
        <v/>
      </c>
      <c r="D1292" s="52" t="str">
        <f t="shared" si="165"/>
        <v/>
      </c>
      <c r="E1292" s="52" t="str">
        <f t="shared" si="165"/>
        <v/>
      </c>
      <c r="F1292" s="52" t="str">
        <f t="shared" si="165"/>
        <v/>
      </c>
      <c r="G1292" s="52" t="str">
        <f t="shared" si="165"/>
        <v/>
      </c>
      <c r="H1292" s="52" t="str">
        <f t="shared" si="165"/>
        <v/>
      </c>
      <c r="I1292" s="52" t="str">
        <f t="shared" si="165"/>
        <v/>
      </c>
      <c r="J1292" s="52" t="str">
        <f t="shared" si="165"/>
        <v/>
      </c>
      <c r="K1292" s="52" t="str">
        <f t="shared" si="165"/>
        <v/>
      </c>
      <c r="L1292" s="52" t="str">
        <f t="shared" si="165"/>
        <v/>
      </c>
      <c r="M1292" s="52" t="str">
        <f t="shared" si="165"/>
        <v/>
      </c>
      <c r="P1292" s="202" t="str">
        <f t="shared" si="166"/>
        <v/>
      </c>
    </row>
    <row r="1293" spans="1:16" ht="15.75" x14ac:dyDescent="0.2">
      <c r="A1293" s="100"/>
      <c r="B1293" s="49"/>
      <c r="C1293" s="52" t="str">
        <f t="shared" si="165"/>
        <v/>
      </c>
      <c r="D1293" s="52" t="str">
        <f t="shared" si="165"/>
        <v/>
      </c>
      <c r="E1293" s="52" t="str">
        <f t="shared" si="165"/>
        <v/>
      </c>
      <c r="F1293" s="52" t="str">
        <f t="shared" si="165"/>
        <v/>
      </c>
      <c r="G1293" s="52" t="str">
        <f t="shared" si="165"/>
        <v/>
      </c>
      <c r="H1293" s="52" t="str">
        <f t="shared" si="165"/>
        <v/>
      </c>
      <c r="I1293" s="52" t="str">
        <f t="shared" si="165"/>
        <v/>
      </c>
      <c r="J1293" s="52" t="str">
        <f t="shared" si="165"/>
        <v/>
      </c>
      <c r="K1293" s="52" t="str">
        <f t="shared" si="165"/>
        <v/>
      </c>
      <c r="L1293" s="52" t="str">
        <f t="shared" si="165"/>
        <v/>
      </c>
      <c r="M1293" s="52" t="str">
        <f t="shared" si="165"/>
        <v/>
      </c>
      <c r="P1293" s="202" t="str">
        <f t="shared" si="166"/>
        <v/>
      </c>
    </row>
    <row r="1294" spans="1:16" ht="15.75" x14ac:dyDescent="0.2">
      <c r="A1294" s="100"/>
      <c r="B1294" s="49"/>
      <c r="C1294" s="52" t="str">
        <f t="shared" si="165"/>
        <v/>
      </c>
      <c r="D1294" s="52" t="str">
        <f t="shared" si="165"/>
        <v/>
      </c>
      <c r="E1294" s="52" t="str">
        <f t="shared" si="165"/>
        <v/>
      </c>
      <c r="F1294" s="52" t="str">
        <f t="shared" si="165"/>
        <v/>
      </c>
      <c r="G1294" s="52" t="str">
        <f t="shared" si="165"/>
        <v/>
      </c>
      <c r="H1294" s="52" t="str">
        <f t="shared" si="165"/>
        <v/>
      </c>
      <c r="I1294" s="52" t="str">
        <f t="shared" si="165"/>
        <v/>
      </c>
      <c r="J1294" s="52" t="str">
        <f t="shared" si="165"/>
        <v/>
      </c>
      <c r="K1294" s="52" t="str">
        <f t="shared" si="165"/>
        <v/>
      </c>
      <c r="L1294" s="52" t="str">
        <f t="shared" si="165"/>
        <v/>
      </c>
      <c r="M1294" s="52" t="str">
        <f t="shared" si="165"/>
        <v/>
      </c>
      <c r="P1294" s="202" t="str">
        <f t="shared" si="166"/>
        <v/>
      </c>
    </row>
    <row r="1295" spans="1:16" ht="15.75" x14ac:dyDescent="0.2">
      <c r="A1295" s="100"/>
      <c r="B1295" s="49"/>
      <c r="C1295" s="52" t="str">
        <f t="shared" si="165"/>
        <v/>
      </c>
      <c r="D1295" s="52" t="str">
        <f t="shared" si="165"/>
        <v/>
      </c>
      <c r="E1295" s="52" t="str">
        <f t="shared" si="165"/>
        <v/>
      </c>
      <c r="F1295" s="52" t="str">
        <f t="shared" si="165"/>
        <v/>
      </c>
      <c r="G1295" s="52" t="str">
        <f t="shared" si="165"/>
        <v/>
      </c>
      <c r="H1295" s="52" t="str">
        <f t="shared" si="165"/>
        <v/>
      </c>
      <c r="I1295" s="52" t="str">
        <f t="shared" si="165"/>
        <v/>
      </c>
      <c r="J1295" s="52" t="str">
        <f t="shared" si="165"/>
        <v/>
      </c>
      <c r="K1295" s="52" t="str">
        <f t="shared" si="165"/>
        <v/>
      </c>
      <c r="L1295" s="52" t="str">
        <f t="shared" si="165"/>
        <v/>
      </c>
      <c r="M1295" s="52" t="str">
        <f t="shared" si="165"/>
        <v/>
      </c>
      <c r="P1295" s="202" t="str">
        <f t="shared" si="166"/>
        <v/>
      </c>
    </row>
    <row r="1296" spans="1:16" ht="15.75" x14ac:dyDescent="0.2">
      <c r="A1296" s="100"/>
      <c r="B1296" s="49"/>
      <c r="C1296" s="52" t="str">
        <f t="shared" si="165"/>
        <v/>
      </c>
      <c r="D1296" s="52" t="str">
        <f t="shared" si="165"/>
        <v/>
      </c>
      <c r="E1296" s="52" t="str">
        <f t="shared" si="165"/>
        <v/>
      </c>
      <c r="F1296" s="52" t="str">
        <f t="shared" si="165"/>
        <v/>
      </c>
      <c r="G1296" s="52" t="str">
        <f t="shared" si="165"/>
        <v/>
      </c>
      <c r="H1296" s="52" t="str">
        <f t="shared" si="165"/>
        <v/>
      </c>
      <c r="I1296" s="52" t="str">
        <f t="shared" si="165"/>
        <v/>
      </c>
      <c r="J1296" s="52" t="str">
        <f t="shared" si="165"/>
        <v/>
      </c>
      <c r="K1296" s="52" t="str">
        <f t="shared" si="165"/>
        <v/>
      </c>
      <c r="L1296" s="52" t="str">
        <f t="shared" si="165"/>
        <v/>
      </c>
      <c r="M1296" s="52" t="str">
        <f t="shared" si="165"/>
        <v/>
      </c>
      <c r="P1296" s="202" t="str">
        <f t="shared" si="166"/>
        <v/>
      </c>
    </row>
    <row r="1297" spans="1:16" ht="15.75" x14ac:dyDescent="0.2">
      <c r="A1297" s="100"/>
      <c r="B1297" s="49"/>
      <c r="C1297" s="52" t="str">
        <f t="shared" si="165"/>
        <v/>
      </c>
      <c r="D1297" s="52" t="str">
        <f t="shared" si="165"/>
        <v/>
      </c>
      <c r="E1297" s="52" t="str">
        <f t="shared" si="165"/>
        <v/>
      </c>
      <c r="F1297" s="52" t="str">
        <f t="shared" si="165"/>
        <v/>
      </c>
      <c r="G1297" s="52" t="str">
        <f t="shared" si="165"/>
        <v/>
      </c>
      <c r="H1297" s="52" t="str">
        <f t="shared" si="165"/>
        <v/>
      </c>
      <c r="I1297" s="52" t="str">
        <f t="shared" si="165"/>
        <v/>
      </c>
      <c r="J1297" s="52" t="str">
        <f t="shared" si="165"/>
        <v/>
      </c>
      <c r="K1297" s="52" t="str">
        <f t="shared" si="165"/>
        <v/>
      </c>
      <c r="L1297" s="52" t="str">
        <f t="shared" si="165"/>
        <v/>
      </c>
      <c r="M1297" s="52" t="str">
        <f t="shared" si="165"/>
        <v/>
      </c>
      <c r="P1297" s="202" t="str">
        <f t="shared" si="166"/>
        <v/>
      </c>
    </row>
    <row r="1298" spans="1:16" ht="15.75" x14ac:dyDescent="0.2">
      <c r="A1298" s="100"/>
      <c r="B1298" s="49"/>
      <c r="C1298" s="52" t="str">
        <f t="shared" si="165"/>
        <v/>
      </c>
      <c r="D1298" s="52" t="str">
        <f t="shared" si="165"/>
        <v/>
      </c>
      <c r="E1298" s="52" t="str">
        <f t="shared" si="165"/>
        <v/>
      </c>
      <c r="F1298" s="52" t="str">
        <f t="shared" si="165"/>
        <v/>
      </c>
      <c r="G1298" s="52" t="str">
        <f t="shared" si="165"/>
        <v/>
      </c>
      <c r="H1298" s="52" t="str">
        <f t="shared" si="165"/>
        <v/>
      </c>
      <c r="I1298" s="52" t="str">
        <f t="shared" si="165"/>
        <v/>
      </c>
      <c r="J1298" s="52" t="str">
        <f t="shared" si="165"/>
        <v/>
      </c>
      <c r="K1298" s="52" t="str">
        <f t="shared" si="165"/>
        <v/>
      </c>
      <c r="L1298" s="52" t="str">
        <f t="shared" si="165"/>
        <v/>
      </c>
      <c r="M1298" s="52" t="str">
        <f t="shared" si="165"/>
        <v/>
      </c>
      <c r="P1298" s="202" t="str">
        <f t="shared" si="166"/>
        <v/>
      </c>
    </row>
    <row r="1299" spans="1:16" ht="15.75" x14ac:dyDescent="0.2">
      <c r="A1299" s="100"/>
      <c r="B1299" s="49"/>
      <c r="C1299" s="52" t="str">
        <f t="shared" si="165"/>
        <v/>
      </c>
      <c r="D1299" s="52" t="str">
        <f t="shared" si="165"/>
        <v/>
      </c>
      <c r="E1299" s="52" t="str">
        <f t="shared" si="165"/>
        <v/>
      </c>
      <c r="F1299" s="52" t="str">
        <f t="shared" si="165"/>
        <v/>
      </c>
      <c r="G1299" s="52" t="str">
        <f t="shared" si="165"/>
        <v/>
      </c>
      <c r="H1299" s="52" t="str">
        <f t="shared" si="165"/>
        <v/>
      </c>
      <c r="I1299" s="52" t="str">
        <f t="shared" si="165"/>
        <v/>
      </c>
      <c r="J1299" s="52" t="str">
        <f t="shared" si="165"/>
        <v/>
      </c>
      <c r="K1299" s="52" t="str">
        <f t="shared" si="165"/>
        <v/>
      </c>
      <c r="L1299" s="52" t="str">
        <f t="shared" si="165"/>
        <v/>
      </c>
      <c r="M1299" s="52" t="str">
        <f t="shared" si="165"/>
        <v/>
      </c>
      <c r="P1299" s="202" t="str">
        <f t="shared" si="166"/>
        <v/>
      </c>
    </row>
    <row r="1300" spans="1:16" ht="15.75" x14ac:dyDescent="0.2">
      <c r="A1300" s="100"/>
      <c r="B1300" s="49"/>
      <c r="C1300" s="52" t="str">
        <f t="shared" ref="C1300:M1303" si="167">IF($A1300="","",$B1300*(VLOOKUP($A1300,listaDados,C$3,FALSE)))</f>
        <v/>
      </c>
      <c r="D1300" s="52" t="str">
        <f t="shared" si="167"/>
        <v/>
      </c>
      <c r="E1300" s="52" t="str">
        <f t="shared" si="167"/>
        <v/>
      </c>
      <c r="F1300" s="52" t="str">
        <f t="shared" si="167"/>
        <v/>
      </c>
      <c r="G1300" s="52" t="str">
        <f t="shared" si="167"/>
        <v/>
      </c>
      <c r="H1300" s="52" t="str">
        <f t="shared" si="167"/>
        <v/>
      </c>
      <c r="I1300" s="52" t="str">
        <f t="shared" si="167"/>
        <v/>
      </c>
      <c r="J1300" s="52" t="str">
        <f t="shared" si="167"/>
        <v/>
      </c>
      <c r="K1300" s="52" t="str">
        <f t="shared" si="167"/>
        <v/>
      </c>
      <c r="L1300" s="52" t="str">
        <f t="shared" si="167"/>
        <v/>
      </c>
      <c r="M1300" s="52" t="str">
        <f t="shared" si="167"/>
        <v/>
      </c>
      <c r="P1300" s="202" t="str">
        <f t="shared" si="166"/>
        <v/>
      </c>
    </row>
    <row r="1301" spans="1:16" ht="15.75" x14ac:dyDescent="0.2">
      <c r="A1301" s="100"/>
      <c r="B1301" s="49"/>
      <c r="C1301" s="52" t="str">
        <f t="shared" si="167"/>
        <v/>
      </c>
      <c r="D1301" s="52" t="str">
        <f t="shared" si="167"/>
        <v/>
      </c>
      <c r="E1301" s="52" t="str">
        <f t="shared" si="167"/>
        <v/>
      </c>
      <c r="F1301" s="52" t="str">
        <f t="shared" si="167"/>
        <v/>
      </c>
      <c r="G1301" s="52" t="str">
        <f t="shared" si="167"/>
        <v/>
      </c>
      <c r="H1301" s="52" t="str">
        <f t="shared" si="167"/>
        <v/>
      </c>
      <c r="I1301" s="52" t="str">
        <f t="shared" si="167"/>
        <v/>
      </c>
      <c r="J1301" s="52" t="str">
        <f t="shared" si="167"/>
        <v/>
      </c>
      <c r="K1301" s="52" t="str">
        <f t="shared" si="167"/>
        <v/>
      </c>
      <c r="L1301" s="52" t="str">
        <f t="shared" si="167"/>
        <v/>
      </c>
      <c r="M1301" s="52" t="str">
        <f t="shared" si="167"/>
        <v/>
      </c>
      <c r="P1301" s="202" t="str">
        <f t="shared" si="166"/>
        <v/>
      </c>
    </row>
    <row r="1302" spans="1:16" ht="15.75" x14ac:dyDescent="0.2">
      <c r="A1302" s="100"/>
      <c r="B1302" s="49"/>
      <c r="C1302" s="52" t="str">
        <f t="shared" si="167"/>
        <v/>
      </c>
      <c r="D1302" s="52" t="str">
        <f t="shared" si="167"/>
        <v/>
      </c>
      <c r="E1302" s="52" t="str">
        <f t="shared" si="167"/>
        <v/>
      </c>
      <c r="F1302" s="52" t="str">
        <f t="shared" si="167"/>
        <v/>
      </c>
      <c r="G1302" s="52" t="str">
        <f t="shared" si="167"/>
        <v/>
      </c>
      <c r="H1302" s="52" t="str">
        <f t="shared" si="167"/>
        <v/>
      </c>
      <c r="I1302" s="52" t="str">
        <f t="shared" si="167"/>
        <v/>
      </c>
      <c r="J1302" s="52" t="str">
        <f t="shared" si="167"/>
        <v/>
      </c>
      <c r="K1302" s="52" t="str">
        <f t="shared" si="167"/>
        <v/>
      </c>
      <c r="L1302" s="52" t="str">
        <f t="shared" si="167"/>
        <v/>
      </c>
      <c r="M1302" s="52" t="str">
        <f t="shared" si="167"/>
        <v/>
      </c>
      <c r="P1302" s="202" t="str">
        <f t="shared" si="166"/>
        <v/>
      </c>
    </row>
    <row r="1303" spans="1:16" ht="15.75" x14ac:dyDescent="0.2">
      <c r="A1303" s="100"/>
      <c r="B1303" s="49"/>
      <c r="C1303" s="52" t="str">
        <f t="shared" si="167"/>
        <v/>
      </c>
      <c r="D1303" s="52" t="str">
        <f t="shared" si="167"/>
        <v/>
      </c>
      <c r="E1303" s="52" t="str">
        <f t="shared" si="167"/>
        <v/>
      </c>
      <c r="F1303" s="52" t="str">
        <f t="shared" si="167"/>
        <v/>
      </c>
      <c r="G1303" s="52" t="str">
        <f t="shared" si="167"/>
        <v/>
      </c>
      <c r="H1303" s="52" t="str">
        <f t="shared" si="167"/>
        <v/>
      </c>
      <c r="I1303" s="52" t="str">
        <f t="shared" si="167"/>
        <v/>
      </c>
      <c r="J1303" s="52" t="str">
        <f t="shared" si="167"/>
        <v/>
      </c>
      <c r="K1303" s="52" t="str">
        <f t="shared" si="167"/>
        <v/>
      </c>
      <c r="L1303" s="52" t="str">
        <f t="shared" si="167"/>
        <v/>
      </c>
      <c r="M1303" s="52" t="str">
        <f t="shared" si="167"/>
        <v/>
      </c>
      <c r="P1303" s="202" t="str">
        <f t="shared" si="166"/>
        <v/>
      </c>
    </row>
    <row r="1304" spans="1:16" ht="16.5" thickBot="1" x14ac:dyDescent="0.25">
      <c r="A1304" s="181" t="s">
        <v>134</v>
      </c>
      <c r="B1304" s="55"/>
      <c r="C1304" s="50">
        <f t="shared" ref="C1304:M1304" si="168">SUM(C1284:C1303)</f>
        <v>0</v>
      </c>
      <c r="D1304" s="50">
        <f t="shared" si="168"/>
        <v>0</v>
      </c>
      <c r="E1304" s="50">
        <f t="shared" si="168"/>
        <v>0</v>
      </c>
      <c r="F1304" s="50">
        <f t="shared" si="168"/>
        <v>0</v>
      </c>
      <c r="G1304" s="50">
        <f t="shared" si="168"/>
        <v>0</v>
      </c>
      <c r="H1304" s="50">
        <f t="shared" si="168"/>
        <v>0</v>
      </c>
      <c r="I1304" s="50">
        <f t="shared" si="168"/>
        <v>0</v>
      </c>
      <c r="J1304" s="50">
        <f t="shared" si="168"/>
        <v>0</v>
      </c>
      <c r="K1304" s="50">
        <f t="shared" si="168"/>
        <v>0</v>
      </c>
      <c r="L1304" s="50">
        <f t="shared" si="168"/>
        <v>0</v>
      </c>
      <c r="M1304" s="50">
        <f t="shared" si="168"/>
        <v>0</v>
      </c>
      <c r="P1304" s="202" t="str">
        <f t="shared" si="166"/>
        <v>TOTAL</v>
      </c>
    </row>
    <row r="1305" spans="1:16" ht="13.5" thickBot="1" x14ac:dyDescent="0.25">
      <c r="P1305" s="202" t="str">
        <f t="shared" si="166"/>
        <v/>
      </c>
    </row>
    <row r="1306" spans="1:16" ht="30.75" thickBot="1" x14ac:dyDescent="0.25">
      <c r="A1306" s="92" t="s">
        <v>133</v>
      </c>
      <c r="B1306" s="178"/>
      <c r="C1306" s="179"/>
      <c r="D1306" s="179"/>
      <c r="E1306" s="179"/>
      <c r="F1306" s="179"/>
      <c r="G1306" s="179"/>
      <c r="H1306" s="179"/>
      <c r="I1306" s="179"/>
      <c r="J1306" s="179"/>
      <c r="K1306" s="180"/>
      <c r="L1306" s="251" t="s">
        <v>74</v>
      </c>
      <c r="M1306" s="252"/>
      <c r="P1306" s="202" t="str">
        <f t="shared" si="166"/>
        <v>MEC 
F</v>
      </c>
    </row>
    <row r="1307" spans="1:16" ht="15.75" thickBot="1" x14ac:dyDescent="0.3">
      <c r="A1307" s="93" t="s">
        <v>453</v>
      </c>
      <c r="B1307" s="1"/>
      <c r="C1307" s="2" t="s">
        <v>448</v>
      </c>
      <c r="D1307" s="3"/>
      <c r="E1307" s="253"/>
      <c r="F1307" s="253"/>
      <c r="G1307" s="253"/>
      <c r="H1307" s="254"/>
      <c r="I1307" s="255" t="s">
        <v>141</v>
      </c>
      <c r="J1307" s="256"/>
      <c r="K1307" s="257"/>
      <c r="L1307" s="258"/>
      <c r="M1307" s="259"/>
      <c r="P1307" s="202" t="str">
        <f t="shared" si="166"/>
        <v xml:space="preserve">Nº de </v>
      </c>
    </row>
    <row r="1308" spans="1:16" ht="13.5" thickBot="1" x14ac:dyDescent="0.25">
      <c r="A1308" s="94"/>
      <c r="B1308" s="14"/>
      <c r="C1308" s="15">
        <v>14</v>
      </c>
      <c r="D1308" s="15">
        <v>15</v>
      </c>
      <c r="E1308" s="15">
        <v>16</v>
      </c>
      <c r="F1308" s="15">
        <v>17</v>
      </c>
      <c r="G1308" s="15">
        <v>18</v>
      </c>
      <c r="H1308" s="15">
        <v>19</v>
      </c>
      <c r="I1308" s="15">
        <v>20</v>
      </c>
      <c r="J1308" s="15">
        <v>21</v>
      </c>
      <c r="K1308" s="15">
        <v>22</v>
      </c>
      <c r="L1308" s="15">
        <v>23</v>
      </c>
      <c r="M1308" s="95">
        <v>24</v>
      </c>
      <c r="P1308" s="202" t="str">
        <f t="shared" si="166"/>
        <v/>
      </c>
    </row>
    <row r="1309" spans="1:16" ht="15" x14ac:dyDescent="0.2">
      <c r="A1309" s="96" t="s">
        <v>0</v>
      </c>
      <c r="B1309" s="260" t="s">
        <v>73</v>
      </c>
      <c r="C1309" s="262"/>
      <c r="D1309" s="263"/>
      <c r="E1309" s="263"/>
      <c r="F1309" s="263"/>
      <c r="G1309" s="263"/>
      <c r="H1309" s="263"/>
      <c r="I1309" s="263"/>
      <c r="J1309" s="263"/>
      <c r="K1309" s="264"/>
      <c r="L1309" s="268" t="s">
        <v>1</v>
      </c>
      <c r="M1309" s="269"/>
      <c r="P1309" s="202" t="str">
        <f t="shared" si="166"/>
        <v>N.º do</v>
      </c>
    </row>
    <row r="1310" spans="1:16" ht="15.75" thickBot="1" x14ac:dyDescent="0.25">
      <c r="A1310" s="97"/>
      <c r="B1310" s="261"/>
      <c r="C1310" s="265"/>
      <c r="D1310" s="266"/>
      <c r="E1310" s="266"/>
      <c r="F1310" s="266"/>
      <c r="G1310" s="266"/>
      <c r="H1310" s="266"/>
      <c r="I1310" s="266"/>
      <c r="J1310" s="266"/>
      <c r="K1310" s="267"/>
      <c r="L1310" s="270"/>
      <c r="M1310" s="271"/>
      <c r="P1310" s="202" t="str">
        <f t="shared" si="166"/>
        <v/>
      </c>
    </row>
    <row r="1311" spans="1:16" ht="30" x14ac:dyDescent="0.2">
      <c r="A1311" s="249" t="s">
        <v>2</v>
      </c>
      <c r="B1311" s="46" t="s">
        <v>3</v>
      </c>
      <c r="C1311" s="47" t="s">
        <v>54</v>
      </c>
      <c r="D1311" s="47" t="s">
        <v>132</v>
      </c>
      <c r="E1311" s="47" t="s">
        <v>136</v>
      </c>
      <c r="F1311" s="47" t="s">
        <v>137</v>
      </c>
      <c r="G1311" s="47" t="s">
        <v>138</v>
      </c>
      <c r="H1311" s="47" t="s">
        <v>126</v>
      </c>
      <c r="I1311" s="47" t="s">
        <v>127</v>
      </c>
      <c r="J1311" s="47" t="s">
        <v>131</v>
      </c>
      <c r="K1311" s="47" t="s">
        <v>128</v>
      </c>
      <c r="L1311" s="47" t="s">
        <v>129</v>
      </c>
      <c r="M1311" s="47" t="s">
        <v>130</v>
      </c>
      <c r="P1311" s="202" t="str">
        <f t="shared" si="166"/>
        <v>Nome d</v>
      </c>
    </row>
    <row r="1312" spans="1:16" ht="15.75" thickBot="1" x14ac:dyDescent="0.25">
      <c r="A1312" s="250"/>
      <c r="B1312" s="53" t="s">
        <v>4</v>
      </c>
      <c r="C1312" s="54" t="s">
        <v>4</v>
      </c>
      <c r="D1312" s="54" t="s">
        <v>4</v>
      </c>
      <c r="E1312" s="54" t="s">
        <v>4</v>
      </c>
      <c r="F1312" s="54" t="s">
        <v>4</v>
      </c>
      <c r="G1312" s="54" t="s">
        <v>4</v>
      </c>
      <c r="H1312" s="54" t="s">
        <v>139</v>
      </c>
      <c r="I1312" s="54" t="s">
        <v>72</v>
      </c>
      <c r="J1312" s="54" t="s">
        <v>72</v>
      </c>
      <c r="K1312" s="54" t="s">
        <v>72</v>
      </c>
      <c r="L1312" s="54" t="s">
        <v>72</v>
      </c>
      <c r="M1312" s="54" t="s">
        <v>72</v>
      </c>
      <c r="P1312" s="202" t="str">
        <f t="shared" si="166"/>
        <v/>
      </c>
    </row>
    <row r="1313" spans="1:16" ht="16.5" x14ac:dyDescent="0.2">
      <c r="A1313" s="98"/>
      <c r="B1313" s="51"/>
      <c r="C1313" s="52" t="str">
        <f t="shared" ref="C1313:M1328" si="169">IF($A1313="","",$B1313*(VLOOKUP($A1313,listaDados,C$3,FALSE)))</f>
        <v/>
      </c>
      <c r="D1313" s="52" t="str">
        <f t="shared" si="169"/>
        <v/>
      </c>
      <c r="E1313" s="52" t="str">
        <f t="shared" si="169"/>
        <v/>
      </c>
      <c r="F1313" s="52" t="str">
        <f t="shared" si="169"/>
        <v/>
      </c>
      <c r="G1313" s="52" t="str">
        <f t="shared" si="169"/>
        <v/>
      </c>
      <c r="H1313" s="52" t="str">
        <f t="shared" si="169"/>
        <v/>
      </c>
      <c r="I1313" s="52" t="str">
        <f t="shared" si="169"/>
        <v/>
      </c>
      <c r="J1313" s="52" t="str">
        <f t="shared" si="169"/>
        <v/>
      </c>
      <c r="K1313" s="52" t="str">
        <f t="shared" si="169"/>
        <v/>
      </c>
      <c r="L1313" s="52" t="str">
        <f t="shared" si="169"/>
        <v/>
      </c>
      <c r="M1313" s="52" t="str">
        <f t="shared" si="169"/>
        <v/>
      </c>
      <c r="P1313" s="202" t="str">
        <f t="shared" si="166"/>
        <v/>
      </c>
    </row>
    <row r="1314" spans="1:16" ht="16.5" x14ac:dyDescent="0.2">
      <c r="A1314" s="99"/>
      <c r="B1314" s="48"/>
      <c r="C1314" s="52" t="str">
        <f t="shared" si="169"/>
        <v/>
      </c>
      <c r="D1314" s="52" t="str">
        <f t="shared" si="169"/>
        <v/>
      </c>
      <c r="E1314" s="52" t="str">
        <f t="shared" si="169"/>
        <v/>
      </c>
      <c r="F1314" s="52" t="str">
        <f t="shared" si="169"/>
        <v/>
      </c>
      <c r="G1314" s="52" t="str">
        <f t="shared" si="169"/>
        <v/>
      </c>
      <c r="H1314" s="52" t="str">
        <f t="shared" si="169"/>
        <v/>
      </c>
      <c r="I1314" s="52" t="str">
        <f t="shared" si="169"/>
        <v/>
      </c>
      <c r="J1314" s="52" t="str">
        <f t="shared" si="169"/>
        <v/>
      </c>
      <c r="K1314" s="52" t="str">
        <f t="shared" si="169"/>
        <v/>
      </c>
      <c r="L1314" s="52" t="str">
        <f t="shared" si="169"/>
        <v/>
      </c>
      <c r="M1314" s="52" t="str">
        <f t="shared" si="169"/>
        <v/>
      </c>
      <c r="P1314" s="202" t="str">
        <f t="shared" si="166"/>
        <v/>
      </c>
    </row>
    <row r="1315" spans="1:16" ht="16.5" x14ac:dyDescent="0.2">
      <c r="A1315" s="99"/>
      <c r="B1315" s="48"/>
      <c r="C1315" s="52" t="str">
        <f t="shared" si="169"/>
        <v/>
      </c>
      <c r="D1315" s="52" t="str">
        <f t="shared" si="169"/>
        <v/>
      </c>
      <c r="E1315" s="52" t="str">
        <f t="shared" si="169"/>
        <v/>
      </c>
      <c r="F1315" s="52" t="str">
        <f t="shared" si="169"/>
        <v/>
      </c>
      <c r="G1315" s="52" t="str">
        <f t="shared" si="169"/>
        <v/>
      </c>
      <c r="H1315" s="52" t="str">
        <f t="shared" si="169"/>
        <v/>
      </c>
      <c r="I1315" s="52" t="str">
        <f t="shared" si="169"/>
        <v/>
      </c>
      <c r="J1315" s="52" t="str">
        <f t="shared" si="169"/>
        <v/>
      </c>
      <c r="K1315" s="52" t="str">
        <f t="shared" si="169"/>
        <v/>
      </c>
      <c r="L1315" s="52" t="str">
        <f t="shared" si="169"/>
        <v/>
      </c>
      <c r="M1315" s="52" t="str">
        <f t="shared" si="169"/>
        <v/>
      </c>
      <c r="P1315" s="202" t="str">
        <f t="shared" si="166"/>
        <v/>
      </c>
    </row>
    <row r="1316" spans="1:16" ht="16.5" x14ac:dyDescent="0.2">
      <c r="A1316" s="99"/>
      <c r="B1316" s="48"/>
      <c r="C1316" s="52" t="str">
        <f t="shared" si="169"/>
        <v/>
      </c>
      <c r="D1316" s="52" t="str">
        <f t="shared" si="169"/>
        <v/>
      </c>
      <c r="E1316" s="52" t="str">
        <f t="shared" si="169"/>
        <v/>
      </c>
      <c r="F1316" s="52" t="str">
        <f t="shared" si="169"/>
        <v/>
      </c>
      <c r="G1316" s="52" t="str">
        <f t="shared" si="169"/>
        <v/>
      </c>
      <c r="H1316" s="52" t="str">
        <f t="shared" si="169"/>
        <v/>
      </c>
      <c r="I1316" s="52" t="str">
        <f t="shared" si="169"/>
        <v/>
      </c>
      <c r="J1316" s="52" t="str">
        <f t="shared" si="169"/>
        <v/>
      </c>
      <c r="K1316" s="52" t="str">
        <f t="shared" si="169"/>
        <v/>
      </c>
      <c r="L1316" s="52" t="str">
        <f t="shared" si="169"/>
        <v/>
      </c>
      <c r="M1316" s="52" t="str">
        <f t="shared" si="169"/>
        <v/>
      </c>
      <c r="P1316" s="202" t="str">
        <f t="shared" si="166"/>
        <v/>
      </c>
    </row>
    <row r="1317" spans="1:16" ht="16.5" x14ac:dyDescent="0.2">
      <c r="A1317" s="99"/>
      <c r="B1317" s="48"/>
      <c r="C1317" s="52" t="str">
        <f t="shared" si="169"/>
        <v/>
      </c>
      <c r="D1317" s="52" t="str">
        <f t="shared" si="169"/>
        <v/>
      </c>
      <c r="E1317" s="52" t="str">
        <f t="shared" si="169"/>
        <v/>
      </c>
      <c r="F1317" s="52" t="str">
        <f t="shared" si="169"/>
        <v/>
      </c>
      <c r="G1317" s="52" t="str">
        <f t="shared" si="169"/>
        <v/>
      </c>
      <c r="H1317" s="52" t="str">
        <f t="shared" si="169"/>
        <v/>
      </c>
      <c r="I1317" s="52" t="str">
        <f t="shared" si="169"/>
        <v/>
      </c>
      <c r="J1317" s="52" t="str">
        <f t="shared" si="169"/>
        <v/>
      </c>
      <c r="K1317" s="52" t="str">
        <f t="shared" si="169"/>
        <v/>
      </c>
      <c r="L1317" s="52" t="str">
        <f t="shared" si="169"/>
        <v/>
      </c>
      <c r="M1317" s="52" t="str">
        <f t="shared" si="169"/>
        <v/>
      </c>
      <c r="P1317" s="202" t="str">
        <f t="shared" si="166"/>
        <v/>
      </c>
    </row>
    <row r="1318" spans="1:16" ht="16.5" x14ac:dyDescent="0.2">
      <c r="A1318" s="99"/>
      <c r="B1318" s="48"/>
      <c r="C1318" s="52" t="str">
        <f t="shared" si="169"/>
        <v/>
      </c>
      <c r="D1318" s="52" t="str">
        <f t="shared" si="169"/>
        <v/>
      </c>
      <c r="E1318" s="52" t="str">
        <f t="shared" si="169"/>
        <v/>
      </c>
      <c r="F1318" s="52" t="str">
        <f t="shared" si="169"/>
        <v/>
      </c>
      <c r="G1318" s="52" t="str">
        <f t="shared" si="169"/>
        <v/>
      </c>
      <c r="H1318" s="52" t="str">
        <f t="shared" si="169"/>
        <v/>
      </c>
      <c r="I1318" s="52" t="str">
        <f t="shared" si="169"/>
        <v/>
      </c>
      <c r="J1318" s="52" t="str">
        <f t="shared" si="169"/>
        <v/>
      </c>
      <c r="K1318" s="52" t="str">
        <f t="shared" si="169"/>
        <v/>
      </c>
      <c r="L1318" s="52" t="str">
        <f t="shared" si="169"/>
        <v/>
      </c>
      <c r="M1318" s="52" t="str">
        <f t="shared" si="169"/>
        <v/>
      </c>
      <c r="P1318" s="202" t="str">
        <f t="shared" si="166"/>
        <v/>
      </c>
    </row>
    <row r="1319" spans="1:16" ht="16.5" x14ac:dyDescent="0.2">
      <c r="A1319" s="99"/>
      <c r="B1319" s="48"/>
      <c r="C1319" s="52" t="str">
        <f t="shared" si="169"/>
        <v/>
      </c>
      <c r="D1319" s="52" t="str">
        <f t="shared" si="169"/>
        <v/>
      </c>
      <c r="E1319" s="52" t="str">
        <f t="shared" si="169"/>
        <v/>
      </c>
      <c r="F1319" s="52" t="str">
        <f t="shared" si="169"/>
        <v/>
      </c>
      <c r="G1319" s="52" t="str">
        <f t="shared" si="169"/>
        <v/>
      </c>
      <c r="H1319" s="52" t="str">
        <f t="shared" si="169"/>
        <v/>
      </c>
      <c r="I1319" s="52" t="str">
        <f t="shared" si="169"/>
        <v/>
      </c>
      <c r="J1319" s="52" t="str">
        <f t="shared" si="169"/>
        <v/>
      </c>
      <c r="K1319" s="52" t="str">
        <f t="shared" si="169"/>
        <v/>
      </c>
      <c r="L1319" s="52" t="str">
        <f t="shared" si="169"/>
        <v/>
      </c>
      <c r="M1319" s="52" t="str">
        <f t="shared" si="169"/>
        <v/>
      </c>
      <c r="P1319" s="202" t="str">
        <f t="shared" si="166"/>
        <v/>
      </c>
    </row>
    <row r="1320" spans="1:16" ht="16.5" x14ac:dyDescent="0.2">
      <c r="A1320" s="99"/>
      <c r="B1320" s="48"/>
      <c r="C1320" s="52" t="str">
        <f t="shared" si="169"/>
        <v/>
      </c>
      <c r="D1320" s="52" t="str">
        <f t="shared" si="169"/>
        <v/>
      </c>
      <c r="E1320" s="52" t="str">
        <f t="shared" si="169"/>
        <v/>
      </c>
      <c r="F1320" s="52" t="str">
        <f t="shared" si="169"/>
        <v/>
      </c>
      <c r="G1320" s="52" t="str">
        <f t="shared" si="169"/>
        <v/>
      </c>
      <c r="H1320" s="52" t="str">
        <f t="shared" si="169"/>
        <v/>
      </c>
      <c r="I1320" s="52" t="str">
        <f t="shared" si="169"/>
        <v/>
      </c>
      <c r="J1320" s="52" t="str">
        <f t="shared" si="169"/>
        <v/>
      </c>
      <c r="K1320" s="52" t="str">
        <f t="shared" si="169"/>
        <v/>
      </c>
      <c r="L1320" s="52" t="str">
        <f t="shared" si="169"/>
        <v/>
      </c>
      <c r="M1320" s="52" t="str">
        <f t="shared" si="169"/>
        <v/>
      </c>
      <c r="P1320" s="202" t="str">
        <f t="shared" si="166"/>
        <v/>
      </c>
    </row>
    <row r="1321" spans="1:16" ht="16.5" x14ac:dyDescent="0.2">
      <c r="A1321" s="99"/>
      <c r="B1321" s="48"/>
      <c r="C1321" s="52" t="str">
        <f t="shared" si="169"/>
        <v/>
      </c>
      <c r="D1321" s="52" t="str">
        <f t="shared" si="169"/>
        <v/>
      </c>
      <c r="E1321" s="52" t="str">
        <f t="shared" si="169"/>
        <v/>
      </c>
      <c r="F1321" s="52" t="str">
        <f t="shared" si="169"/>
        <v/>
      </c>
      <c r="G1321" s="52" t="str">
        <f t="shared" si="169"/>
        <v/>
      </c>
      <c r="H1321" s="52" t="str">
        <f t="shared" si="169"/>
        <v/>
      </c>
      <c r="I1321" s="52" t="str">
        <f t="shared" si="169"/>
        <v/>
      </c>
      <c r="J1321" s="52" t="str">
        <f t="shared" si="169"/>
        <v/>
      </c>
      <c r="K1321" s="52" t="str">
        <f t="shared" si="169"/>
        <v/>
      </c>
      <c r="L1321" s="52" t="str">
        <f t="shared" si="169"/>
        <v/>
      </c>
      <c r="M1321" s="52" t="str">
        <f t="shared" si="169"/>
        <v/>
      </c>
      <c r="P1321" s="202" t="str">
        <f t="shared" si="166"/>
        <v/>
      </c>
    </row>
    <row r="1322" spans="1:16" ht="15.75" x14ac:dyDescent="0.2">
      <c r="A1322" s="100"/>
      <c r="B1322" s="49"/>
      <c r="C1322" s="52" t="str">
        <f t="shared" si="169"/>
        <v/>
      </c>
      <c r="D1322" s="52" t="str">
        <f t="shared" si="169"/>
        <v/>
      </c>
      <c r="E1322" s="52" t="str">
        <f t="shared" si="169"/>
        <v/>
      </c>
      <c r="F1322" s="52" t="str">
        <f t="shared" si="169"/>
        <v/>
      </c>
      <c r="G1322" s="52" t="str">
        <f t="shared" si="169"/>
        <v/>
      </c>
      <c r="H1322" s="52" t="str">
        <f t="shared" si="169"/>
        <v/>
      </c>
      <c r="I1322" s="52" t="str">
        <f t="shared" si="169"/>
        <v/>
      </c>
      <c r="J1322" s="52" t="str">
        <f t="shared" si="169"/>
        <v/>
      </c>
      <c r="K1322" s="52" t="str">
        <f t="shared" si="169"/>
        <v/>
      </c>
      <c r="L1322" s="52" t="str">
        <f t="shared" si="169"/>
        <v/>
      </c>
      <c r="M1322" s="52" t="str">
        <f t="shared" si="169"/>
        <v/>
      </c>
      <c r="P1322" s="202" t="str">
        <f t="shared" si="166"/>
        <v/>
      </c>
    </row>
    <row r="1323" spans="1:16" ht="15.75" x14ac:dyDescent="0.2">
      <c r="A1323" s="100"/>
      <c r="B1323" s="49"/>
      <c r="C1323" s="52" t="str">
        <f t="shared" si="169"/>
        <v/>
      </c>
      <c r="D1323" s="52" t="str">
        <f t="shared" si="169"/>
        <v/>
      </c>
      <c r="E1323" s="52" t="str">
        <f t="shared" si="169"/>
        <v/>
      </c>
      <c r="F1323" s="52" t="str">
        <f t="shared" si="169"/>
        <v/>
      </c>
      <c r="G1323" s="52" t="str">
        <f t="shared" si="169"/>
        <v/>
      </c>
      <c r="H1323" s="52" t="str">
        <f t="shared" si="169"/>
        <v/>
      </c>
      <c r="I1323" s="52" t="str">
        <f t="shared" si="169"/>
        <v/>
      </c>
      <c r="J1323" s="52" t="str">
        <f t="shared" si="169"/>
        <v/>
      </c>
      <c r="K1323" s="52" t="str">
        <f t="shared" si="169"/>
        <v/>
      </c>
      <c r="L1323" s="52" t="str">
        <f t="shared" si="169"/>
        <v/>
      </c>
      <c r="M1323" s="52" t="str">
        <f t="shared" si="169"/>
        <v/>
      </c>
      <c r="P1323" s="202" t="str">
        <f t="shared" si="166"/>
        <v/>
      </c>
    </row>
    <row r="1324" spans="1:16" ht="15.75" x14ac:dyDescent="0.2">
      <c r="A1324" s="100"/>
      <c r="B1324" s="49"/>
      <c r="C1324" s="52" t="str">
        <f t="shared" si="169"/>
        <v/>
      </c>
      <c r="D1324" s="52" t="str">
        <f t="shared" si="169"/>
        <v/>
      </c>
      <c r="E1324" s="52" t="str">
        <f t="shared" si="169"/>
        <v/>
      </c>
      <c r="F1324" s="52" t="str">
        <f t="shared" si="169"/>
        <v/>
      </c>
      <c r="G1324" s="52" t="str">
        <f t="shared" si="169"/>
        <v/>
      </c>
      <c r="H1324" s="52" t="str">
        <f t="shared" si="169"/>
        <v/>
      </c>
      <c r="I1324" s="52" t="str">
        <f t="shared" si="169"/>
        <v/>
      </c>
      <c r="J1324" s="52" t="str">
        <f t="shared" si="169"/>
        <v/>
      </c>
      <c r="K1324" s="52" t="str">
        <f t="shared" si="169"/>
        <v/>
      </c>
      <c r="L1324" s="52" t="str">
        <f t="shared" si="169"/>
        <v/>
      </c>
      <c r="M1324" s="52" t="str">
        <f t="shared" si="169"/>
        <v/>
      </c>
      <c r="P1324" s="202" t="str">
        <f t="shared" si="166"/>
        <v/>
      </c>
    </row>
    <row r="1325" spans="1:16" ht="15.75" x14ac:dyDescent="0.2">
      <c r="A1325" s="100"/>
      <c r="B1325" s="49"/>
      <c r="C1325" s="52" t="str">
        <f t="shared" si="169"/>
        <v/>
      </c>
      <c r="D1325" s="52" t="str">
        <f t="shared" si="169"/>
        <v/>
      </c>
      <c r="E1325" s="52" t="str">
        <f t="shared" si="169"/>
        <v/>
      </c>
      <c r="F1325" s="52" t="str">
        <f t="shared" si="169"/>
        <v/>
      </c>
      <c r="G1325" s="52" t="str">
        <f t="shared" si="169"/>
        <v/>
      </c>
      <c r="H1325" s="52" t="str">
        <f t="shared" si="169"/>
        <v/>
      </c>
      <c r="I1325" s="52" t="str">
        <f t="shared" si="169"/>
        <v/>
      </c>
      <c r="J1325" s="52" t="str">
        <f t="shared" si="169"/>
        <v/>
      </c>
      <c r="K1325" s="52" t="str">
        <f t="shared" si="169"/>
        <v/>
      </c>
      <c r="L1325" s="52" t="str">
        <f t="shared" si="169"/>
        <v/>
      </c>
      <c r="M1325" s="52" t="str">
        <f t="shared" si="169"/>
        <v/>
      </c>
      <c r="P1325" s="202" t="str">
        <f t="shared" si="166"/>
        <v/>
      </c>
    </row>
    <row r="1326" spans="1:16" ht="15.75" x14ac:dyDescent="0.2">
      <c r="A1326" s="100"/>
      <c r="B1326" s="49"/>
      <c r="C1326" s="52" t="str">
        <f t="shared" si="169"/>
        <v/>
      </c>
      <c r="D1326" s="52" t="str">
        <f t="shared" si="169"/>
        <v/>
      </c>
      <c r="E1326" s="52" t="str">
        <f t="shared" si="169"/>
        <v/>
      </c>
      <c r="F1326" s="52" t="str">
        <f t="shared" si="169"/>
        <v/>
      </c>
      <c r="G1326" s="52" t="str">
        <f t="shared" si="169"/>
        <v/>
      </c>
      <c r="H1326" s="52" t="str">
        <f t="shared" si="169"/>
        <v/>
      </c>
      <c r="I1326" s="52" t="str">
        <f t="shared" si="169"/>
        <v/>
      </c>
      <c r="J1326" s="52" t="str">
        <f t="shared" si="169"/>
        <v/>
      </c>
      <c r="K1326" s="52" t="str">
        <f t="shared" si="169"/>
        <v/>
      </c>
      <c r="L1326" s="52" t="str">
        <f t="shared" si="169"/>
        <v/>
      </c>
      <c r="M1326" s="52" t="str">
        <f t="shared" si="169"/>
        <v/>
      </c>
      <c r="P1326" s="202" t="str">
        <f t="shared" si="166"/>
        <v/>
      </c>
    </row>
    <row r="1327" spans="1:16" ht="15.75" x14ac:dyDescent="0.2">
      <c r="A1327" s="100"/>
      <c r="B1327" s="49"/>
      <c r="C1327" s="52" t="str">
        <f t="shared" si="169"/>
        <v/>
      </c>
      <c r="D1327" s="52" t="str">
        <f t="shared" si="169"/>
        <v/>
      </c>
      <c r="E1327" s="52" t="str">
        <f t="shared" si="169"/>
        <v/>
      </c>
      <c r="F1327" s="52" t="str">
        <f t="shared" si="169"/>
        <v/>
      </c>
      <c r="G1327" s="52" t="str">
        <f t="shared" si="169"/>
        <v/>
      </c>
      <c r="H1327" s="52" t="str">
        <f t="shared" si="169"/>
        <v/>
      </c>
      <c r="I1327" s="52" t="str">
        <f t="shared" si="169"/>
        <v/>
      </c>
      <c r="J1327" s="52" t="str">
        <f t="shared" si="169"/>
        <v/>
      </c>
      <c r="K1327" s="52" t="str">
        <f t="shared" si="169"/>
        <v/>
      </c>
      <c r="L1327" s="52" t="str">
        <f t="shared" si="169"/>
        <v/>
      </c>
      <c r="M1327" s="52" t="str">
        <f t="shared" si="169"/>
        <v/>
      </c>
      <c r="P1327" s="202" t="str">
        <f t="shared" si="166"/>
        <v/>
      </c>
    </row>
    <row r="1328" spans="1:16" ht="15.75" x14ac:dyDescent="0.2">
      <c r="A1328" s="100"/>
      <c r="B1328" s="49"/>
      <c r="C1328" s="52" t="str">
        <f t="shared" si="169"/>
        <v/>
      </c>
      <c r="D1328" s="52" t="str">
        <f t="shared" si="169"/>
        <v/>
      </c>
      <c r="E1328" s="52" t="str">
        <f t="shared" si="169"/>
        <v/>
      </c>
      <c r="F1328" s="52" t="str">
        <f t="shared" si="169"/>
        <v/>
      </c>
      <c r="G1328" s="52" t="str">
        <f t="shared" si="169"/>
        <v/>
      </c>
      <c r="H1328" s="52" t="str">
        <f t="shared" si="169"/>
        <v/>
      </c>
      <c r="I1328" s="52" t="str">
        <f t="shared" si="169"/>
        <v/>
      </c>
      <c r="J1328" s="52" t="str">
        <f t="shared" si="169"/>
        <v/>
      </c>
      <c r="K1328" s="52" t="str">
        <f t="shared" si="169"/>
        <v/>
      </c>
      <c r="L1328" s="52" t="str">
        <f t="shared" si="169"/>
        <v/>
      </c>
      <c r="M1328" s="52" t="str">
        <f t="shared" si="169"/>
        <v/>
      </c>
      <c r="P1328" s="202" t="str">
        <f t="shared" si="166"/>
        <v/>
      </c>
    </row>
    <row r="1329" spans="1:16" ht="15.75" x14ac:dyDescent="0.2">
      <c r="A1329" s="100"/>
      <c r="B1329" s="49"/>
      <c r="C1329" s="52" t="str">
        <f t="shared" ref="C1329:M1332" si="170">IF($A1329="","",$B1329*(VLOOKUP($A1329,listaDados,C$3,FALSE)))</f>
        <v/>
      </c>
      <c r="D1329" s="52" t="str">
        <f t="shared" si="170"/>
        <v/>
      </c>
      <c r="E1329" s="52" t="str">
        <f t="shared" si="170"/>
        <v/>
      </c>
      <c r="F1329" s="52" t="str">
        <f t="shared" si="170"/>
        <v/>
      </c>
      <c r="G1329" s="52" t="str">
        <f t="shared" si="170"/>
        <v/>
      </c>
      <c r="H1329" s="52" t="str">
        <f t="shared" si="170"/>
        <v/>
      </c>
      <c r="I1329" s="52" t="str">
        <f t="shared" si="170"/>
        <v/>
      </c>
      <c r="J1329" s="52" t="str">
        <f t="shared" si="170"/>
        <v/>
      </c>
      <c r="K1329" s="52" t="str">
        <f t="shared" si="170"/>
        <v/>
      </c>
      <c r="L1329" s="52" t="str">
        <f t="shared" si="170"/>
        <v/>
      </c>
      <c r="M1329" s="52" t="str">
        <f t="shared" si="170"/>
        <v/>
      </c>
      <c r="P1329" s="202" t="str">
        <f t="shared" si="166"/>
        <v/>
      </c>
    </row>
    <row r="1330" spans="1:16" ht="15.75" x14ac:dyDescent="0.2">
      <c r="A1330" s="100"/>
      <c r="B1330" s="49"/>
      <c r="C1330" s="52" t="str">
        <f t="shared" si="170"/>
        <v/>
      </c>
      <c r="D1330" s="52" t="str">
        <f t="shared" si="170"/>
        <v/>
      </c>
      <c r="E1330" s="52" t="str">
        <f t="shared" si="170"/>
        <v/>
      </c>
      <c r="F1330" s="52" t="str">
        <f t="shared" si="170"/>
        <v/>
      </c>
      <c r="G1330" s="52" t="str">
        <f t="shared" si="170"/>
        <v/>
      </c>
      <c r="H1330" s="52" t="str">
        <f t="shared" si="170"/>
        <v/>
      </c>
      <c r="I1330" s="52" t="str">
        <f t="shared" si="170"/>
        <v/>
      </c>
      <c r="J1330" s="52" t="str">
        <f t="shared" si="170"/>
        <v/>
      </c>
      <c r="K1330" s="52" t="str">
        <f t="shared" si="170"/>
        <v/>
      </c>
      <c r="L1330" s="52" t="str">
        <f t="shared" si="170"/>
        <v/>
      </c>
      <c r="M1330" s="52" t="str">
        <f t="shared" si="170"/>
        <v/>
      </c>
      <c r="P1330" s="202" t="str">
        <f t="shared" si="166"/>
        <v/>
      </c>
    </row>
    <row r="1331" spans="1:16" ht="15.75" x14ac:dyDescent="0.2">
      <c r="A1331" s="100"/>
      <c r="B1331" s="49"/>
      <c r="C1331" s="52" t="str">
        <f t="shared" si="170"/>
        <v/>
      </c>
      <c r="D1331" s="52" t="str">
        <f t="shared" si="170"/>
        <v/>
      </c>
      <c r="E1331" s="52" t="str">
        <f t="shared" si="170"/>
        <v/>
      </c>
      <c r="F1331" s="52" t="str">
        <f t="shared" si="170"/>
        <v/>
      </c>
      <c r="G1331" s="52" t="str">
        <f t="shared" si="170"/>
        <v/>
      </c>
      <c r="H1331" s="52" t="str">
        <f t="shared" si="170"/>
        <v/>
      </c>
      <c r="I1331" s="52" t="str">
        <f t="shared" si="170"/>
        <v/>
      </c>
      <c r="J1331" s="52" t="str">
        <f t="shared" si="170"/>
        <v/>
      </c>
      <c r="K1331" s="52" t="str">
        <f t="shared" si="170"/>
        <v/>
      </c>
      <c r="L1331" s="52" t="str">
        <f t="shared" si="170"/>
        <v/>
      </c>
      <c r="M1331" s="52" t="str">
        <f t="shared" si="170"/>
        <v/>
      </c>
      <c r="P1331" s="202" t="str">
        <f t="shared" si="166"/>
        <v/>
      </c>
    </row>
    <row r="1332" spans="1:16" ht="15.75" x14ac:dyDescent="0.2">
      <c r="A1332" s="100"/>
      <c r="B1332" s="49"/>
      <c r="C1332" s="52" t="str">
        <f t="shared" si="170"/>
        <v/>
      </c>
      <c r="D1332" s="52" t="str">
        <f t="shared" si="170"/>
        <v/>
      </c>
      <c r="E1332" s="52" t="str">
        <f t="shared" si="170"/>
        <v/>
      </c>
      <c r="F1332" s="52" t="str">
        <f t="shared" si="170"/>
        <v/>
      </c>
      <c r="G1332" s="52" t="str">
        <f t="shared" si="170"/>
        <v/>
      </c>
      <c r="H1332" s="52" t="str">
        <f t="shared" si="170"/>
        <v/>
      </c>
      <c r="I1332" s="52" t="str">
        <f t="shared" si="170"/>
        <v/>
      </c>
      <c r="J1332" s="52" t="str">
        <f t="shared" si="170"/>
        <v/>
      </c>
      <c r="K1332" s="52" t="str">
        <f t="shared" si="170"/>
        <v/>
      </c>
      <c r="L1332" s="52" t="str">
        <f t="shared" si="170"/>
        <v/>
      </c>
      <c r="M1332" s="52" t="str">
        <f t="shared" si="170"/>
        <v/>
      </c>
      <c r="P1332" s="202" t="str">
        <f t="shared" si="166"/>
        <v/>
      </c>
    </row>
    <row r="1333" spans="1:16" ht="16.5" thickBot="1" x14ac:dyDescent="0.25">
      <c r="A1333" s="181" t="s">
        <v>134</v>
      </c>
      <c r="B1333" s="55"/>
      <c r="C1333" s="50">
        <f t="shared" ref="C1333:M1333" si="171">SUM(C1313:C1332)</f>
        <v>0</v>
      </c>
      <c r="D1333" s="50">
        <f t="shared" si="171"/>
        <v>0</v>
      </c>
      <c r="E1333" s="50">
        <f t="shared" si="171"/>
        <v>0</v>
      </c>
      <c r="F1333" s="50">
        <f t="shared" si="171"/>
        <v>0</v>
      </c>
      <c r="G1333" s="50">
        <f t="shared" si="171"/>
        <v>0</v>
      </c>
      <c r="H1333" s="50">
        <f t="shared" si="171"/>
        <v>0</v>
      </c>
      <c r="I1333" s="50">
        <f t="shared" si="171"/>
        <v>0</v>
      </c>
      <c r="J1333" s="50">
        <f t="shared" si="171"/>
        <v>0</v>
      </c>
      <c r="K1333" s="50">
        <f t="shared" si="171"/>
        <v>0</v>
      </c>
      <c r="L1333" s="50">
        <f t="shared" si="171"/>
        <v>0</v>
      </c>
      <c r="M1333" s="50">
        <f t="shared" si="171"/>
        <v>0</v>
      </c>
      <c r="P1333" s="202" t="str">
        <f t="shared" si="166"/>
        <v>TOTAL</v>
      </c>
    </row>
    <row r="1334" spans="1:16" ht="13.5" thickBot="1" x14ac:dyDescent="0.25">
      <c r="P1334" s="202" t="str">
        <f t="shared" si="166"/>
        <v/>
      </c>
    </row>
    <row r="1335" spans="1:16" ht="30.75" thickBot="1" x14ac:dyDescent="0.25">
      <c r="A1335" s="92" t="s">
        <v>133</v>
      </c>
      <c r="B1335" s="178"/>
      <c r="C1335" s="179"/>
      <c r="D1335" s="179"/>
      <c r="E1335" s="179"/>
      <c r="F1335" s="179"/>
      <c r="G1335" s="179"/>
      <c r="H1335" s="179"/>
      <c r="I1335" s="179"/>
      <c r="J1335" s="179"/>
      <c r="K1335" s="180"/>
      <c r="L1335" s="251" t="s">
        <v>74</v>
      </c>
      <c r="M1335" s="252"/>
      <c r="P1335" s="202" t="str">
        <f t="shared" si="166"/>
        <v>MEC 
F</v>
      </c>
    </row>
    <row r="1336" spans="1:16" ht="15.75" thickBot="1" x14ac:dyDescent="0.3">
      <c r="A1336" s="93" t="s">
        <v>453</v>
      </c>
      <c r="B1336" s="1"/>
      <c r="C1336" s="2" t="s">
        <v>448</v>
      </c>
      <c r="D1336" s="3"/>
      <c r="E1336" s="253"/>
      <c r="F1336" s="253"/>
      <c r="G1336" s="253"/>
      <c r="H1336" s="254"/>
      <c r="I1336" s="255" t="s">
        <v>141</v>
      </c>
      <c r="J1336" s="256"/>
      <c r="K1336" s="257"/>
      <c r="L1336" s="258"/>
      <c r="M1336" s="259"/>
      <c r="P1336" s="202" t="str">
        <f t="shared" si="166"/>
        <v xml:space="preserve">Nº de </v>
      </c>
    </row>
    <row r="1337" spans="1:16" ht="13.5" thickBot="1" x14ac:dyDescent="0.25">
      <c r="A1337" s="94"/>
      <c r="B1337" s="14"/>
      <c r="C1337" s="15">
        <v>14</v>
      </c>
      <c r="D1337" s="15">
        <v>15</v>
      </c>
      <c r="E1337" s="15">
        <v>16</v>
      </c>
      <c r="F1337" s="15">
        <v>17</v>
      </c>
      <c r="G1337" s="15">
        <v>18</v>
      </c>
      <c r="H1337" s="15">
        <v>19</v>
      </c>
      <c r="I1337" s="15">
        <v>20</v>
      </c>
      <c r="J1337" s="15">
        <v>21</v>
      </c>
      <c r="K1337" s="15">
        <v>22</v>
      </c>
      <c r="L1337" s="15">
        <v>23</v>
      </c>
      <c r="M1337" s="95">
        <v>24</v>
      </c>
      <c r="P1337" s="202" t="str">
        <f t="shared" si="166"/>
        <v/>
      </c>
    </row>
    <row r="1338" spans="1:16" ht="15" x14ac:dyDescent="0.2">
      <c r="A1338" s="96" t="s">
        <v>0</v>
      </c>
      <c r="B1338" s="260" t="s">
        <v>73</v>
      </c>
      <c r="C1338" s="262"/>
      <c r="D1338" s="263"/>
      <c r="E1338" s="263"/>
      <c r="F1338" s="263"/>
      <c r="G1338" s="263"/>
      <c r="H1338" s="263"/>
      <c r="I1338" s="263"/>
      <c r="J1338" s="263"/>
      <c r="K1338" s="264"/>
      <c r="L1338" s="268" t="s">
        <v>1</v>
      </c>
      <c r="M1338" s="269"/>
      <c r="P1338" s="202" t="str">
        <f t="shared" si="166"/>
        <v>N.º do</v>
      </c>
    </row>
    <row r="1339" spans="1:16" ht="15.75" thickBot="1" x14ac:dyDescent="0.25">
      <c r="A1339" s="97"/>
      <c r="B1339" s="261"/>
      <c r="C1339" s="265"/>
      <c r="D1339" s="266"/>
      <c r="E1339" s="266"/>
      <c r="F1339" s="266"/>
      <c r="G1339" s="266"/>
      <c r="H1339" s="266"/>
      <c r="I1339" s="266"/>
      <c r="J1339" s="266"/>
      <c r="K1339" s="267"/>
      <c r="L1339" s="270"/>
      <c r="M1339" s="271"/>
      <c r="P1339" s="202" t="str">
        <f t="shared" si="166"/>
        <v/>
      </c>
    </row>
    <row r="1340" spans="1:16" ht="30" x14ac:dyDescent="0.2">
      <c r="A1340" s="249" t="s">
        <v>2</v>
      </c>
      <c r="B1340" s="46" t="s">
        <v>3</v>
      </c>
      <c r="C1340" s="47" t="s">
        <v>54</v>
      </c>
      <c r="D1340" s="47" t="s">
        <v>132</v>
      </c>
      <c r="E1340" s="47" t="s">
        <v>136</v>
      </c>
      <c r="F1340" s="47" t="s">
        <v>137</v>
      </c>
      <c r="G1340" s="47" t="s">
        <v>138</v>
      </c>
      <c r="H1340" s="47" t="s">
        <v>126</v>
      </c>
      <c r="I1340" s="47" t="s">
        <v>127</v>
      </c>
      <c r="J1340" s="47" t="s">
        <v>131</v>
      </c>
      <c r="K1340" s="47" t="s">
        <v>128</v>
      </c>
      <c r="L1340" s="47" t="s">
        <v>129</v>
      </c>
      <c r="M1340" s="47" t="s">
        <v>130</v>
      </c>
      <c r="P1340" s="202" t="str">
        <f t="shared" si="166"/>
        <v>Nome d</v>
      </c>
    </row>
    <row r="1341" spans="1:16" ht="15.75" thickBot="1" x14ac:dyDescent="0.25">
      <c r="A1341" s="250"/>
      <c r="B1341" s="53" t="s">
        <v>4</v>
      </c>
      <c r="C1341" s="54" t="s">
        <v>4</v>
      </c>
      <c r="D1341" s="54" t="s">
        <v>4</v>
      </c>
      <c r="E1341" s="54" t="s">
        <v>4</v>
      </c>
      <c r="F1341" s="54" t="s">
        <v>4</v>
      </c>
      <c r="G1341" s="54" t="s">
        <v>4</v>
      </c>
      <c r="H1341" s="54" t="s">
        <v>139</v>
      </c>
      <c r="I1341" s="54" t="s">
        <v>72</v>
      </c>
      <c r="J1341" s="54" t="s">
        <v>72</v>
      </c>
      <c r="K1341" s="54" t="s">
        <v>72</v>
      </c>
      <c r="L1341" s="54" t="s">
        <v>72</v>
      </c>
      <c r="M1341" s="54" t="s">
        <v>72</v>
      </c>
      <c r="P1341" s="202" t="str">
        <f t="shared" si="166"/>
        <v/>
      </c>
    </row>
    <row r="1342" spans="1:16" ht="16.5" x14ac:dyDescent="0.2">
      <c r="A1342" s="98"/>
      <c r="B1342" s="51"/>
      <c r="C1342" s="52" t="str">
        <f t="shared" ref="C1342:M1357" si="172">IF($A1342="","",$B1342*(VLOOKUP($A1342,listaDados,C$3,FALSE)))</f>
        <v/>
      </c>
      <c r="D1342" s="52" t="str">
        <f t="shared" si="172"/>
        <v/>
      </c>
      <c r="E1342" s="52" t="str">
        <f t="shared" si="172"/>
        <v/>
      </c>
      <c r="F1342" s="52" t="str">
        <f t="shared" si="172"/>
        <v/>
      </c>
      <c r="G1342" s="52" t="str">
        <f t="shared" si="172"/>
        <v/>
      </c>
      <c r="H1342" s="52" t="str">
        <f t="shared" si="172"/>
        <v/>
      </c>
      <c r="I1342" s="52" t="str">
        <f t="shared" si="172"/>
        <v/>
      </c>
      <c r="J1342" s="52" t="str">
        <f t="shared" si="172"/>
        <v/>
      </c>
      <c r="K1342" s="52" t="str">
        <f t="shared" si="172"/>
        <v/>
      </c>
      <c r="L1342" s="52" t="str">
        <f t="shared" si="172"/>
        <v/>
      </c>
      <c r="M1342" s="52" t="str">
        <f t="shared" si="172"/>
        <v/>
      </c>
      <c r="P1342" s="202" t="str">
        <f t="shared" si="166"/>
        <v/>
      </c>
    </row>
    <row r="1343" spans="1:16" ht="16.5" x14ac:dyDescent="0.2">
      <c r="A1343" s="99"/>
      <c r="B1343" s="48"/>
      <c r="C1343" s="52" t="str">
        <f t="shared" si="172"/>
        <v/>
      </c>
      <c r="D1343" s="52" t="str">
        <f t="shared" si="172"/>
        <v/>
      </c>
      <c r="E1343" s="52" t="str">
        <f t="shared" si="172"/>
        <v/>
      </c>
      <c r="F1343" s="52" t="str">
        <f t="shared" si="172"/>
        <v/>
      </c>
      <c r="G1343" s="52" t="str">
        <f t="shared" si="172"/>
        <v/>
      </c>
      <c r="H1343" s="52" t="str">
        <f t="shared" si="172"/>
        <v/>
      </c>
      <c r="I1343" s="52" t="str">
        <f t="shared" si="172"/>
        <v/>
      </c>
      <c r="J1343" s="52" t="str">
        <f t="shared" si="172"/>
        <v/>
      </c>
      <c r="K1343" s="52" t="str">
        <f t="shared" si="172"/>
        <v/>
      </c>
      <c r="L1343" s="52" t="str">
        <f t="shared" si="172"/>
        <v/>
      </c>
      <c r="M1343" s="52" t="str">
        <f t="shared" si="172"/>
        <v/>
      </c>
      <c r="P1343" s="202" t="str">
        <f t="shared" si="166"/>
        <v/>
      </c>
    </row>
    <row r="1344" spans="1:16" ht="16.5" x14ac:dyDescent="0.2">
      <c r="A1344" s="99"/>
      <c r="B1344" s="48"/>
      <c r="C1344" s="52" t="str">
        <f t="shared" si="172"/>
        <v/>
      </c>
      <c r="D1344" s="52" t="str">
        <f t="shared" si="172"/>
        <v/>
      </c>
      <c r="E1344" s="52" t="str">
        <f t="shared" si="172"/>
        <v/>
      </c>
      <c r="F1344" s="52" t="str">
        <f t="shared" si="172"/>
        <v/>
      </c>
      <c r="G1344" s="52" t="str">
        <f t="shared" si="172"/>
        <v/>
      </c>
      <c r="H1344" s="52" t="str">
        <f t="shared" si="172"/>
        <v/>
      </c>
      <c r="I1344" s="52" t="str">
        <f t="shared" si="172"/>
        <v/>
      </c>
      <c r="J1344" s="52" t="str">
        <f t="shared" si="172"/>
        <v/>
      </c>
      <c r="K1344" s="52" t="str">
        <f t="shared" si="172"/>
        <v/>
      </c>
      <c r="L1344" s="52" t="str">
        <f t="shared" si="172"/>
        <v/>
      </c>
      <c r="M1344" s="52" t="str">
        <f t="shared" si="172"/>
        <v/>
      </c>
      <c r="P1344" s="202" t="str">
        <f t="shared" si="166"/>
        <v/>
      </c>
    </row>
    <row r="1345" spans="1:16" ht="16.5" x14ac:dyDescent="0.2">
      <c r="A1345" s="99"/>
      <c r="B1345" s="48"/>
      <c r="C1345" s="52" t="str">
        <f t="shared" si="172"/>
        <v/>
      </c>
      <c r="D1345" s="52" t="str">
        <f t="shared" si="172"/>
        <v/>
      </c>
      <c r="E1345" s="52" t="str">
        <f t="shared" si="172"/>
        <v/>
      </c>
      <c r="F1345" s="52" t="str">
        <f t="shared" si="172"/>
        <v/>
      </c>
      <c r="G1345" s="52" t="str">
        <f t="shared" si="172"/>
        <v/>
      </c>
      <c r="H1345" s="52" t="str">
        <f t="shared" si="172"/>
        <v/>
      </c>
      <c r="I1345" s="52" t="str">
        <f t="shared" si="172"/>
        <v/>
      </c>
      <c r="J1345" s="52" t="str">
        <f t="shared" si="172"/>
        <v/>
      </c>
      <c r="K1345" s="52" t="str">
        <f t="shared" si="172"/>
        <v/>
      </c>
      <c r="L1345" s="52" t="str">
        <f t="shared" si="172"/>
        <v/>
      </c>
      <c r="M1345" s="52" t="str">
        <f t="shared" si="172"/>
        <v/>
      </c>
      <c r="P1345" s="202" t="str">
        <f t="shared" si="166"/>
        <v/>
      </c>
    </row>
    <row r="1346" spans="1:16" ht="16.5" x14ac:dyDescent="0.2">
      <c r="A1346" s="99"/>
      <c r="B1346" s="48"/>
      <c r="C1346" s="52" t="str">
        <f t="shared" si="172"/>
        <v/>
      </c>
      <c r="D1346" s="52" t="str">
        <f t="shared" si="172"/>
        <v/>
      </c>
      <c r="E1346" s="52" t="str">
        <f t="shared" si="172"/>
        <v/>
      </c>
      <c r="F1346" s="52" t="str">
        <f t="shared" si="172"/>
        <v/>
      </c>
      <c r="G1346" s="52" t="str">
        <f t="shared" si="172"/>
        <v/>
      </c>
      <c r="H1346" s="52" t="str">
        <f t="shared" si="172"/>
        <v/>
      </c>
      <c r="I1346" s="52" t="str">
        <f t="shared" si="172"/>
        <v/>
      </c>
      <c r="J1346" s="52" t="str">
        <f t="shared" si="172"/>
        <v/>
      </c>
      <c r="K1346" s="52" t="str">
        <f t="shared" si="172"/>
        <v/>
      </c>
      <c r="L1346" s="52" t="str">
        <f t="shared" si="172"/>
        <v/>
      </c>
      <c r="M1346" s="52" t="str">
        <f t="shared" si="172"/>
        <v/>
      </c>
      <c r="P1346" s="202" t="str">
        <f t="shared" si="166"/>
        <v/>
      </c>
    </row>
    <row r="1347" spans="1:16" ht="16.5" x14ac:dyDescent="0.2">
      <c r="A1347" s="99"/>
      <c r="B1347" s="48"/>
      <c r="C1347" s="52" t="str">
        <f t="shared" si="172"/>
        <v/>
      </c>
      <c r="D1347" s="52" t="str">
        <f t="shared" si="172"/>
        <v/>
      </c>
      <c r="E1347" s="52" t="str">
        <f t="shared" si="172"/>
        <v/>
      </c>
      <c r="F1347" s="52" t="str">
        <f t="shared" si="172"/>
        <v/>
      </c>
      <c r="G1347" s="52" t="str">
        <f t="shared" si="172"/>
        <v/>
      </c>
      <c r="H1347" s="52" t="str">
        <f t="shared" si="172"/>
        <v/>
      </c>
      <c r="I1347" s="52" t="str">
        <f t="shared" si="172"/>
        <v/>
      </c>
      <c r="J1347" s="52" t="str">
        <f t="shared" si="172"/>
        <v/>
      </c>
      <c r="K1347" s="52" t="str">
        <f t="shared" si="172"/>
        <v/>
      </c>
      <c r="L1347" s="52" t="str">
        <f t="shared" si="172"/>
        <v/>
      </c>
      <c r="M1347" s="52" t="str">
        <f t="shared" si="172"/>
        <v/>
      </c>
      <c r="P1347" s="202" t="str">
        <f t="shared" si="166"/>
        <v/>
      </c>
    </row>
    <row r="1348" spans="1:16" ht="16.5" x14ac:dyDescent="0.2">
      <c r="A1348" s="99"/>
      <c r="B1348" s="48"/>
      <c r="C1348" s="52" t="str">
        <f t="shared" si="172"/>
        <v/>
      </c>
      <c r="D1348" s="52" t="str">
        <f t="shared" si="172"/>
        <v/>
      </c>
      <c r="E1348" s="52" t="str">
        <f t="shared" si="172"/>
        <v/>
      </c>
      <c r="F1348" s="52" t="str">
        <f t="shared" si="172"/>
        <v/>
      </c>
      <c r="G1348" s="52" t="str">
        <f t="shared" si="172"/>
        <v/>
      </c>
      <c r="H1348" s="52" t="str">
        <f t="shared" si="172"/>
        <v/>
      </c>
      <c r="I1348" s="52" t="str">
        <f t="shared" si="172"/>
        <v/>
      </c>
      <c r="J1348" s="52" t="str">
        <f t="shared" si="172"/>
        <v/>
      </c>
      <c r="K1348" s="52" t="str">
        <f t="shared" si="172"/>
        <v/>
      </c>
      <c r="L1348" s="52" t="str">
        <f t="shared" si="172"/>
        <v/>
      </c>
      <c r="M1348" s="52" t="str">
        <f t="shared" si="172"/>
        <v/>
      </c>
      <c r="P1348" s="202" t="str">
        <f t="shared" si="166"/>
        <v/>
      </c>
    </row>
    <row r="1349" spans="1:16" ht="16.5" x14ac:dyDescent="0.2">
      <c r="A1349" s="99"/>
      <c r="B1349" s="48"/>
      <c r="C1349" s="52" t="str">
        <f t="shared" si="172"/>
        <v/>
      </c>
      <c r="D1349" s="52" t="str">
        <f t="shared" si="172"/>
        <v/>
      </c>
      <c r="E1349" s="52" t="str">
        <f t="shared" si="172"/>
        <v/>
      </c>
      <c r="F1349" s="52" t="str">
        <f t="shared" si="172"/>
        <v/>
      </c>
      <c r="G1349" s="52" t="str">
        <f t="shared" si="172"/>
        <v/>
      </c>
      <c r="H1349" s="52" t="str">
        <f t="shared" si="172"/>
        <v/>
      </c>
      <c r="I1349" s="52" t="str">
        <f t="shared" si="172"/>
        <v/>
      </c>
      <c r="J1349" s="52" t="str">
        <f t="shared" si="172"/>
        <v/>
      </c>
      <c r="K1349" s="52" t="str">
        <f t="shared" si="172"/>
        <v/>
      </c>
      <c r="L1349" s="52" t="str">
        <f t="shared" si="172"/>
        <v/>
      </c>
      <c r="M1349" s="52" t="str">
        <f t="shared" si="172"/>
        <v/>
      </c>
      <c r="P1349" s="202" t="str">
        <f t="shared" si="166"/>
        <v/>
      </c>
    </row>
    <row r="1350" spans="1:16" ht="16.5" x14ac:dyDescent="0.2">
      <c r="A1350" s="99"/>
      <c r="B1350" s="48"/>
      <c r="C1350" s="52" t="str">
        <f t="shared" si="172"/>
        <v/>
      </c>
      <c r="D1350" s="52" t="str">
        <f t="shared" si="172"/>
        <v/>
      </c>
      <c r="E1350" s="52" t="str">
        <f t="shared" si="172"/>
        <v/>
      </c>
      <c r="F1350" s="52" t="str">
        <f t="shared" si="172"/>
        <v/>
      </c>
      <c r="G1350" s="52" t="str">
        <f t="shared" si="172"/>
        <v/>
      </c>
      <c r="H1350" s="52" t="str">
        <f t="shared" si="172"/>
        <v/>
      </c>
      <c r="I1350" s="52" t="str">
        <f t="shared" si="172"/>
        <v/>
      </c>
      <c r="J1350" s="52" t="str">
        <f t="shared" si="172"/>
        <v/>
      </c>
      <c r="K1350" s="52" t="str">
        <f t="shared" si="172"/>
        <v/>
      </c>
      <c r="L1350" s="52" t="str">
        <f t="shared" si="172"/>
        <v/>
      </c>
      <c r="M1350" s="52" t="str">
        <f t="shared" si="172"/>
        <v/>
      </c>
      <c r="P1350" s="202" t="str">
        <f t="shared" si="166"/>
        <v/>
      </c>
    </row>
    <row r="1351" spans="1:16" ht="15.75" x14ac:dyDescent="0.2">
      <c r="A1351" s="100"/>
      <c r="B1351" s="49"/>
      <c r="C1351" s="52" t="str">
        <f t="shared" si="172"/>
        <v/>
      </c>
      <c r="D1351" s="52" t="str">
        <f t="shared" si="172"/>
        <v/>
      </c>
      <c r="E1351" s="52" t="str">
        <f t="shared" si="172"/>
        <v/>
      </c>
      <c r="F1351" s="52" t="str">
        <f t="shared" si="172"/>
        <v/>
      </c>
      <c r="G1351" s="52" t="str">
        <f t="shared" si="172"/>
        <v/>
      </c>
      <c r="H1351" s="52" t="str">
        <f t="shared" si="172"/>
        <v/>
      </c>
      <c r="I1351" s="52" t="str">
        <f t="shared" si="172"/>
        <v/>
      </c>
      <c r="J1351" s="52" t="str">
        <f t="shared" si="172"/>
        <v/>
      </c>
      <c r="K1351" s="52" t="str">
        <f t="shared" si="172"/>
        <v/>
      </c>
      <c r="L1351" s="52" t="str">
        <f t="shared" si="172"/>
        <v/>
      </c>
      <c r="M1351" s="52" t="str">
        <f t="shared" si="172"/>
        <v/>
      </c>
      <c r="P1351" s="202" t="str">
        <f t="shared" si="166"/>
        <v/>
      </c>
    </row>
    <row r="1352" spans="1:16" ht="15.75" x14ac:dyDescent="0.2">
      <c r="A1352" s="100"/>
      <c r="B1352" s="49"/>
      <c r="C1352" s="52" t="str">
        <f t="shared" si="172"/>
        <v/>
      </c>
      <c r="D1352" s="52" t="str">
        <f t="shared" si="172"/>
        <v/>
      </c>
      <c r="E1352" s="52" t="str">
        <f t="shared" si="172"/>
        <v/>
      </c>
      <c r="F1352" s="52" t="str">
        <f t="shared" si="172"/>
        <v/>
      </c>
      <c r="G1352" s="52" t="str">
        <f t="shared" si="172"/>
        <v/>
      </c>
      <c r="H1352" s="52" t="str">
        <f t="shared" si="172"/>
        <v/>
      </c>
      <c r="I1352" s="52" t="str">
        <f t="shared" si="172"/>
        <v/>
      </c>
      <c r="J1352" s="52" t="str">
        <f t="shared" si="172"/>
        <v/>
      </c>
      <c r="K1352" s="52" t="str">
        <f t="shared" si="172"/>
        <v/>
      </c>
      <c r="L1352" s="52" t="str">
        <f t="shared" si="172"/>
        <v/>
      </c>
      <c r="M1352" s="52" t="str">
        <f t="shared" si="172"/>
        <v/>
      </c>
      <c r="P1352" s="202" t="str">
        <f t="shared" si="166"/>
        <v/>
      </c>
    </row>
    <row r="1353" spans="1:16" ht="15.75" x14ac:dyDescent="0.2">
      <c r="A1353" s="100"/>
      <c r="B1353" s="49"/>
      <c r="C1353" s="52" t="str">
        <f t="shared" si="172"/>
        <v/>
      </c>
      <c r="D1353" s="52" t="str">
        <f t="shared" si="172"/>
        <v/>
      </c>
      <c r="E1353" s="52" t="str">
        <f t="shared" si="172"/>
        <v/>
      </c>
      <c r="F1353" s="52" t="str">
        <f t="shared" si="172"/>
        <v/>
      </c>
      <c r="G1353" s="52" t="str">
        <f t="shared" si="172"/>
        <v/>
      </c>
      <c r="H1353" s="52" t="str">
        <f t="shared" si="172"/>
        <v/>
      </c>
      <c r="I1353" s="52" t="str">
        <f t="shared" si="172"/>
        <v/>
      </c>
      <c r="J1353" s="52" t="str">
        <f t="shared" si="172"/>
        <v/>
      </c>
      <c r="K1353" s="52" t="str">
        <f t="shared" si="172"/>
        <v/>
      </c>
      <c r="L1353" s="52" t="str">
        <f t="shared" si="172"/>
        <v/>
      </c>
      <c r="M1353" s="52" t="str">
        <f t="shared" si="172"/>
        <v/>
      </c>
      <c r="P1353" s="202" t="str">
        <f t="shared" ref="P1353:P1416" si="173">LEFT(A1353,6)</f>
        <v/>
      </c>
    </row>
    <row r="1354" spans="1:16" ht="15.75" x14ac:dyDescent="0.2">
      <c r="A1354" s="100"/>
      <c r="B1354" s="49"/>
      <c r="C1354" s="52" t="str">
        <f t="shared" si="172"/>
        <v/>
      </c>
      <c r="D1354" s="52" t="str">
        <f t="shared" si="172"/>
        <v/>
      </c>
      <c r="E1354" s="52" t="str">
        <f t="shared" si="172"/>
        <v/>
      </c>
      <c r="F1354" s="52" t="str">
        <f t="shared" si="172"/>
        <v/>
      </c>
      <c r="G1354" s="52" t="str">
        <f t="shared" si="172"/>
        <v/>
      </c>
      <c r="H1354" s="52" t="str">
        <f t="shared" si="172"/>
        <v/>
      </c>
      <c r="I1354" s="52" t="str">
        <f t="shared" si="172"/>
        <v/>
      </c>
      <c r="J1354" s="52" t="str">
        <f t="shared" si="172"/>
        <v/>
      </c>
      <c r="K1354" s="52" t="str">
        <f t="shared" si="172"/>
        <v/>
      </c>
      <c r="L1354" s="52" t="str">
        <f t="shared" si="172"/>
        <v/>
      </c>
      <c r="M1354" s="52" t="str">
        <f t="shared" si="172"/>
        <v/>
      </c>
      <c r="P1354" s="202" t="str">
        <f t="shared" si="173"/>
        <v/>
      </c>
    </row>
    <row r="1355" spans="1:16" ht="15.75" x14ac:dyDescent="0.2">
      <c r="A1355" s="100"/>
      <c r="B1355" s="49"/>
      <c r="C1355" s="52" t="str">
        <f t="shared" si="172"/>
        <v/>
      </c>
      <c r="D1355" s="52" t="str">
        <f t="shared" si="172"/>
        <v/>
      </c>
      <c r="E1355" s="52" t="str">
        <f t="shared" si="172"/>
        <v/>
      </c>
      <c r="F1355" s="52" t="str">
        <f t="shared" si="172"/>
        <v/>
      </c>
      <c r="G1355" s="52" t="str">
        <f t="shared" si="172"/>
        <v/>
      </c>
      <c r="H1355" s="52" t="str">
        <f t="shared" si="172"/>
        <v/>
      </c>
      <c r="I1355" s="52" t="str">
        <f t="shared" si="172"/>
        <v/>
      </c>
      <c r="J1355" s="52" t="str">
        <f t="shared" si="172"/>
        <v/>
      </c>
      <c r="K1355" s="52" t="str">
        <f t="shared" si="172"/>
        <v/>
      </c>
      <c r="L1355" s="52" t="str">
        <f t="shared" si="172"/>
        <v/>
      </c>
      <c r="M1355" s="52" t="str">
        <f t="shared" si="172"/>
        <v/>
      </c>
      <c r="P1355" s="202" t="str">
        <f t="shared" si="173"/>
        <v/>
      </c>
    </row>
    <row r="1356" spans="1:16" ht="15.75" x14ac:dyDescent="0.2">
      <c r="A1356" s="100"/>
      <c r="B1356" s="49"/>
      <c r="C1356" s="52" t="str">
        <f t="shared" si="172"/>
        <v/>
      </c>
      <c r="D1356" s="52" t="str">
        <f t="shared" si="172"/>
        <v/>
      </c>
      <c r="E1356" s="52" t="str">
        <f t="shared" si="172"/>
        <v/>
      </c>
      <c r="F1356" s="52" t="str">
        <f t="shared" si="172"/>
        <v/>
      </c>
      <c r="G1356" s="52" t="str">
        <f t="shared" si="172"/>
        <v/>
      </c>
      <c r="H1356" s="52" t="str">
        <f t="shared" si="172"/>
        <v/>
      </c>
      <c r="I1356" s="52" t="str">
        <f t="shared" si="172"/>
        <v/>
      </c>
      <c r="J1356" s="52" t="str">
        <f t="shared" si="172"/>
        <v/>
      </c>
      <c r="K1356" s="52" t="str">
        <f t="shared" si="172"/>
        <v/>
      </c>
      <c r="L1356" s="52" t="str">
        <f t="shared" si="172"/>
        <v/>
      </c>
      <c r="M1356" s="52" t="str">
        <f t="shared" si="172"/>
        <v/>
      </c>
      <c r="P1356" s="202" t="str">
        <f t="shared" si="173"/>
        <v/>
      </c>
    </row>
    <row r="1357" spans="1:16" ht="15.75" x14ac:dyDescent="0.2">
      <c r="A1357" s="100"/>
      <c r="B1357" s="49"/>
      <c r="C1357" s="52" t="str">
        <f t="shared" si="172"/>
        <v/>
      </c>
      <c r="D1357" s="52" t="str">
        <f t="shared" si="172"/>
        <v/>
      </c>
      <c r="E1357" s="52" t="str">
        <f t="shared" si="172"/>
        <v/>
      </c>
      <c r="F1357" s="52" t="str">
        <f t="shared" si="172"/>
        <v/>
      </c>
      <c r="G1357" s="52" t="str">
        <f t="shared" si="172"/>
        <v/>
      </c>
      <c r="H1357" s="52" t="str">
        <f t="shared" si="172"/>
        <v/>
      </c>
      <c r="I1357" s="52" t="str">
        <f t="shared" si="172"/>
        <v/>
      </c>
      <c r="J1357" s="52" t="str">
        <f t="shared" si="172"/>
        <v/>
      </c>
      <c r="K1357" s="52" t="str">
        <f t="shared" si="172"/>
        <v/>
      </c>
      <c r="L1357" s="52" t="str">
        <f t="shared" si="172"/>
        <v/>
      </c>
      <c r="M1357" s="52" t="str">
        <f t="shared" si="172"/>
        <v/>
      </c>
      <c r="P1357" s="202" t="str">
        <f t="shared" si="173"/>
        <v/>
      </c>
    </row>
    <row r="1358" spans="1:16" ht="15.75" x14ac:dyDescent="0.2">
      <c r="A1358" s="100"/>
      <c r="B1358" s="49"/>
      <c r="C1358" s="52" t="str">
        <f t="shared" ref="C1358:M1361" si="174">IF($A1358="","",$B1358*(VLOOKUP($A1358,listaDados,C$3,FALSE)))</f>
        <v/>
      </c>
      <c r="D1358" s="52" t="str">
        <f t="shared" si="174"/>
        <v/>
      </c>
      <c r="E1358" s="52" t="str">
        <f t="shared" si="174"/>
        <v/>
      </c>
      <c r="F1358" s="52" t="str">
        <f t="shared" si="174"/>
        <v/>
      </c>
      <c r="G1358" s="52" t="str">
        <f t="shared" si="174"/>
        <v/>
      </c>
      <c r="H1358" s="52" t="str">
        <f t="shared" si="174"/>
        <v/>
      </c>
      <c r="I1358" s="52" t="str">
        <f t="shared" si="174"/>
        <v/>
      </c>
      <c r="J1358" s="52" t="str">
        <f t="shared" si="174"/>
        <v/>
      </c>
      <c r="K1358" s="52" t="str">
        <f t="shared" si="174"/>
        <v/>
      </c>
      <c r="L1358" s="52" t="str">
        <f t="shared" si="174"/>
        <v/>
      </c>
      <c r="M1358" s="52" t="str">
        <f t="shared" si="174"/>
        <v/>
      </c>
      <c r="P1358" s="202" t="str">
        <f t="shared" si="173"/>
        <v/>
      </c>
    </row>
    <row r="1359" spans="1:16" ht="15.75" x14ac:dyDescent="0.2">
      <c r="A1359" s="100"/>
      <c r="B1359" s="49"/>
      <c r="C1359" s="52" t="str">
        <f t="shared" si="174"/>
        <v/>
      </c>
      <c r="D1359" s="52" t="str">
        <f t="shared" si="174"/>
        <v/>
      </c>
      <c r="E1359" s="52" t="str">
        <f t="shared" si="174"/>
        <v/>
      </c>
      <c r="F1359" s="52" t="str">
        <f t="shared" si="174"/>
        <v/>
      </c>
      <c r="G1359" s="52" t="str">
        <f t="shared" si="174"/>
        <v/>
      </c>
      <c r="H1359" s="52" t="str">
        <f t="shared" si="174"/>
        <v/>
      </c>
      <c r="I1359" s="52" t="str">
        <f t="shared" si="174"/>
        <v/>
      </c>
      <c r="J1359" s="52" t="str">
        <f t="shared" si="174"/>
        <v/>
      </c>
      <c r="K1359" s="52" t="str">
        <f t="shared" si="174"/>
        <v/>
      </c>
      <c r="L1359" s="52" t="str">
        <f t="shared" si="174"/>
        <v/>
      </c>
      <c r="M1359" s="52" t="str">
        <f t="shared" si="174"/>
        <v/>
      </c>
      <c r="P1359" s="202" t="str">
        <f t="shared" si="173"/>
        <v/>
      </c>
    </row>
    <row r="1360" spans="1:16" ht="15.75" x14ac:dyDescent="0.2">
      <c r="A1360" s="100"/>
      <c r="B1360" s="49"/>
      <c r="C1360" s="52" t="str">
        <f t="shared" si="174"/>
        <v/>
      </c>
      <c r="D1360" s="52" t="str">
        <f t="shared" si="174"/>
        <v/>
      </c>
      <c r="E1360" s="52" t="str">
        <f t="shared" si="174"/>
        <v/>
      </c>
      <c r="F1360" s="52" t="str">
        <f t="shared" si="174"/>
        <v/>
      </c>
      <c r="G1360" s="52" t="str">
        <f t="shared" si="174"/>
        <v/>
      </c>
      <c r="H1360" s="52" t="str">
        <f t="shared" si="174"/>
        <v/>
      </c>
      <c r="I1360" s="52" t="str">
        <f t="shared" si="174"/>
        <v/>
      </c>
      <c r="J1360" s="52" t="str">
        <f t="shared" si="174"/>
        <v/>
      </c>
      <c r="K1360" s="52" t="str">
        <f t="shared" si="174"/>
        <v/>
      </c>
      <c r="L1360" s="52" t="str">
        <f t="shared" si="174"/>
        <v/>
      </c>
      <c r="M1360" s="52" t="str">
        <f t="shared" si="174"/>
        <v/>
      </c>
      <c r="P1360" s="202" t="str">
        <f t="shared" si="173"/>
        <v/>
      </c>
    </row>
    <row r="1361" spans="1:16" ht="15.75" x14ac:dyDescent="0.2">
      <c r="A1361" s="100"/>
      <c r="B1361" s="49"/>
      <c r="C1361" s="52" t="str">
        <f t="shared" si="174"/>
        <v/>
      </c>
      <c r="D1361" s="52" t="str">
        <f t="shared" si="174"/>
        <v/>
      </c>
      <c r="E1361" s="52" t="str">
        <f t="shared" si="174"/>
        <v/>
      </c>
      <c r="F1361" s="52" t="str">
        <f t="shared" si="174"/>
        <v/>
      </c>
      <c r="G1361" s="52" t="str">
        <f t="shared" si="174"/>
        <v/>
      </c>
      <c r="H1361" s="52" t="str">
        <f t="shared" si="174"/>
        <v/>
      </c>
      <c r="I1361" s="52" t="str">
        <f t="shared" si="174"/>
        <v/>
      </c>
      <c r="J1361" s="52" t="str">
        <f t="shared" si="174"/>
        <v/>
      </c>
      <c r="K1361" s="52" t="str">
        <f t="shared" si="174"/>
        <v/>
      </c>
      <c r="L1361" s="52" t="str">
        <f t="shared" si="174"/>
        <v/>
      </c>
      <c r="M1361" s="52" t="str">
        <f t="shared" si="174"/>
        <v/>
      </c>
      <c r="P1361" s="202" t="str">
        <f t="shared" si="173"/>
        <v/>
      </c>
    </row>
    <row r="1362" spans="1:16" ht="16.5" thickBot="1" x14ac:dyDescent="0.25">
      <c r="A1362" s="181" t="s">
        <v>134</v>
      </c>
      <c r="B1362" s="55"/>
      <c r="C1362" s="50">
        <f t="shared" ref="C1362:M1362" si="175">SUM(C1342:C1361)</f>
        <v>0</v>
      </c>
      <c r="D1362" s="50">
        <f t="shared" si="175"/>
        <v>0</v>
      </c>
      <c r="E1362" s="50">
        <f t="shared" si="175"/>
        <v>0</v>
      </c>
      <c r="F1362" s="50">
        <f t="shared" si="175"/>
        <v>0</v>
      </c>
      <c r="G1362" s="50">
        <f t="shared" si="175"/>
        <v>0</v>
      </c>
      <c r="H1362" s="50">
        <f t="shared" si="175"/>
        <v>0</v>
      </c>
      <c r="I1362" s="50">
        <f t="shared" si="175"/>
        <v>0</v>
      </c>
      <c r="J1362" s="50">
        <f t="shared" si="175"/>
        <v>0</v>
      </c>
      <c r="K1362" s="50">
        <f t="shared" si="175"/>
        <v>0</v>
      </c>
      <c r="L1362" s="50">
        <f t="shared" si="175"/>
        <v>0</v>
      </c>
      <c r="M1362" s="50">
        <f t="shared" si="175"/>
        <v>0</v>
      </c>
      <c r="P1362" s="202" t="str">
        <f t="shared" si="173"/>
        <v>TOTAL</v>
      </c>
    </row>
    <row r="1363" spans="1:16" ht="13.5" thickBot="1" x14ac:dyDescent="0.25">
      <c r="P1363" s="202" t="str">
        <f t="shared" si="173"/>
        <v/>
      </c>
    </row>
    <row r="1364" spans="1:16" ht="30.75" thickBot="1" x14ac:dyDescent="0.25">
      <c r="A1364" s="92" t="s">
        <v>133</v>
      </c>
      <c r="B1364" s="178"/>
      <c r="C1364" s="179"/>
      <c r="D1364" s="179"/>
      <c r="E1364" s="179"/>
      <c r="F1364" s="179"/>
      <c r="G1364" s="179"/>
      <c r="H1364" s="179"/>
      <c r="I1364" s="179"/>
      <c r="J1364" s="179"/>
      <c r="K1364" s="180"/>
      <c r="L1364" s="251" t="s">
        <v>74</v>
      </c>
      <c r="M1364" s="252"/>
      <c r="P1364" s="202" t="str">
        <f t="shared" si="173"/>
        <v>MEC 
F</v>
      </c>
    </row>
    <row r="1365" spans="1:16" ht="15.75" thickBot="1" x14ac:dyDescent="0.3">
      <c r="A1365" s="93" t="s">
        <v>453</v>
      </c>
      <c r="B1365" s="1"/>
      <c r="C1365" s="2" t="s">
        <v>448</v>
      </c>
      <c r="D1365" s="3"/>
      <c r="E1365" s="253"/>
      <c r="F1365" s="253"/>
      <c r="G1365" s="253"/>
      <c r="H1365" s="254"/>
      <c r="I1365" s="255" t="s">
        <v>141</v>
      </c>
      <c r="J1365" s="256"/>
      <c r="K1365" s="257"/>
      <c r="L1365" s="258"/>
      <c r="M1365" s="259"/>
      <c r="P1365" s="202" t="str">
        <f t="shared" si="173"/>
        <v xml:space="preserve">Nº de </v>
      </c>
    </row>
    <row r="1366" spans="1:16" ht="13.5" thickBot="1" x14ac:dyDescent="0.25">
      <c r="A1366" s="94"/>
      <c r="B1366" s="14"/>
      <c r="C1366" s="15">
        <v>14</v>
      </c>
      <c r="D1366" s="15">
        <v>15</v>
      </c>
      <c r="E1366" s="15">
        <v>16</v>
      </c>
      <c r="F1366" s="15">
        <v>17</v>
      </c>
      <c r="G1366" s="15">
        <v>18</v>
      </c>
      <c r="H1366" s="15">
        <v>19</v>
      </c>
      <c r="I1366" s="15">
        <v>20</v>
      </c>
      <c r="J1366" s="15">
        <v>21</v>
      </c>
      <c r="K1366" s="15">
        <v>22</v>
      </c>
      <c r="L1366" s="15">
        <v>23</v>
      </c>
      <c r="M1366" s="95">
        <v>24</v>
      </c>
      <c r="P1366" s="202" t="str">
        <f t="shared" si="173"/>
        <v/>
      </c>
    </row>
    <row r="1367" spans="1:16" ht="15" x14ac:dyDescent="0.2">
      <c r="A1367" s="96" t="s">
        <v>0</v>
      </c>
      <c r="B1367" s="260" t="s">
        <v>73</v>
      </c>
      <c r="C1367" s="262"/>
      <c r="D1367" s="263"/>
      <c r="E1367" s="263"/>
      <c r="F1367" s="263"/>
      <c r="G1367" s="263"/>
      <c r="H1367" s="263"/>
      <c r="I1367" s="263"/>
      <c r="J1367" s="263"/>
      <c r="K1367" s="264"/>
      <c r="L1367" s="268" t="s">
        <v>1</v>
      </c>
      <c r="M1367" s="269"/>
      <c r="P1367" s="202" t="str">
        <f t="shared" si="173"/>
        <v>N.º do</v>
      </c>
    </row>
    <row r="1368" spans="1:16" ht="15.75" thickBot="1" x14ac:dyDescent="0.25">
      <c r="A1368" s="97"/>
      <c r="B1368" s="261"/>
      <c r="C1368" s="265"/>
      <c r="D1368" s="266"/>
      <c r="E1368" s="266"/>
      <c r="F1368" s="266"/>
      <c r="G1368" s="266"/>
      <c r="H1368" s="266"/>
      <c r="I1368" s="266"/>
      <c r="J1368" s="266"/>
      <c r="K1368" s="267"/>
      <c r="L1368" s="270"/>
      <c r="M1368" s="271"/>
      <c r="P1368" s="202" t="str">
        <f t="shared" si="173"/>
        <v/>
      </c>
    </row>
    <row r="1369" spans="1:16" ht="30" x14ac:dyDescent="0.2">
      <c r="A1369" s="249" t="s">
        <v>2</v>
      </c>
      <c r="B1369" s="46" t="s">
        <v>3</v>
      </c>
      <c r="C1369" s="47" t="s">
        <v>54</v>
      </c>
      <c r="D1369" s="47" t="s">
        <v>132</v>
      </c>
      <c r="E1369" s="47" t="s">
        <v>136</v>
      </c>
      <c r="F1369" s="47" t="s">
        <v>137</v>
      </c>
      <c r="G1369" s="47" t="s">
        <v>138</v>
      </c>
      <c r="H1369" s="47" t="s">
        <v>126</v>
      </c>
      <c r="I1369" s="47" t="s">
        <v>127</v>
      </c>
      <c r="J1369" s="47" t="s">
        <v>131</v>
      </c>
      <c r="K1369" s="47" t="s">
        <v>128</v>
      </c>
      <c r="L1369" s="47" t="s">
        <v>129</v>
      </c>
      <c r="M1369" s="47" t="s">
        <v>130</v>
      </c>
      <c r="P1369" s="202" t="str">
        <f t="shared" si="173"/>
        <v>Nome d</v>
      </c>
    </row>
    <row r="1370" spans="1:16" ht="15.75" thickBot="1" x14ac:dyDescent="0.25">
      <c r="A1370" s="250"/>
      <c r="B1370" s="53" t="s">
        <v>4</v>
      </c>
      <c r="C1370" s="54" t="s">
        <v>4</v>
      </c>
      <c r="D1370" s="54" t="s">
        <v>4</v>
      </c>
      <c r="E1370" s="54" t="s">
        <v>4</v>
      </c>
      <c r="F1370" s="54" t="s">
        <v>4</v>
      </c>
      <c r="G1370" s="54" t="s">
        <v>4</v>
      </c>
      <c r="H1370" s="54" t="s">
        <v>139</v>
      </c>
      <c r="I1370" s="54" t="s">
        <v>72</v>
      </c>
      <c r="J1370" s="54" t="s">
        <v>72</v>
      </c>
      <c r="K1370" s="54" t="s">
        <v>72</v>
      </c>
      <c r="L1370" s="54" t="s">
        <v>72</v>
      </c>
      <c r="M1370" s="54" t="s">
        <v>72</v>
      </c>
      <c r="P1370" s="202" t="str">
        <f t="shared" si="173"/>
        <v/>
      </c>
    </row>
    <row r="1371" spans="1:16" ht="16.5" x14ac:dyDescent="0.2">
      <c r="A1371" s="98"/>
      <c r="B1371" s="51"/>
      <c r="C1371" s="52" t="str">
        <f t="shared" ref="C1371:M1386" si="176">IF($A1371="","",$B1371*(VLOOKUP($A1371,listaDados,C$3,FALSE)))</f>
        <v/>
      </c>
      <c r="D1371" s="52" t="str">
        <f t="shared" si="176"/>
        <v/>
      </c>
      <c r="E1371" s="52" t="str">
        <f t="shared" si="176"/>
        <v/>
      </c>
      <c r="F1371" s="52" t="str">
        <f t="shared" si="176"/>
        <v/>
      </c>
      <c r="G1371" s="52" t="str">
        <f t="shared" si="176"/>
        <v/>
      </c>
      <c r="H1371" s="52" t="str">
        <f t="shared" si="176"/>
        <v/>
      </c>
      <c r="I1371" s="52" t="str">
        <f t="shared" si="176"/>
        <v/>
      </c>
      <c r="J1371" s="52" t="str">
        <f t="shared" si="176"/>
        <v/>
      </c>
      <c r="K1371" s="52" t="str">
        <f t="shared" si="176"/>
        <v/>
      </c>
      <c r="L1371" s="52" t="str">
        <f t="shared" si="176"/>
        <v/>
      </c>
      <c r="M1371" s="52" t="str">
        <f t="shared" si="176"/>
        <v/>
      </c>
      <c r="P1371" s="202" t="str">
        <f t="shared" si="173"/>
        <v/>
      </c>
    </row>
    <row r="1372" spans="1:16" ht="16.5" x14ac:dyDescent="0.2">
      <c r="A1372" s="99"/>
      <c r="B1372" s="48"/>
      <c r="C1372" s="52" t="str">
        <f t="shared" si="176"/>
        <v/>
      </c>
      <c r="D1372" s="52" t="str">
        <f t="shared" si="176"/>
        <v/>
      </c>
      <c r="E1372" s="52" t="str">
        <f t="shared" si="176"/>
        <v/>
      </c>
      <c r="F1372" s="52" t="str">
        <f t="shared" si="176"/>
        <v/>
      </c>
      <c r="G1372" s="52" t="str">
        <f t="shared" si="176"/>
        <v/>
      </c>
      <c r="H1372" s="52" t="str">
        <f t="shared" si="176"/>
        <v/>
      </c>
      <c r="I1372" s="52" t="str">
        <f t="shared" si="176"/>
        <v/>
      </c>
      <c r="J1372" s="52" t="str">
        <f t="shared" si="176"/>
        <v/>
      </c>
      <c r="K1372" s="52" t="str">
        <f t="shared" si="176"/>
        <v/>
      </c>
      <c r="L1372" s="52" t="str">
        <f t="shared" si="176"/>
        <v/>
      </c>
      <c r="M1372" s="52" t="str">
        <f t="shared" si="176"/>
        <v/>
      </c>
      <c r="P1372" s="202" t="str">
        <f t="shared" si="173"/>
        <v/>
      </c>
    </row>
    <row r="1373" spans="1:16" ht="16.5" x14ac:dyDescent="0.2">
      <c r="A1373" s="99"/>
      <c r="B1373" s="48"/>
      <c r="C1373" s="52" t="str">
        <f t="shared" si="176"/>
        <v/>
      </c>
      <c r="D1373" s="52" t="str">
        <f t="shared" si="176"/>
        <v/>
      </c>
      <c r="E1373" s="52" t="str">
        <f t="shared" si="176"/>
        <v/>
      </c>
      <c r="F1373" s="52" t="str">
        <f t="shared" si="176"/>
        <v/>
      </c>
      <c r="G1373" s="52" t="str">
        <f t="shared" si="176"/>
        <v/>
      </c>
      <c r="H1373" s="52" t="str">
        <f t="shared" si="176"/>
        <v/>
      </c>
      <c r="I1373" s="52" t="str">
        <f t="shared" si="176"/>
        <v/>
      </c>
      <c r="J1373" s="52" t="str">
        <f t="shared" si="176"/>
        <v/>
      </c>
      <c r="K1373" s="52" t="str">
        <f t="shared" si="176"/>
        <v/>
      </c>
      <c r="L1373" s="52" t="str">
        <f t="shared" si="176"/>
        <v/>
      </c>
      <c r="M1373" s="52" t="str">
        <f t="shared" si="176"/>
        <v/>
      </c>
      <c r="P1373" s="202" t="str">
        <f t="shared" si="173"/>
        <v/>
      </c>
    </row>
    <row r="1374" spans="1:16" ht="16.5" x14ac:dyDescent="0.2">
      <c r="A1374" s="99"/>
      <c r="B1374" s="48"/>
      <c r="C1374" s="52" t="str">
        <f t="shared" si="176"/>
        <v/>
      </c>
      <c r="D1374" s="52" t="str">
        <f t="shared" si="176"/>
        <v/>
      </c>
      <c r="E1374" s="52" t="str">
        <f t="shared" si="176"/>
        <v/>
      </c>
      <c r="F1374" s="52" t="str">
        <f t="shared" si="176"/>
        <v/>
      </c>
      <c r="G1374" s="52" t="str">
        <f t="shared" si="176"/>
        <v/>
      </c>
      <c r="H1374" s="52" t="str">
        <f t="shared" si="176"/>
        <v/>
      </c>
      <c r="I1374" s="52" t="str">
        <f t="shared" si="176"/>
        <v/>
      </c>
      <c r="J1374" s="52" t="str">
        <f t="shared" si="176"/>
        <v/>
      </c>
      <c r="K1374" s="52" t="str">
        <f t="shared" si="176"/>
        <v/>
      </c>
      <c r="L1374" s="52" t="str">
        <f t="shared" si="176"/>
        <v/>
      </c>
      <c r="M1374" s="52" t="str">
        <f t="shared" si="176"/>
        <v/>
      </c>
      <c r="P1374" s="202" t="str">
        <f t="shared" si="173"/>
        <v/>
      </c>
    </row>
    <row r="1375" spans="1:16" ht="16.5" x14ac:dyDescent="0.2">
      <c r="A1375" s="99"/>
      <c r="B1375" s="48"/>
      <c r="C1375" s="52" t="str">
        <f t="shared" si="176"/>
        <v/>
      </c>
      <c r="D1375" s="52" t="str">
        <f t="shared" si="176"/>
        <v/>
      </c>
      <c r="E1375" s="52" t="str">
        <f t="shared" si="176"/>
        <v/>
      </c>
      <c r="F1375" s="52" t="str">
        <f t="shared" si="176"/>
        <v/>
      </c>
      <c r="G1375" s="52" t="str">
        <f t="shared" si="176"/>
        <v/>
      </c>
      <c r="H1375" s="52" t="str">
        <f t="shared" si="176"/>
        <v/>
      </c>
      <c r="I1375" s="52" t="str">
        <f t="shared" si="176"/>
        <v/>
      </c>
      <c r="J1375" s="52" t="str">
        <f t="shared" si="176"/>
        <v/>
      </c>
      <c r="K1375" s="52" t="str">
        <f t="shared" si="176"/>
        <v/>
      </c>
      <c r="L1375" s="52" t="str">
        <f t="shared" si="176"/>
        <v/>
      </c>
      <c r="M1375" s="52" t="str">
        <f t="shared" si="176"/>
        <v/>
      </c>
      <c r="P1375" s="202" t="str">
        <f t="shared" si="173"/>
        <v/>
      </c>
    </row>
    <row r="1376" spans="1:16" ht="16.5" x14ac:dyDescent="0.2">
      <c r="A1376" s="99"/>
      <c r="B1376" s="48"/>
      <c r="C1376" s="52" t="str">
        <f t="shared" si="176"/>
        <v/>
      </c>
      <c r="D1376" s="52" t="str">
        <f t="shared" si="176"/>
        <v/>
      </c>
      <c r="E1376" s="52" t="str">
        <f t="shared" si="176"/>
        <v/>
      </c>
      <c r="F1376" s="52" t="str">
        <f t="shared" si="176"/>
        <v/>
      </c>
      <c r="G1376" s="52" t="str">
        <f t="shared" si="176"/>
        <v/>
      </c>
      <c r="H1376" s="52" t="str">
        <f t="shared" si="176"/>
        <v/>
      </c>
      <c r="I1376" s="52" t="str">
        <f t="shared" si="176"/>
        <v/>
      </c>
      <c r="J1376" s="52" t="str">
        <f t="shared" si="176"/>
        <v/>
      </c>
      <c r="K1376" s="52" t="str">
        <f t="shared" si="176"/>
        <v/>
      </c>
      <c r="L1376" s="52" t="str">
        <f t="shared" si="176"/>
        <v/>
      </c>
      <c r="M1376" s="52" t="str">
        <f t="shared" si="176"/>
        <v/>
      </c>
      <c r="P1376" s="202" t="str">
        <f t="shared" si="173"/>
        <v/>
      </c>
    </row>
    <row r="1377" spans="1:16" ht="16.5" x14ac:dyDescent="0.2">
      <c r="A1377" s="99"/>
      <c r="B1377" s="48"/>
      <c r="C1377" s="52" t="str">
        <f t="shared" si="176"/>
        <v/>
      </c>
      <c r="D1377" s="52" t="str">
        <f t="shared" si="176"/>
        <v/>
      </c>
      <c r="E1377" s="52" t="str">
        <f t="shared" si="176"/>
        <v/>
      </c>
      <c r="F1377" s="52" t="str">
        <f t="shared" si="176"/>
        <v/>
      </c>
      <c r="G1377" s="52" t="str">
        <f t="shared" si="176"/>
        <v/>
      </c>
      <c r="H1377" s="52" t="str">
        <f t="shared" si="176"/>
        <v/>
      </c>
      <c r="I1377" s="52" t="str">
        <f t="shared" si="176"/>
        <v/>
      </c>
      <c r="J1377" s="52" t="str">
        <f t="shared" si="176"/>
        <v/>
      </c>
      <c r="K1377" s="52" t="str">
        <f t="shared" si="176"/>
        <v/>
      </c>
      <c r="L1377" s="52" t="str">
        <f t="shared" si="176"/>
        <v/>
      </c>
      <c r="M1377" s="52" t="str">
        <f t="shared" si="176"/>
        <v/>
      </c>
      <c r="P1377" s="202" t="str">
        <f t="shared" si="173"/>
        <v/>
      </c>
    </row>
    <row r="1378" spans="1:16" ht="16.5" x14ac:dyDescent="0.2">
      <c r="A1378" s="99"/>
      <c r="B1378" s="48"/>
      <c r="C1378" s="52" t="str">
        <f t="shared" si="176"/>
        <v/>
      </c>
      <c r="D1378" s="52" t="str">
        <f t="shared" si="176"/>
        <v/>
      </c>
      <c r="E1378" s="52" t="str">
        <f t="shared" si="176"/>
        <v/>
      </c>
      <c r="F1378" s="52" t="str">
        <f t="shared" si="176"/>
        <v/>
      </c>
      <c r="G1378" s="52" t="str">
        <f t="shared" si="176"/>
        <v/>
      </c>
      <c r="H1378" s="52" t="str">
        <f t="shared" si="176"/>
        <v/>
      </c>
      <c r="I1378" s="52" t="str">
        <f t="shared" si="176"/>
        <v/>
      </c>
      <c r="J1378" s="52" t="str">
        <f t="shared" si="176"/>
        <v/>
      </c>
      <c r="K1378" s="52" t="str">
        <f t="shared" si="176"/>
        <v/>
      </c>
      <c r="L1378" s="52" t="str">
        <f t="shared" si="176"/>
        <v/>
      </c>
      <c r="M1378" s="52" t="str">
        <f t="shared" si="176"/>
        <v/>
      </c>
      <c r="P1378" s="202" t="str">
        <f t="shared" si="173"/>
        <v/>
      </c>
    </row>
    <row r="1379" spans="1:16" ht="16.5" x14ac:dyDescent="0.2">
      <c r="A1379" s="99"/>
      <c r="B1379" s="48"/>
      <c r="C1379" s="52" t="str">
        <f t="shared" si="176"/>
        <v/>
      </c>
      <c r="D1379" s="52" t="str">
        <f t="shared" si="176"/>
        <v/>
      </c>
      <c r="E1379" s="52" t="str">
        <f t="shared" si="176"/>
        <v/>
      </c>
      <c r="F1379" s="52" t="str">
        <f t="shared" si="176"/>
        <v/>
      </c>
      <c r="G1379" s="52" t="str">
        <f t="shared" si="176"/>
        <v/>
      </c>
      <c r="H1379" s="52" t="str">
        <f t="shared" si="176"/>
        <v/>
      </c>
      <c r="I1379" s="52" t="str">
        <f t="shared" si="176"/>
        <v/>
      </c>
      <c r="J1379" s="52" t="str">
        <f t="shared" si="176"/>
        <v/>
      </c>
      <c r="K1379" s="52" t="str">
        <f t="shared" si="176"/>
        <v/>
      </c>
      <c r="L1379" s="52" t="str">
        <f t="shared" si="176"/>
        <v/>
      </c>
      <c r="M1379" s="52" t="str">
        <f t="shared" si="176"/>
        <v/>
      </c>
      <c r="P1379" s="202" t="str">
        <f t="shared" si="173"/>
        <v/>
      </c>
    </row>
    <row r="1380" spans="1:16" ht="15.75" x14ac:dyDescent="0.2">
      <c r="A1380" s="100"/>
      <c r="B1380" s="49"/>
      <c r="C1380" s="52" t="str">
        <f t="shared" si="176"/>
        <v/>
      </c>
      <c r="D1380" s="52" t="str">
        <f t="shared" si="176"/>
        <v/>
      </c>
      <c r="E1380" s="52" t="str">
        <f t="shared" si="176"/>
        <v/>
      </c>
      <c r="F1380" s="52" t="str">
        <f t="shared" si="176"/>
        <v/>
      </c>
      <c r="G1380" s="52" t="str">
        <f t="shared" si="176"/>
        <v/>
      </c>
      <c r="H1380" s="52" t="str">
        <f t="shared" si="176"/>
        <v/>
      </c>
      <c r="I1380" s="52" t="str">
        <f t="shared" si="176"/>
        <v/>
      </c>
      <c r="J1380" s="52" t="str">
        <f t="shared" si="176"/>
        <v/>
      </c>
      <c r="K1380" s="52" t="str">
        <f t="shared" si="176"/>
        <v/>
      </c>
      <c r="L1380" s="52" t="str">
        <f t="shared" si="176"/>
        <v/>
      </c>
      <c r="M1380" s="52" t="str">
        <f t="shared" si="176"/>
        <v/>
      </c>
      <c r="P1380" s="202" t="str">
        <f t="shared" si="173"/>
        <v/>
      </c>
    </row>
    <row r="1381" spans="1:16" ht="15.75" x14ac:dyDescent="0.2">
      <c r="A1381" s="100"/>
      <c r="B1381" s="49"/>
      <c r="C1381" s="52" t="str">
        <f t="shared" si="176"/>
        <v/>
      </c>
      <c r="D1381" s="52" t="str">
        <f t="shared" si="176"/>
        <v/>
      </c>
      <c r="E1381" s="52" t="str">
        <f t="shared" si="176"/>
        <v/>
      </c>
      <c r="F1381" s="52" t="str">
        <f t="shared" si="176"/>
        <v/>
      </c>
      <c r="G1381" s="52" t="str">
        <f t="shared" si="176"/>
        <v/>
      </c>
      <c r="H1381" s="52" t="str">
        <f t="shared" si="176"/>
        <v/>
      </c>
      <c r="I1381" s="52" t="str">
        <f t="shared" si="176"/>
        <v/>
      </c>
      <c r="J1381" s="52" t="str">
        <f t="shared" si="176"/>
        <v/>
      </c>
      <c r="K1381" s="52" t="str">
        <f t="shared" si="176"/>
        <v/>
      </c>
      <c r="L1381" s="52" t="str">
        <f t="shared" si="176"/>
        <v/>
      </c>
      <c r="M1381" s="52" t="str">
        <f t="shared" si="176"/>
        <v/>
      </c>
      <c r="P1381" s="202" t="str">
        <f t="shared" si="173"/>
        <v/>
      </c>
    </row>
    <row r="1382" spans="1:16" ht="15.75" x14ac:dyDescent="0.2">
      <c r="A1382" s="100"/>
      <c r="B1382" s="49"/>
      <c r="C1382" s="52" t="str">
        <f t="shared" si="176"/>
        <v/>
      </c>
      <c r="D1382" s="52" t="str">
        <f t="shared" si="176"/>
        <v/>
      </c>
      <c r="E1382" s="52" t="str">
        <f t="shared" si="176"/>
        <v/>
      </c>
      <c r="F1382" s="52" t="str">
        <f t="shared" si="176"/>
        <v/>
      </c>
      <c r="G1382" s="52" t="str">
        <f t="shared" si="176"/>
        <v/>
      </c>
      <c r="H1382" s="52" t="str">
        <f t="shared" si="176"/>
        <v/>
      </c>
      <c r="I1382" s="52" t="str">
        <f t="shared" si="176"/>
        <v/>
      </c>
      <c r="J1382" s="52" t="str">
        <f t="shared" si="176"/>
        <v/>
      </c>
      <c r="K1382" s="52" t="str">
        <f t="shared" si="176"/>
        <v/>
      </c>
      <c r="L1382" s="52" t="str">
        <f t="shared" si="176"/>
        <v/>
      </c>
      <c r="M1382" s="52" t="str">
        <f t="shared" si="176"/>
        <v/>
      </c>
      <c r="P1382" s="202" t="str">
        <f t="shared" si="173"/>
        <v/>
      </c>
    </row>
    <row r="1383" spans="1:16" ht="15.75" x14ac:dyDescent="0.2">
      <c r="A1383" s="100"/>
      <c r="B1383" s="49"/>
      <c r="C1383" s="52" t="str">
        <f t="shared" si="176"/>
        <v/>
      </c>
      <c r="D1383" s="52" t="str">
        <f t="shared" si="176"/>
        <v/>
      </c>
      <c r="E1383" s="52" t="str">
        <f t="shared" si="176"/>
        <v/>
      </c>
      <c r="F1383" s="52" t="str">
        <f t="shared" si="176"/>
        <v/>
      </c>
      <c r="G1383" s="52" t="str">
        <f t="shared" si="176"/>
        <v/>
      </c>
      <c r="H1383" s="52" t="str">
        <f t="shared" si="176"/>
        <v/>
      </c>
      <c r="I1383" s="52" t="str">
        <f t="shared" si="176"/>
        <v/>
      </c>
      <c r="J1383" s="52" t="str">
        <f t="shared" si="176"/>
        <v/>
      </c>
      <c r="K1383" s="52" t="str">
        <f t="shared" si="176"/>
        <v/>
      </c>
      <c r="L1383" s="52" t="str">
        <f t="shared" si="176"/>
        <v/>
      </c>
      <c r="M1383" s="52" t="str">
        <f t="shared" si="176"/>
        <v/>
      </c>
      <c r="P1383" s="202" t="str">
        <f t="shared" si="173"/>
        <v/>
      </c>
    </row>
    <row r="1384" spans="1:16" ht="15.75" x14ac:dyDescent="0.2">
      <c r="A1384" s="100"/>
      <c r="B1384" s="49"/>
      <c r="C1384" s="52" t="str">
        <f t="shared" si="176"/>
        <v/>
      </c>
      <c r="D1384" s="52" t="str">
        <f t="shared" si="176"/>
        <v/>
      </c>
      <c r="E1384" s="52" t="str">
        <f t="shared" si="176"/>
        <v/>
      </c>
      <c r="F1384" s="52" t="str">
        <f t="shared" si="176"/>
        <v/>
      </c>
      <c r="G1384" s="52" t="str">
        <f t="shared" si="176"/>
        <v/>
      </c>
      <c r="H1384" s="52" t="str">
        <f t="shared" si="176"/>
        <v/>
      </c>
      <c r="I1384" s="52" t="str">
        <f t="shared" si="176"/>
        <v/>
      </c>
      <c r="J1384" s="52" t="str">
        <f t="shared" si="176"/>
        <v/>
      </c>
      <c r="K1384" s="52" t="str">
        <f t="shared" si="176"/>
        <v/>
      </c>
      <c r="L1384" s="52" t="str">
        <f t="shared" si="176"/>
        <v/>
      </c>
      <c r="M1384" s="52" t="str">
        <f t="shared" si="176"/>
        <v/>
      </c>
      <c r="P1384" s="202" t="str">
        <f t="shared" si="173"/>
        <v/>
      </c>
    </row>
    <row r="1385" spans="1:16" ht="15.75" x14ac:dyDescent="0.2">
      <c r="A1385" s="100"/>
      <c r="B1385" s="49"/>
      <c r="C1385" s="52" t="str">
        <f t="shared" si="176"/>
        <v/>
      </c>
      <c r="D1385" s="52" t="str">
        <f t="shared" si="176"/>
        <v/>
      </c>
      <c r="E1385" s="52" t="str">
        <f t="shared" si="176"/>
        <v/>
      </c>
      <c r="F1385" s="52" t="str">
        <f t="shared" si="176"/>
        <v/>
      </c>
      <c r="G1385" s="52" t="str">
        <f t="shared" si="176"/>
        <v/>
      </c>
      <c r="H1385" s="52" t="str">
        <f t="shared" si="176"/>
        <v/>
      </c>
      <c r="I1385" s="52" t="str">
        <f t="shared" si="176"/>
        <v/>
      </c>
      <c r="J1385" s="52" t="str">
        <f t="shared" si="176"/>
        <v/>
      </c>
      <c r="K1385" s="52" t="str">
        <f t="shared" si="176"/>
        <v/>
      </c>
      <c r="L1385" s="52" t="str">
        <f t="shared" si="176"/>
        <v/>
      </c>
      <c r="M1385" s="52" t="str">
        <f t="shared" si="176"/>
        <v/>
      </c>
      <c r="P1385" s="202" t="str">
        <f t="shared" si="173"/>
        <v/>
      </c>
    </row>
    <row r="1386" spans="1:16" ht="15.75" x14ac:dyDescent="0.2">
      <c r="A1386" s="100"/>
      <c r="B1386" s="49"/>
      <c r="C1386" s="52" t="str">
        <f t="shared" si="176"/>
        <v/>
      </c>
      <c r="D1386" s="52" t="str">
        <f t="shared" si="176"/>
        <v/>
      </c>
      <c r="E1386" s="52" t="str">
        <f t="shared" si="176"/>
        <v/>
      </c>
      <c r="F1386" s="52" t="str">
        <f t="shared" si="176"/>
        <v/>
      </c>
      <c r="G1386" s="52" t="str">
        <f t="shared" si="176"/>
        <v/>
      </c>
      <c r="H1386" s="52" t="str">
        <f t="shared" si="176"/>
        <v/>
      </c>
      <c r="I1386" s="52" t="str">
        <f t="shared" si="176"/>
        <v/>
      </c>
      <c r="J1386" s="52" t="str">
        <f t="shared" si="176"/>
        <v/>
      </c>
      <c r="K1386" s="52" t="str">
        <f t="shared" si="176"/>
        <v/>
      </c>
      <c r="L1386" s="52" t="str">
        <f t="shared" si="176"/>
        <v/>
      </c>
      <c r="M1386" s="52" t="str">
        <f t="shared" si="176"/>
        <v/>
      </c>
      <c r="P1386" s="202" t="str">
        <f t="shared" si="173"/>
        <v/>
      </c>
    </row>
    <row r="1387" spans="1:16" ht="15.75" x14ac:dyDescent="0.2">
      <c r="A1387" s="100"/>
      <c r="B1387" s="49"/>
      <c r="C1387" s="52" t="str">
        <f t="shared" ref="C1387:M1390" si="177">IF($A1387="","",$B1387*(VLOOKUP($A1387,listaDados,C$3,FALSE)))</f>
        <v/>
      </c>
      <c r="D1387" s="52" t="str">
        <f t="shared" si="177"/>
        <v/>
      </c>
      <c r="E1387" s="52" t="str">
        <f t="shared" si="177"/>
        <v/>
      </c>
      <c r="F1387" s="52" t="str">
        <f t="shared" si="177"/>
        <v/>
      </c>
      <c r="G1387" s="52" t="str">
        <f t="shared" si="177"/>
        <v/>
      </c>
      <c r="H1387" s="52" t="str">
        <f t="shared" si="177"/>
        <v/>
      </c>
      <c r="I1387" s="52" t="str">
        <f t="shared" si="177"/>
        <v/>
      </c>
      <c r="J1387" s="52" t="str">
        <f t="shared" si="177"/>
        <v/>
      </c>
      <c r="K1387" s="52" t="str">
        <f t="shared" si="177"/>
        <v/>
      </c>
      <c r="L1387" s="52" t="str">
        <f t="shared" si="177"/>
        <v/>
      </c>
      <c r="M1387" s="52" t="str">
        <f t="shared" si="177"/>
        <v/>
      </c>
      <c r="P1387" s="202" t="str">
        <f t="shared" si="173"/>
        <v/>
      </c>
    </row>
    <row r="1388" spans="1:16" ht="15.75" x14ac:dyDescent="0.2">
      <c r="A1388" s="100"/>
      <c r="B1388" s="49"/>
      <c r="C1388" s="52" t="str">
        <f t="shared" si="177"/>
        <v/>
      </c>
      <c r="D1388" s="52" t="str">
        <f t="shared" si="177"/>
        <v/>
      </c>
      <c r="E1388" s="52" t="str">
        <f t="shared" si="177"/>
        <v/>
      </c>
      <c r="F1388" s="52" t="str">
        <f t="shared" si="177"/>
        <v/>
      </c>
      <c r="G1388" s="52" t="str">
        <f t="shared" si="177"/>
        <v/>
      </c>
      <c r="H1388" s="52" t="str">
        <f t="shared" si="177"/>
        <v/>
      </c>
      <c r="I1388" s="52" t="str">
        <f t="shared" si="177"/>
        <v/>
      </c>
      <c r="J1388" s="52" t="str">
        <f t="shared" si="177"/>
        <v/>
      </c>
      <c r="K1388" s="52" t="str">
        <f t="shared" si="177"/>
        <v/>
      </c>
      <c r="L1388" s="52" t="str">
        <f t="shared" si="177"/>
        <v/>
      </c>
      <c r="M1388" s="52" t="str">
        <f t="shared" si="177"/>
        <v/>
      </c>
      <c r="P1388" s="202" t="str">
        <f t="shared" si="173"/>
        <v/>
      </c>
    </row>
    <row r="1389" spans="1:16" ht="15.75" x14ac:dyDescent="0.2">
      <c r="A1389" s="100"/>
      <c r="B1389" s="49"/>
      <c r="C1389" s="52" t="str">
        <f t="shared" si="177"/>
        <v/>
      </c>
      <c r="D1389" s="52" t="str">
        <f t="shared" si="177"/>
        <v/>
      </c>
      <c r="E1389" s="52" t="str">
        <f t="shared" si="177"/>
        <v/>
      </c>
      <c r="F1389" s="52" t="str">
        <f t="shared" si="177"/>
        <v/>
      </c>
      <c r="G1389" s="52" t="str">
        <f t="shared" si="177"/>
        <v/>
      </c>
      <c r="H1389" s="52" t="str">
        <f t="shared" si="177"/>
        <v/>
      </c>
      <c r="I1389" s="52" t="str">
        <f t="shared" si="177"/>
        <v/>
      </c>
      <c r="J1389" s="52" t="str">
        <f t="shared" si="177"/>
        <v/>
      </c>
      <c r="K1389" s="52" t="str">
        <f t="shared" si="177"/>
        <v/>
      </c>
      <c r="L1389" s="52" t="str">
        <f t="shared" si="177"/>
        <v/>
      </c>
      <c r="M1389" s="52" t="str">
        <f t="shared" si="177"/>
        <v/>
      </c>
      <c r="P1389" s="202" t="str">
        <f t="shared" si="173"/>
        <v/>
      </c>
    </row>
    <row r="1390" spans="1:16" ht="15.75" x14ac:dyDescent="0.2">
      <c r="A1390" s="100"/>
      <c r="B1390" s="49"/>
      <c r="C1390" s="52" t="str">
        <f t="shared" si="177"/>
        <v/>
      </c>
      <c r="D1390" s="52" t="str">
        <f t="shared" si="177"/>
        <v/>
      </c>
      <c r="E1390" s="52" t="str">
        <f t="shared" si="177"/>
        <v/>
      </c>
      <c r="F1390" s="52" t="str">
        <f t="shared" si="177"/>
        <v/>
      </c>
      <c r="G1390" s="52" t="str">
        <f t="shared" si="177"/>
        <v/>
      </c>
      <c r="H1390" s="52" t="str">
        <f t="shared" si="177"/>
        <v/>
      </c>
      <c r="I1390" s="52" t="str">
        <f t="shared" si="177"/>
        <v/>
      </c>
      <c r="J1390" s="52" t="str">
        <f t="shared" si="177"/>
        <v/>
      </c>
      <c r="K1390" s="52" t="str">
        <f t="shared" si="177"/>
        <v/>
      </c>
      <c r="L1390" s="52" t="str">
        <f t="shared" si="177"/>
        <v/>
      </c>
      <c r="M1390" s="52" t="str">
        <f t="shared" si="177"/>
        <v/>
      </c>
      <c r="P1390" s="202" t="str">
        <f t="shared" si="173"/>
        <v/>
      </c>
    </row>
    <row r="1391" spans="1:16" ht="16.5" thickBot="1" x14ac:dyDescent="0.25">
      <c r="A1391" s="181" t="s">
        <v>134</v>
      </c>
      <c r="B1391" s="55"/>
      <c r="C1391" s="50">
        <f t="shared" ref="C1391:M1391" si="178">SUM(C1371:C1390)</f>
        <v>0</v>
      </c>
      <c r="D1391" s="50">
        <f t="shared" si="178"/>
        <v>0</v>
      </c>
      <c r="E1391" s="50">
        <f t="shared" si="178"/>
        <v>0</v>
      </c>
      <c r="F1391" s="50">
        <f t="shared" si="178"/>
        <v>0</v>
      </c>
      <c r="G1391" s="50">
        <f t="shared" si="178"/>
        <v>0</v>
      </c>
      <c r="H1391" s="50">
        <f t="shared" si="178"/>
        <v>0</v>
      </c>
      <c r="I1391" s="50">
        <f t="shared" si="178"/>
        <v>0</v>
      </c>
      <c r="J1391" s="50">
        <f t="shared" si="178"/>
        <v>0</v>
      </c>
      <c r="K1391" s="50">
        <f t="shared" si="178"/>
        <v>0</v>
      </c>
      <c r="L1391" s="50">
        <f t="shared" si="178"/>
        <v>0</v>
      </c>
      <c r="M1391" s="50">
        <f t="shared" si="178"/>
        <v>0</v>
      </c>
      <c r="P1391" s="202" t="str">
        <f t="shared" si="173"/>
        <v>TOTAL</v>
      </c>
    </row>
    <row r="1392" spans="1:16" ht="13.5" thickBot="1" x14ac:dyDescent="0.25">
      <c r="P1392" s="202" t="str">
        <f t="shared" si="173"/>
        <v/>
      </c>
    </row>
    <row r="1393" spans="1:16" ht="30.75" thickBot="1" x14ac:dyDescent="0.25">
      <c r="A1393" s="92" t="s">
        <v>133</v>
      </c>
      <c r="B1393" s="178"/>
      <c r="C1393" s="179"/>
      <c r="D1393" s="179"/>
      <c r="E1393" s="179"/>
      <c r="F1393" s="179"/>
      <c r="G1393" s="179"/>
      <c r="H1393" s="179"/>
      <c r="I1393" s="179"/>
      <c r="J1393" s="179"/>
      <c r="K1393" s="180"/>
      <c r="L1393" s="251" t="s">
        <v>74</v>
      </c>
      <c r="M1393" s="252"/>
      <c r="P1393" s="202" t="str">
        <f t="shared" si="173"/>
        <v>MEC 
F</v>
      </c>
    </row>
    <row r="1394" spans="1:16" ht="15.75" thickBot="1" x14ac:dyDescent="0.3">
      <c r="A1394" s="93" t="s">
        <v>453</v>
      </c>
      <c r="B1394" s="1"/>
      <c r="C1394" s="2" t="s">
        <v>448</v>
      </c>
      <c r="D1394" s="3"/>
      <c r="E1394" s="253"/>
      <c r="F1394" s="253"/>
      <c r="G1394" s="253"/>
      <c r="H1394" s="254"/>
      <c r="I1394" s="255" t="s">
        <v>141</v>
      </c>
      <c r="J1394" s="256"/>
      <c r="K1394" s="257"/>
      <c r="L1394" s="258"/>
      <c r="M1394" s="259"/>
      <c r="P1394" s="202" t="str">
        <f t="shared" si="173"/>
        <v xml:space="preserve">Nº de </v>
      </c>
    </row>
    <row r="1395" spans="1:16" ht="13.5" thickBot="1" x14ac:dyDescent="0.25">
      <c r="A1395" s="94"/>
      <c r="B1395" s="14"/>
      <c r="C1395" s="15">
        <v>14</v>
      </c>
      <c r="D1395" s="15">
        <v>15</v>
      </c>
      <c r="E1395" s="15">
        <v>16</v>
      </c>
      <c r="F1395" s="15">
        <v>17</v>
      </c>
      <c r="G1395" s="15">
        <v>18</v>
      </c>
      <c r="H1395" s="15">
        <v>19</v>
      </c>
      <c r="I1395" s="15">
        <v>20</v>
      </c>
      <c r="J1395" s="15">
        <v>21</v>
      </c>
      <c r="K1395" s="15">
        <v>22</v>
      </c>
      <c r="L1395" s="15">
        <v>23</v>
      </c>
      <c r="M1395" s="95">
        <v>24</v>
      </c>
      <c r="P1395" s="202" t="str">
        <f t="shared" si="173"/>
        <v/>
      </c>
    </row>
    <row r="1396" spans="1:16" ht="15" x14ac:dyDescent="0.2">
      <c r="A1396" s="96" t="s">
        <v>0</v>
      </c>
      <c r="B1396" s="260" t="s">
        <v>73</v>
      </c>
      <c r="C1396" s="262"/>
      <c r="D1396" s="263"/>
      <c r="E1396" s="263"/>
      <c r="F1396" s="263"/>
      <c r="G1396" s="263"/>
      <c r="H1396" s="263"/>
      <c r="I1396" s="263"/>
      <c r="J1396" s="263"/>
      <c r="K1396" s="264"/>
      <c r="L1396" s="268" t="s">
        <v>1</v>
      </c>
      <c r="M1396" s="269"/>
      <c r="P1396" s="202" t="str">
        <f t="shared" si="173"/>
        <v>N.º do</v>
      </c>
    </row>
    <row r="1397" spans="1:16" ht="15.75" thickBot="1" x14ac:dyDescent="0.25">
      <c r="A1397" s="97"/>
      <c r="B1397" s="261"/>
      <c r="C1397" s="265"/>
      <c r="D1397" s="266"/>
      <c r="E1397" s="266"/>
      <c r="F1397" s="266"/>
      <c r="G1397" s="266"/>
      <c r="H1397" s="266"/>
      <c r="I1397" s="266"/>
      <c r="J1397" s="266"/>
      <c r="K1397" s="267"/>
      <c r="L1397" s="270"/>
      <c r="M1397" s="271"/>
      <c r="P1397" s="202" t="str">
        <f t="shared" si="173"/>
        <v/>
      </c>
    </row>
    <row r="1398" spans="1:16" ht="30" x14ac:dyDescent="0.2">
      <c r="A1398" s="249" t="s">
        <v>2</v>
      </c>
      <c r="B1398" s="46" t="s">
        <v>3</v>
      </c>
      <c r="C1398" s="47" t="s">
        <v>54</v>
      </c>
      <c r="D1398" s="47" t="s">
        <v>132</v>
      </c>
      <c r="E1398" s="47" t="s">
        <v>136</v>
      </c>
      <c r="F1398" s="47" t="s">
        <v>137</v>
      </c>
      <c r="G1398" s="47" t="s">
        <v>138</v>
      </c>
      <c r="H1398" s="47" t="s">
        <v>126</v>
      </c>
      <c r="I1398" s="47" t="s">
        <v>127</v>
      </c>
      <c r="J1398" s="47" t="s">
        <v>131</v>
      </c>
      <c r="K1398" s="47" t="s">
        <v>128</v>
      </c>
      <c r="L1398" s="47" t="s">
        <v>129</v>
      </c>
      <c r="M1398" s="47" t="s">
        <v>130</v>
      </c>
      <c r="P1398" s="202" t="str">
        <f t="shared" si="173"/>
        <v>Nome d</v>
      </c>
    </row>
    <row r="1399" spans="1:16" ht="15.75" thickBot="1" x14ac:dyDescent="0.25">
      <c r="A1399" s="250"/>
      <c r="B1399" s="53" t="s">
        <v>4</v>
      </c>
      <c r="C1399" s="54" t="s">
        <v>4</v>
      </c>
      <c r="D1399" s="54" t="s">
        <v>4</v>
      </c>
      <c r="E1399" s="54" t="s">
        <v>4</v>
      </c>
      <c r="F1399" s="54" t="s">
        <v>4</v>
      </c>
      <c r="G1399" s="54" t="s">
        <v>4</v>
      </c>
      <c r="H1399" s="54" t="s">
        <v>139</v>
      </c>
      <c r="I1399" s="54" t="s">
        <v>72</v>
      </c>
      <c r="J1399" s="54" t="s">
        <v>72</v>
      </c>
      <c r="K1399" s="54" t="s">
        <v>72</v>
      </c>
      <c r="L1399" s="54" t="s">
        <v>72</v>
      </c>
      <c r="M1399" s="54" t="s">
        <v>72</v>
      </c>
      <c r="P1399" s="202" t="str">
        <f t="shared" si="173"/>
        <v/>
      </c>
    </row>
    <row r="1400" spans="1:16" ht="16.5" x14ac:dyDescent="0.2">
      <c r="A1400" s="98"/>
      <c r="B1400" s="51"/>
      <c r="C1400" s="52" t="str">
        <f t="shared" ref="C1400:M1415" si="179">IF($A1400="","",$B1400*(VLOOKUP($A1400,listaDados,C$3,FALSE)))</f>
        <v/>
      </c>
      <c r="D1400" s="52" t="str">
        <f t="shared" si="179"/>
        <v/>
      </c>
      <c r="E1400" s="52" t="str">
        <f t="shared" si="179"/>
        <v/>
      </c>
      <c r="F1400" s="52" t="str">
        <f t="shared" si="179"/>
        <v/>
      </c>
      <c r="G1400" s="52" t="str">
        <f t="shared" si="179"/>
        <v/>
      </c>
      <c r="H1400" s="52" t="str">
        <f t="shared" si="179"/>
        <v/>
      </c>
      <c r="I1400" s="52" t="str">
        <f t="shared" si="179"/>
        <v/>
      </c>
      <c r="J1400" s="52" t="str">
        <f t="shared" si="179"/>
        <v/>
      </c>
      <c r="K1400" s="52" t="str">
        <f t="shared" si="179"/>
        <v/>
      </c>
      <c r="L1400" s="52" t="str">
        <f t="shared" si="179"/>
        <v/>
      </c>
      <c r="M1400" s="52" t="str">
        <f t="shared" si="179"/>
        <v/>
      </c>
      <c r="P1400" s="202" t="str">
        <f t="shared" si="173"/>
        <v/>
      </c>
    </row>
    <row r="1401" spans="1:16" ht="16.5" x14ac:dyDescent="0.2">
      <c r="A1401" s="99"/>
      <c r="B1401" s="48"/>
      <c r="C1401" s="52" t="str">
        <f t="shared" si="179"/>
        <v/>
      </c>
      <c r="D1401" s="52" t="str">
        <f t="shared" si="179"/>
        <v/>
      </c>
      <c r="E1401" s="52" t="str">
        <f t="shared" si="179"/>
        <v/>
      </c>
      <c r="F1401" s="52" t="str">
        <f t="shared" si="179"/>
        <v/>
      </c>
      <c r="G1401" s="52" t="str">
        <f t="shared" si="179"/>
        <v/>
      </c>
      <c r="H1401" s="52" t="str">
        <f t="shared" si="179"/>
        <v/>
      </c>
      <c r="I1401" s="52" t="str">
        <f t="shared" si="179"/>
        <v/>
      </c>
      <c r="J1401" s="52" t="str">
        <f t="shared" si="179"/>
        <v/>
      </c>
      <c r="K1401" s="52" t="str">
        <f t="shared" si="179"/>
        <v/>
      </c>
      <c r="L1401" s="52" t="str">
        <f t="shared" si="179"/>
        <v/>
      </c>
      <c r="M1401" s="52" t="str">
        <f t="shared" si="179"/>
        <v/>
      </c>
      <c r="P1401" s="202" t="str">
        <f t="shared" si="173"/>
        <v/>
      </c>
    </row>
    <row r="1402" spans="1:16" ht="16.5" x14ac:dyDescent="0.2">
      <c r="A1402" s="99"/>
      <c r="B1402" s="48"/>
      <c r="C1402" s="52" t="str">
        <f t="shared" si="179"/>
        <v/>
      </c>
      <c r="D1402" s="52" t="str">
        <f t="shared" si="179"/>
        <v/>
      </c>
      <c r="E1402" s="52" t="str">
        <f t="shared" si="179"/>
        <v/>
      </c>
      <c r="F1402" s="52" t="str">
        <f t="shared" si="179"/>
        <v/>
      </c>
      <c r="G1402" s="52" t="str">
        <f t="shared" si="179"/>
        <v/>
      </c>
      <c r="H1402" s="52" t="str">
        <f t="shared" si="179"/>
        <v/>
      </c>
      <c r="I1402" s="52" t="str">
        <f t="shared" si="179"/>
        <v/>
      </c>
      <c r="J1402" s="52" t="str">
        <f t="shared" si="179"/>
        <v/>
      </c>
      <c r="K1402" s="52" t="str">
        <f t="shared" si="179"/>
        <v/>
      </c>
      <c r="L1402" s="52" t="str">
        <f t="shared" si="179"/>
        <v/>
      </c>
      <c r="M1402" s="52" t="str">
        <f t="shared" si="179"/>
        <v/>
      </c>
      <c r="P1402" s="202" t="str">
        <f t="shared" si="173"/>
        <v/>
      </c>
    </row>
    <row r="1403" spans="1:16" ht="16.5" x14ac:dyDescent="0.2">
      <c r="A1403" s="99"/>
      <c r="B1403" s="48"/>
      <c r="C1403" s="52" t="str">
        <f t="shared" si="179"/>
        <v/>
      </c>
      <c r="D1403" s="52" t="str">
        <f t="shared" si="179"/>
        <v/>
      </c>
      <c r="E1403" s="52" t="str">
        <f t="shared" si="179"/>
        <v/>
      </c>
      <c r="F1403" s="52" t="str">
        <f t="shared" si="179"/>
        <v/>
      </c>
      <c r="G1403" s="52" t="str">
        <f t="shared" si="179"/>
        <v/>
      </c>
      <c r="H1403" s="52" t="str">
        <f t="shared" si="179"/>
        <v/>
      </c>
      <c r="I1403" s="52" t="str">
        <f t="shared" si="179"/>
        <v/>
      </c>
      <c r="J1403" s="52" t="str">
        <f t="shared" si="179"/>
        <v/>
      </c>
      <c r="K1403" s="52" t="str">
        <f t="shared" si="179"/>
        <v/>
      </c>
      <c r="L1403" s="52" t="str">
        <f t="shared" si="179"/>
        <v/>
      </c>
      <c r="M1403" s="52" t="str">
        <f t="shared" si="179"/>
        <v/>
      </c>
      <c r="P1403" s="202" t="str">
        <f t="shared" si="173"/>
        <v/>
      </c>
    </row>
    <row r="1404" spans="1:16" ht="16.5" x14ac:dyDescent="0.2">
      <c r="A1404" s="99"/>
      <c r="B1404" s="48"/>
      <c r="C1404" s="52" t="str">
        <f t="shared" si="179"/>
        <v/>
      </c>
      <c r="D1404" s="52" t="str">
        <f t="shared" si="179"/>
        <v/>
      </c>
      <c r="E1404" s="52" t="str">
        <f t="shared" si="179"/>
        <v/>
      </c>
      <c r="F1404" s="52" t="str">
        <f t="shared" si="179"/>
        <v/>
      </c>
      <c r="G1404" s="52" t="str">
        <f t="shared" si="179"/>
        <v/>
      </c>
      <c r="H1404" s="52" t="str">
        <f t="shared" si="179"/>
        <v/>
      </c>
      <c r="I1404" s="52" t="str">
        <f t="shared" si="179"/>
        <v/>
      </c>
      <c r="J1404" s="52" t="str">
        <f t="shared" si="179"/>
        <v/>
      </c>
      <c r="K1404" s="52" t="str">
        <f t="shared" si="179"/>
        <v/>
      </c>
      <c r="L1404" s="52" t="str">
        <f t="shared" si="179"/>
        <v/>
      </c>
      <c r="M1404" s="52" t="str">
        <f t="shared" si="179"/>
        <v/>
      </c>
      <c r="P1404" s="202" t="str">
        <f t="shared" si="173"/>
        <v/>
      </c>
    </row>
    <row r="1405" spans="1:16" ht="16.5" x14ac:dyDescent="0.2">
      <c r="A1405" s="99"/>
      <c r="B1405" s="48"/>
      <c r="C1405" s="52" t="str">
        <f t="shared" si="179"/>
        <v/>
      </c>
      <c r="D1405" s="52" t="str">
        <f t="shared" si="179"/>
        <v/>
      </c>
      <c r="E1405" s="52" t="str">
        <f t="shared" si="179"/>
        <v/>
      </c>
      <c r="F1405" s="52" t="str">
        <f t="shared" si="179"/>
        <v/>
      </c>
      <c r="G1405" s="52" t="str">
        <f t="shared" si="179"/>
        <v/>
      </c>
      <c r="H1405" s="52" t="str">
        <f t="shared" si="179"/>
        <v/>
      </c>
      <c r="I1405" s="52" t="str">
        <f t="shared" si="179"/>
        <v/>
      </c>
      <c r="J1405" s="52" t="str">
        <f t="shared" si="179"/>
        <v/>
      </c>
      <c r="K1405" s="52" t="str">
        <f t="shared" si="179"/>
        <v/>
      </c>
      <c r="L1405" s="52" t="str">
        <f t="shared" si="179"/>
        <v/>
      </c>
      <c r="M1405" s="52" t="str">
        <f t="shared" si="179"/>
        <v/>
      </c>
      <c r="P1405" s="202" t="str">
        <f t="shared" si="173"/>
        <v/>
      </c>
    </row>
    <row r="1406" spans="1:16" ht="16.5" x14ac:dyDescent="0.2">
      <c r="A1406" s="99"/>
      <c r="B1406" s="48"/>
      <c r="C1406" s="52" t="str">
        <f t="shared" si="179"/>
        <v/>
      </c>
      <c r="D1406" s="52" t="str">
        <f t="shared" si="179"/>
        <v/>
      </c>
      <c r="E1406" s="52" t="str">
        <f t="shared" si="179"/>
        <v/>
      </c>
      <c r="F1406" s="52" t="str">
        <f t="shared" si="179"/>
        <v/>
      </c>
      <c r="G1406" s="52" t="str">
        <f t="shared" si="179"/>
        <v/>
      </c>
      <c r="H1406" s="52" t="str">
        <f t="shared" si="179"/>
        <v/>
      </c>
      <c r="I1406" s="52" t="str">
        <f t="shared" si="179"/>
        <v/>
      </c>
      <c r="J1406" s="52" t="str">
        <f t="shared" si="179"/>
        <v/>
      </c>
      <c r="K1406" s="52" t="str">
        <f t="shared" si="179"/>
        <v/>
      </c>
      <c r="L1406" s="52" t="str">
        <f t="shared" si="179"/>
        <v/>
      </c>
      <c r="M1406" s="52" t="str">
        <f t="shared" si="179"/>
        <v/>
      </c>
      <c r="P1406" s="202" t="str">
        <f t="shared" si="173"/>
        <v/>
      </c>
    </row>
    <row r="1407" spans="1:16" ht="16.5" x14ac:dyDescent="0.2">
      <c r="A1407" s="99"/>
      <c r="B1407" s="48"/>
      <c r="C1407" s="52" t="str">
        <f t="shared" si="179"/>
        <v/>
      </c>
      <c r="D1407" s="52" t="str">
        <f t="shared" si="179"/>
        <v/>
      </c>
      <c r="E1407" s="52" t="str">
        <f t="shared" si="179"/>
        <v/>
      </c>
      <c r="F1407" s="52" t="str">
        <f t="shared" si="179"/>
        <v/>
      </c>
      <c r="G1407" s="52" t="str">
        <f t="shared" si="179"/>
        <v/>
      </c>
      <c r="H1407" s="52" t="str">
        <f t="shared" si="179"/>
        <v/>
      </c>
      <c r="I1407" s="52" t="str">
        <f t="shared" si="179"/>
        <v/>
      </c>
      <c r="J1407" s="52" t="str">
        <f t="shared" si="179"/>
        <v/>
      </c>
      <c r="K1407" s="52" t="str">
        <f t="shared" si="179"/>
        <v/>
      </c>
      <c r="L1407" s="52" t="str">
        <f t="shared" si="179"/>
        <v/>
      </c>
      <c r="M1407" s="52" t="str">
        <f t="shared" si="179"/>
        <v/>
      </c>
      <c r="P1407" s="202" t="str">
        <f t="shared" si="173"/>
        <v/>
      </c>
    </row>
    <row r="1408" spans="1:16" ht="16.5" x14ac:dyDescent="0.2">
      <c r="A1408" s="99"/>
      <c r="B1408" s="48"/>
      <c r="C1408" s="52" t="str">
        <f t="shared" si="179"/>
        <v/>
      </c>
      <c r="D1408" s="52" t="str">
        <f t="shared" si="179"/>
        <v/>
      </c>
      <c r="E1408" s="52" t="str">
        <f t="shared" si="179"/>
        <v/>
      </c>
      <c r="F1408" s="52" t="str">
        <f t="shared" si="179"/>
        <v/>
      </c>
      <c r="G1408" s="52" t="str">
        <f t="shared" si="179"/>
        <v/>
      </c>
      <c r="H1408" s="52" t="str">
        <f t="shared" si="179"/>
        <v/>
      </c>
      <c r="I1408" s="52" t="str">
        <f t="shared" si="179"/>
        <v/>
      </c>
      <c r="J1408" s="52" t="str">
        <f t="shared" si="179"/>
        <v/>
      </c>
      <c r="K1408" s="52" t="str">
        <f t="shared" si="179"/>
        <v/>
      </c>
      <c r="L1408" s="52" t="str">
        <f t="shared" si="179"/>
        <v/>
      </c>
      <c r="M1408" s="52" t="str">
        <f t="shared" si="179"/>
        <v/>
      </c>
      <c r="P1408" s="202" t="str">
        <f t="shared" si="173"/>
        <v/>
      </c>
    </row>
    <row r="1409" spans="1:16" ht="15.75" x14ac:dyDescent="0.2">
      <c r="A1409" s="100"/>
      <c r="B1409" s="49"/>
      <c r="C1409" s="52" t="str">
        <f t="shared" si="179"/>
        <v/>
      </c>
      <c r="D1409" s="52" t="str">
        <f t="shared" si="179"/>
        <v/>
      </c>
      <c r="E1409" s="52" t="str">
        <f t="shared" si="179"/>
        <v/>
      </c>
      <c r="F1409" s="52" t="str">
        <f t="shared" si="179"/>
        <v/>
      </c>
      <c r="G1409" s="52" t="str">
        <f t="shared" si="179"/>
        <v/>
      </c>
      <c r="H1409" s="52" t="str">
        <f t="shared" si="179"/>
        <v/>
      </c>
      <c r="I1409" s="52" t="str">
        <f t="shared" si="179"/>
        <v/>
      </c>
      <c r="J1409" s="52" t="str">
        <f t="shared" si="179"/>
        <v/>
      </c>
      <c r="K1409" s="52" t="str">
        <f t="shared" si="179"/>
        <v/>
      </c>
      <c r="L1409" s="52" t="str">
        <f t="shared" si="179"/>
        <v/>
      </c>
      <c r="M1409" s="52" t="str">
        <f t="shared" si="179"/>
        <v/>
      </c>
      <c r="P1409" s="202" t="str">
        <f t="shared" si="173"/>
        <v/>
      </c>
    </row>
    <row r="1410" spans="1:16" ht="15.75" x14ac:dyDescent="0.2">
      <c r="A1410" s="100"/>
      <c r="B1410" s="49"/>
      <c r="C1410" s="52" t="str">
        <f t="shared" si="179"/>
        <v/>
      </c>
      <c r="D1410" s="52" t="str">
        <f t="shared" si="179"/>
        <v/>
      </c>
      <c r="E1410" s="52" t="str">
        <f t="shared" si="179"/>
        <v/>
      </c>
      <c r="F1410" s="52" t="str">
        <f t="shared" si="179"/>
        <v/>
      </c>
      <c r="G1410" s="52" t="str">
        <f t="shared" si="179"/>
        <v/>
      </c>
      <c r="H1410" s="52" t="str">
        <f t="shared" si="179"/>
        <v/>
      </c>
      <c r="I1410" s="52" t="str">
        <f t="shared" si="179"/>
        <v/>
      </c>
      <c r="J1410" s="52" t="str">
        <f t="shared" si="179"/>
        <v/>
      </c>
      <c r="K1410" s="52" t="str">
        <f t="shared" si="179"/>
        <v/>
      </c>
      <c r="L1410" s="52" t="str">
        <f t="shared" si="179"/>
        <v/>
      </c>
      <c r="M1410" s="52" t="str">
        <f t="shared" si="179"/>
        <v/>
      </c>
      <c r="P1410" s="202" t="str">
        <f t="shared" si="173"/>
        <v/>
      </c>
    </row>
    <row r="1411" spans="1:16" ht="15.75" x14ac:dyDescent="0.2">
      <c r="A1411" s="100"/>
      <c r="B1411" s="49"/>
      <c r="C1411" s="52" t="str">
        <f t="shared" si="179"/>
        <v/>
      </c>
      <c r="D1411" s="52" t="str">
        <f t="shared" si="179"/>
        <v/>
      </c>
      <c r="E1411" s="52" t="str">
        <f t="shared" si="179"/>
        <v/>
      </c>
      <c r="F1411" s="52" t="str">
        <f t="shared" si="179"/>
        <v/>
      </c>
      <c r="G1411" s="52" t="str">
        <f t="shared" si="179"/>
        <v/>
      </c>
      <c r="H1411" s="52" t="str">
        <f t="shared" si="179"/>
        <v/>
      </c>
      <c r="I1411" s="52" t="str">
        <f t="shared" si="179"/>
        <v/>
      </c>
      <c r="J1411" s="52" t="str">
        <f t="shared" si="179"/>
        <v/>
      </c>
      <c r="K1411" s="52" t="str">
        <f t="shared" si="179"/>
        <v/>
      </c>
      <c r="L1411" s="52" t="str">
        <f t="shared" si="179"/>
        <v/>
      </c>
      <c r="M1411" s="52" t="str">
        <f t="shared" si="179"/>
        <v/>
      </c>
      <c r="P1411" s="202" t="str">
        <f t="shared" si="173"/>
        <v/>
      </c>
    </row>
    <row r="1412" spans="1:16" ht="15.75" x14ac:dyDescent="0.2">
      <c r="A1412" s="100"/>
      <c r="B1412" s="49"/>
      <c r="C1412" s="52" t="str">
        <f t="shared" si="179"/>
        <v/>
      </c>
      <c r="D1412" s="52" t="str">
        <f t="shared" si="179"/>
        <v/>
      </c>
      <c r="E1412" s="52" t="str">
        <f t="shared" si="179"/>
        <v/>
      </c>
      <c r="F1412" s="52" t="str">
        <f t="shared" si="179"/>
        <v/>
      </c>
      <c r="G1412" s="52" t="str">
        <f t="shared" si="179"/>
        <v/>
      </c>
      <c r="H1412" s="52" t="str">
        <f t="shared" si="179"/>
        <v/>
      </c>
      <c r="I1412" s="52" t="str">
        <f t="shared" si="179"/>
        <v/>
      </c>
      <c r="J1412" s="52" t="str">
        <f t="shared" si="179"/>
        <v/>
      </c>
      <c r="K1412" s="52" t="str">
        <f t="shared" si="179"/>
        <v/>
      </c>
      <c r="L1412" s="52" t="str">
        <f t="shared" si="179"/>
        <v/>
      </c>
      <c r="M1412" s="52" t="str">
        <f t="shared" si="179"/>
        <v/>
      </c>
      <c r="P1412" s="202" t="str">
        <f t="shared" si="173"/>
        <v/>
      </c>
    </row>
    <row r="1413" spans="1:16" ht="15.75" x14ac:dyDescent="0.2">
      <c r="A1413" s="100"/>
      <c r="B1413" s="49"/>
      <c r="C1413" s="52" t="str">
        <f t="shared" si="179"/>
        <v/>
      </c>
      <c r="D1413" s="52" t="str">
        <f t="shared" si="179"/>
        <v/>
      </c>
      <c r="E1413" s="52" t="str">
        <f t="shared" si="179"/>
        <v/>
      </c>
      <c r="F1413" s="52" t="str">
        <f t="shared" si="179"/>
        <v/>
      </c>
      <c r="G1413" s="52" t="str">
        <f t="shared" si="179"/>
        <v/>
      </c>
      <c r="H1413" s="52" t="str">
        <f t="shared" si="179"/>
        <v/>
      </c>
      <c r="I1413" s="52" t="str">
        <f t="shared" si="179"/>
        <v/>
      </c>
      <c r="J1413" s="52" t="str">
        <f t="shared" si="179"/>
        <v/>
      </c>
      <c r="K1413" s="52" t="str">
        <f t="shared" si="179"/>
        <v/>
      </c>
      <c r="L1413" s="52" t="str">
        <f t="shared" si="179"/>
        <v/>
      </c>
      <c r="M1413" s="52" t="str">
        <f t="shared" si="179"/>
        <v/>
      </c>
      <c r="P1413" s="202" t="str">
        <f t="shared" si="173"/>
        <v/>
      </c>
    </row>
    <row r="1414" spans="1:16" ht="15.75" x14ac:dyDescent="0.2">
      <c r="A1414" s="100"/>
      <c r="B1414" s="49"/>
      <c r="C1414" s="52" t="str">
        <f t="shared" si="179"/>
        <v/>
      </c>
      <c r="D1414" s="52" t="str">
        <f t="shared" si="179"/>
        <v/>
      </c>
      <c r="E1414" s="52" t="str">
        <f t="shared" si="179"/>
        <v/>
      </c>
      <c r="F1414" s="52" t="str">
        <f t="shared" si="179"/>
        <v/>
      </c>
      <c r="G1414" s="52" t="str">
        <f t="shared" si="179"/>
        <v/>
      </c>
      <c r="H1414" s="52" t="str">
        <f t="shared" si="179"/>
        <v/>
      </c>
      <c r="I1414" s="52" t="str">
        <f t="shared" si="179"/>
        <v/>
      </c>
      <c r="J1414" s="52" t="str">
        <f t="shared" si="179"/>
        <v/>
      </c>
      <c r="K1414" s="52" t="str">
        <f t="shared" si="179"/>
        <v/>
      </c>
      <c r="L1414" s="52" t="str">
        <f t="shared" si="179"/>
        <v/>
      </c>
      <c r="M1414" s="52" t="str">
        <f t="shared" si="179"/>
        <v/>
      </c>
      <c r="P1414" s="202" t="str">
        <f t="shared" si="173"/>
        <v/>
      </c>
    </row>
    <row r="1415" spans="1:16" ht="15.75" x14ac:dyDescent="0.2">
      <c r="A1415" s="100"/>
      <c r="B1415" s="49"/>
      <c r="C1415" s="52" t="str">
        <f t="shared" si="179"/>
        <v/>
      </c>
      <c r="D1415" s="52" t="str">
        <f t="shared" si="179"/>
        <v/>
      </c>
      <c r="E1415" s="52" t="str">
        <f t="shared" si="179"/>
        <v/>
      </c>
      <c r="F1415" s="52" t="str">
        <f t="shared" si="179"/>
        <v/>
      </c>
      <c r="G1415" s="52" t="str">
        <f t="shared" si="179"/>
        <v/>
      </c>
      <c r="H1415" s="52" t="str">
        <f t="shared" si="179"/>
        <v/>
      </c>
      <c r="I1415" s="52" t="str">
        <f t="shared" si="179"/>
        <v/>
      </c>
      <c r="J1415" s="52" t="str">
        <f t="shared" si="179"/>
        <v/>
      </c>
      <c r="K1415" s="52" t="str">
        <f t="shared" si="179"/>
        <v/>
      </c>
      <c r="L1415" s="52" t="str">
        <f t="shared" si="179"/>
        <v/>
      </c>
      <c r="M1415" s="52" t="str">
        <f t="shared" si="179"/>
        <v/>
      </c>
      <c r="P1415" s="202" t="str">
        <f t="shared" si="173"/>
        <v/>
      </c>
    </row>
    <row r="1416" spans="1:16" ht="15.75" x14ac:dyDescent="0.2">
      <c r="A1416" s="100"/>
      <c r="B1416" s="49"/>
      <c r="C1416" s="52" t="str">
        <f t="shared" ref="C1416:M1419" si="180">IF($A1416="","",$B1416*(VLOOKUP($A1416,listaDados,C$3,FALSE)))</f>
        <v/>
      </c>
      <c r="D1416" s="52" t="str">
        <f t="shared" si="180"/>
        <v/>
      </c>
      <c r="E1416" s="52" t="str">
        <f t="shared" si="180"/>
        <v/>
      </c>
      <c r="F1416" s="52" t="str">
        <f t="shared" si="180"/>
        <v/>
      </c>
      <c r="G1416" s="52" t="str">
        <f t="shared" si="180"/>
        <v/>
      </c>
      <c r="H1416" s="52" t="str">
        <f t="shared" si="180"/>
        <v/>
      </c>
      <c r="I1416" s="52" t="str">
        <f t="shared" si="180"/>
        <v/>
      </c>
      <c r="J1416" s="52" t="str">
        <f t="shared" si="180"/>
        <v/>
      </c>
      <c r="K1416" s="52" t="str">
        <f t="shared" si="180"/>
        <v/>
      </c>
      <c r="L1416" s="52" t="str">
        <f t="shared" si="180"/>
        <v/>
      </c>
      <c r="M1416" s="52" t="str">
        <f t="shared" si="180"/>
        <v/>
      </c>
      <c r="P1416" s="202" t="str">
        <f t="shared" si="173"/>
        <v/>
      </c>
    </row>
    <row r="1417" spans="1:16" ht="15.75" x14ac:dyDescent="0.2">
      <c r="A1417" s="100"/>
      <c r="B1417" s="49"/>
      <c r="C1417" s="52" t="str">
        <f t="shared" si="180"/>
        <v/>
      </c>
      <c r="D1417" s="52" t="str">
        <f t="shared" si="180"/>
        <v/>
      </c>
      <c r="E1417" s="52" t="str">
        <f t="shared" si="180"/>
        <v/>
      </c>
      <c r="F1417" s="52" t="str">
        <f t="shared" si="180"/>
        <v/>
      </c>
      <c r="G1417" s="52" t="str">
        <f t="shared" si="180"/>
        <v/>
      </c>
      <c r="H1417" s="52" t="str">
        <f t="shared" si="180"/>
        <v/>
      </c>
      <c r="I1417" s="52" t="str">
        <f t="shared" si="180"/>
        <v/>
      </c>
      <c r="J1417" s="52" t="str">
        <f t="shared" si="180"/>
        <v/>
      </c>
      <c r="K1417" s="52" t="str">
        <f t="shared" si="180"/>
        <v/>
      </c>
      <c r="L1417" s="52" t="str">
        <f t="shared" si="180"/>
        <v/>
      </c>
      <c r="M1417" s="52" t="str">
        <f t="shared" si="180"/>
        <v/>
      </c>
      <c r="P1417" s="202" t="str">
        <f t="shared" ref="P1417:P1478" si="181">LEFT(A1417,6)</f>
        <v/>
      </c>
    </row>
    <row r="1418" spans="1:16" ht="15.75" x14ac:dyDescent="0.2">
      <c r="A1418" s="100"/>
      <c r="B1418" s="49"/>
      <c r="C1418" s="52" t="str">
        <f t="shared" si="180"/>
        <v/>
      </c>
      <c r="D1418" s="52" t="str">
        <f t="shared" si="180"/>
        <v/>
      </c>
      <c r="E1418" s="52" t="str">
        <f t="shared" si="180"/>
        <v/>
      </c>
      <c r="F1418" s="52" t="str">
        <f t="shared" si="180"/>
        <v/>
      </c>
      <c r="G1418" s="52" t="str">
        <f t="shared" si="180"/>
        <v/>
      </c>
      <c r="H1418" s="52" t="str">
        <f t="shared" si="180"/>
        <v/>
      </c>
      <c r="I1418" s="52" t="str">
        <f t="shared" si="180"/>
        <v/>
      </c>
      <c r="J1418" s="52" t="str">
        <f t="shared" si="180"/>
        <v/>
      </c>
      <c r="K1418" s="52" t="str">
        <f t="shared" si="180"/>
        <v/>
      </c>
      <c r="L1418" s="52" t="str">
        <f t="shared" si="180"/>
        <v/>
      </c>
      <c r="M1418" s="52" t="str">
        <f t="shared" si="180"/>
        <v/>
      </c>
      <c r="P1418" s="202" t="str">
        <f t="shared" si="181"/>
        <v/>
      </c>
    </row>
    <row r="1419" spans="1:16" ht="15.75" x14ac:dyDescent="0.2">
      <c r="A1419" s="100"/>
      <c r="B1419" s="49"/>
      <c r="C1419" s="52" t="str">
        <f t="shared" si="180"/>
        <v/>
      </c>
      <c r="D1419" s="52" t="str">
        <f t="shared" si="180"/>
        <v/>
      </c>
      <c r="E1419" s="52" t="str">
        <f t="shared" si="180"/>
        <v/>
      </c>
      <c r="F1419" s="52" t="str">
        <f t="shared" si="180"/>
        <v/>
      </c>
      <c r="G1419" s="52" t="str">
        <f t="shared" si="180"/>
        <v/>
      </c>
      <c r="H1419" s="52" t="str">
        <f t="shared" si="180"/>
        <v/>
      </c>
      <c r="I1419" s="52" t="str">
        <f t="shared" si="180"/>
        <v/>
      </c>
      <c r="J1419" s="52" t="str">
        <f t="shared" si="180"/>
        <v/>
      </c>
      <c r="K1419" s="52" t="str">
        <f t="shared" si="180"/>
        <v/>
      </c>
      <c r="L1419" s="52" t="str">
        <f t="shared" si="180"/>
        <v/>
      </c>
      <c r="M1419" s="52" t="str">
        <f t="shared" si="180"/>
        <v/>
      </c>
      <c r="P1419" s="202" t="str">
        <f t="shared" si="181"/>
        <v/>
      </c>
    </row>
    <row r="1420" spans="1:16" ht="16.5" thickBot="1" x14ac:dyDescent="0.25">
      <c r="A1420" s="181" t="s">
        <v>134</v>
      </c>
      <c r="B1420" s="55"/>
      <c r="C1420" s="50">
        <f t="shared" ref="C1420:M1420" si="182">SUM(C1400:C1419)</f>
        <v>0</v>
      </c>
      <c r="D1420" s="50">
        <f t="shared" si="182"/>
        <v>0</v>
      </c>
      <c r="E1420" s="50">
        <f t="shared" si="182"/>
        <v>0</v>
      </c>
      <c r="F1420" s="50">
        <f t="shared" si="182"/>
        <v>0</v>
      </c>
      <c r="G1420" s="50">
        <f t="shared" si="182"/>
        <v>0</v>
      </c>
      <c r="H1420" s="50">
        <f t="shared" si="182"/>
        <v>0</v>
      </c>
      <c r="I1420" s="50">
        <f t="shared" si="182"/>
        <v>0</v>
      </c>
      <c r="J1420" s="50">
        <f t="shared" si="182"/>
        <v>0</v>
      </c>
      <c r="K1420" s="50">
        <f t="shared" si="182"/>
        <v>0</v>
      </c>
      <c r="L1420" s="50">
        <f t="shared" si="182"/>
        <v>0</v>
      </c>
      <c r="M1420" s="50">
        <f t="shared" si="182"/>
        <v>0</v>
      </c>
      <c r="P1420" s="202" t="str">
        <f t="shared" si="181"/>
        <v>TOTAL</v>
      </c>
    </row>
    <row r="1421" spans="1:16" ht="13.5" thickBot="1" x14ac:dyDescent="0.25">
      <c r="P1421" s="202" t="str">
        <f t="shared" si="181"/>
        <v/>
      </c>
    </row>
    <row r="1422" spans="1:16" ht="30.75" thickBot="1" x14ac:dyDescent="0.25">
      <c r="A1422" s="92" t="s">
        <v>133</v>
      </c>
      <c r="B1422" s="178"/>
      <c r="C1422" s="179"/>
      <c r="D1422" s="179"/>
      <c r="E1422" s="179"/>
      <c r="F1422" s="179"/>
      <c r="G1422" s="179"/>
      <c r="H1422" s="179"/>
      <c r="I1422" s="179"/>
      <c r="J1422" s="179"/>
      <c r="K1422" s="180"/>
      <c r="L1422" s="251" t="s">
        <v>74</v>
      </c>
      <c r="M1422" s="252"/>
      <c r="P1422" s="202" t="str">
        <f t="shared" si="181"/>
        <v>MEC 
F</v>
      </c>
    </row>
    <row r="1423" spans="1:16" ht="15.75" thickBot="1" x14ac:dyDescent="0.3">
      <c r="A1423" s="93" t="s">
        <v>453</v>
      </c>
      <c r="B1423" s="1"/>
      <c r="C1423" s="2" t="s">
        <v>448</v>
      </c>
      <c r="D1423" s="3"/>
      <c r="E1423" s="253"/>
      <c r="F1423" s="253"/>
      <c r="G1423" s="253"/>
      <c r="H1423" s="254"/>
      <c r="I1423" s="255" t="s">
        <v>141</v>
      </c>
      <c r="J1423" s="256"/>
      <c r="K1423" s="257"/>
      <c r="L1423" s="258"/>
      <c r="M1423" s="259"/>
      <c r="P1423" s="202" t="str">
        <f t="shared" si="181"/>
        <v xml:space="preserve">Nº de </v>
      </c>
    </row>
    <row r="1424" spans="1:16" ht="13.5" thickBot="1" x14ac:dyDescent="0.25">
      <c r="A1424" s="94"/>
      <c r="B1424" s="14"/>
      <c r="C1424" s="15">
        <v>14</v>
      </c>
      <c r="D1424" s="15">
        <v>15</v>
      </c>
      <c r="E1424" s="15">
        <v>16</v>
      </c>
      <c r="F1424" s="15">
        <v>17</v>
      </c>
      <c r="G1424" s="15">
        <v>18</v>
      </c>
      <c r="H1424" s="15">
        <v>19</v>
      </c>
      <c r="I1424" s="15">
        <v>20</v>
      </c>
      <c r="J1424" s="15">
        <v>21</v>
      </c>
      <c r="K1424" s="15">
        <v>22</v>
      </c>
      <c r="L1424" s="15">
        <v>23</v>
      </c>
      <c r="M1424" s="95">
        <v>24</v>
      </c>
      <c r="P1424" s="202" t="str">
        <f t="shared" si="181"/>
        <v/>
      </c>
    </row>
    <row r="1425" spans="1:16" ht="15" x14ac:dyDescent="0.2">
      <c r="A1425" s="96" t="s">
        <v>0</v>
      </c>
      <c r="B1425" s="260" t="s">
        <v>73</v>
      </c>
      <c r="C1425" s="262"/>
      <c r="D1425" s="263"/>
      <c r="E1425" s="263"/>
      <c r="F1425" s="263"/>
      <c r="G1425" s="263"/>
      <c r="H1425" s="263"/>
      <c r="I1425" s="263"/>
      <c r="J1425" s="263"/>
      <c r="K1425" s="264"/>
      <c r="L1425" s="268" t="s">
        <v>1</v>
      </c>
      <c r="M1425" s="269"/>
      <c r="P1425" s="202" t="str">
        <f t="shared" si="181"/>
        <v>N.º do</v>
      </c>
    </row>
    <row r="1426" spans="1:16" ht="15.75" thickBot="1" x14ac:dyDescent="0.25">
      <c r="A1426" s="97"/>
      <c r="B1426" s="261"/>
      <c r="C1426" s="265"/>
      <c r="D1426" s="266"/>
      <c r="E1426" s="266"/>
      <c r="F1426" s="266"/>
      <c r="G1426" s="266"/>
      <c r="H1426" s="266"/>
      <c r="I1426" s="266"/>
      <c r="J1426" s="266"/>
      <c r="K1426" s="267"/>
      <c r="L1426" s="270"/>
      <c r="M1426" s="271"/>
      <c r="P1426" s="202" t="str">
        <f t="shared" si="181"/>
        <v/>
      </c>
    </row>
    <row r="1427" spans="1:16" ht="30" x14ac:dyDescent="0.2">
      <c r="A1427" s="249" t="s">
        <v>2</v>
      </c>
      <c r="B1427" s="46" t="s">
        <v>3</v>
      </c>
      <c r="C1427" s="47" t="s">
        <v>54</v>
      </c>
      <c r="D1427" s="47" t="s">
        <v>132</v>
      </c>
      <c r="E1427" s="47" t="s">
        <v>136</v>
      </c>
      <c r="F1427" s="47" t="s">
        <v>137</v>
      </c>
      <c r="G1427" s="47" t="s">
        <v>138</v>
      </c>
      <c r="H1427" s="47" t="s">
        <v>126</v>
      </c>
      <c r="I1427" s="47" t="s">
        <v>127</v>
      </c>
      <c r="J1427" s="47" t="s">
        <v>131</v>
      </c>
      <c r="K1427" s="47" t="s">
        <v>128</v>
      </c>
      <c r="L1427" s="47" t="s">
        <v>129</v>
      </c>
      <c r="M1427" s="47" t="s">
        <v>130</v>
      </c>
      <c r="P1427" s="202" t="str">
        <f t="shared" si="181"/>
        <v>Nome d</v>
      </c>
    </row>
    <row r="1428" spans="1:16" ht="15.75" thickBot="1" x14ac:dyDescent="0.25">
      <c r="A1428" s="250"/>
      <c r="B1428" s="53" t="s">
        <v>4</v>
      </c>
      <c r="C1428" s="54" t="s">
        <v>4</v>
      </c>
      <c r="D1428" s="54" t="s">
        <v>4</v>
      </c>
      <c r="E1428" s="54" t="s">
        <v>4</v>
      </c>
      <c r="F1428" s="54" t="s">
        <v>4</v>
      </c>
      <c r="G1428" s="54" t="s">
        <v>4</v>
      </c>
      <c r="H1428" s="54" t="s">
        <v>139</v>
      </c>
      <c r="I1428" s="54" t="s">
        <v>72</v>
      </c>
      <c r="J1428" s="54" t="s">
        <v>72</v>
      </c>
      <c r="K1428" s="54" t="s">
        <v>72</v>
      </c>
      <c r="L1428" s="54" t="s">
        <v>72</v>
      </c>
      <c r="M1428" s="54" t="s">
        <v>72</v>
      </c>
      <c r="P1428" s="202" t="str">
        <f t="shared" si="181"/>
        <v/>
      </c>
    </row>
    <row r="1429" spans="1:16" ht="16.5" x14ac:dyDescent="0.2">
      <c r="A1429" s="98"/>
      <c r="B1429" s="51"/>
      <c r="C1429" s="52" t="str">
        <f t="shared" ref="C1429:M1444" si="183">IF($A1429="","",$B1429*(VLOOKUP($A1429,listaDados,C$3,FALSE)))</f>
        <v/>
      </c>
      <c r="D1429" s="52" t="str">
        <f t="shared" si="183"/>
        <v/>
      </c>
      <c r="E1429" s="52" t="str">
        <f t="shared" si="183"/>
        <v/>
      </c>
      <c r="F1429" s="52" t="str">
        <f t="shared" si="183"/>
        <v/>
      </c>
      <c r="G1429" s="52" t="str">
        <f t="shared" si="183"/>
        <v/>
      </c>
      <c r="H1429" s="52" t="str">
        <f t="shared" si="183"/>
        <v/>
      </c>
      <c r="I1429" s="52" t="str">
        <f t="shared" si="183"/>
        <v/>
      </c>
      <c r="J1429" s="52" t="str">
        <f t="shared" si="183"/>
        <v/>
      </c>
      <c r="K1429" s="52" t="str">
        <f t="shared" si="183"/>
        <v/>
      </c>
      <c r="L1429" s="52" t="str">
        <f t="shared" si="183"/>
        <v/>
      </c>
      <c r="M1429" s="52" t="str">
        <f t="shared" si="183"/>
        <v/>
      </c>
      <c r="P1429" s="202" t="str">
        <f t="shared" si="181"/>
        <v/>
      </c>
    </row>
    <row r="1430" spans="1:16" ht="16.5" x14ac:dyDescent="0.2">
      <c r="A1430" s="99"/>
      <c r="B1430" s="48"/>
      <c r="C1430" s="52" t="str">
        <f t="shared" si="183"/>
        <v/>
      </c>
      <c r="D1430" s="52" t="str">
        <f t="shared" si="183"/>
        <v/>
      </c>
      <c r="E1430" s="52" t="str">
        <f t="shared" si="183"/>
        <v/>
      </c>
      <c r="F1430" s="52" t="str">
        <f t="shared" si="183"/>
        <v/>
      </c>
      <c r="G1430" s="52" t="str">
        <f t="shared" si="183"/>
        <v/>
      </c>
      <c r="H1430" s="52" t="str">
        <f t="shared" si="183"/>
        <v/>
      </c>
      <c r="I1430" s="52" t="str">
        <f t="shared" si="183"/>
        <v/>
      </c>
      <c r="J1430" s="52" t="str">
        <f t="shared" si="183"/>
        <v/>
      </c>
      <c r="K1430" s="52" t="str">
        <f t="shared" si="183"/>
        <v/>
      </c>
      <c r="L1430" s="52" t="str">
        <f t="shared" si="183"/>
        <v/>
      </c>
      <c r="M1430" s="52" t="str">
        <f t="shared" si="183"/>
        <v/>
      </c>
      <c r="P1430" s="202" t="str">
        <f t="shared" si="181"/>
        <v/>
      </c>
    </row>
    <row r="1431" spans="1:16" ht="16.5" x14ac:dyDescent="0.2">
      <c r="A1431" s="99"/>
      <c r="B1431" s="48"/>
      <c r="C1431" s="52" t="str">
        <f t="shared" si="183"/>
        <v/>
      </c>
      <c r="D1431" s="52" t="str">
        <f t="shared" si="183"/>
        <v/>
      </c>
      <c r="E1431" s="52" t="str">
        <f t="shared" si="183"/>
        <v/>
      </c>
      <c r="F1431" s="52" t="str">
        <f t="shared" si="183"/>
        <v/>
      </c>
      <c r="G1431" s="52" t="str">
        <f t="shared" si="183"/>
        <v/>
      </c>
      <c r="H1431" s="52" t="str">
        <f t="shared" si="183"/>
        <v/>
      </c>
      <c r="I1431" s="52" t="str">
        <f t="shared" si="183"/>
        <v/>
      </c>
      <c r="J1431" s="52" t="str">
        <f t="shared" si="183"/>
        <v/>
      </c>
      <c r="K1431" s="52" t="str">
        <f t="shared" si="183"/>
        <v/>
      </c>
      <c r="L1431" s="52" t="str">
        <f t="shared" si="183"/>
        <v/>
      </c>
      <c r="M1431" s="52" t="str">
        <f t="shared" si="183"/>
        <v/>
      </c>
      <c r="P1431" s="202" t="str">
        <f t="shared" si="181"/>
        <v/>
      </c>
    </row>
    <row r="1432" spans="1:16" ht="16.5" x14ac:dyDescent="0.2">
      <c r="A1432" s="99"/>
      <c r="B1432" s="48"/>
      <c r="C1432" s="52" t="str">
        <f t="shared" si="183"/>
        <v/>
      </c>
      <c r="D1432" s="52" t="str">
        <f t="shared" si="183"/>
        <v/>
      </c>
      <c r="E1432" s="52" t="str">
        <f t="shared" si="183"/>
        <v/>
      </c>
      <c r="F1432" s="52" t="str">
        <f t="shared" si="183"/>
        <v/>
      </c>
      <c r="G1432" s="52" t="str">
        <f t="shared" si="183"/>
        <v/>
      </c>
      <c r="H1432" s="52" t="str">
        <f t="shared" si="183"/>
        <v/>
      </c>
      <c r="I1432" s="52" t="str">
        <f t="shared" si="183"/>
        <v/>
      </c>
      <c r="J1432" s="52" t="str">
        <f t="shared" si="183"/>
        <v/>
      </c>
      <c r="K1432" s="52" t="str">
        <f t="shared" si="183"/>
        <v/>
      </c>
      <c r="L1432" s="52" t="str">
        <f t="shared" si="183"/>
        <v/>
      </c>
      <c r="M1432" s="52" t="str">
        <f t="shared" si="183"/>
        <v/>
      </c>
      <c r="P1432" s="202" t="str">
        <f t="shared" si="181"/>
        <v/>
      </c>
    </row>
    <row r="1433" spans="1:16" ht="16.5" x14ac:dyDescent="0.2">
      <c r="A1433" s="99"/>
      <c r="B1433" s="48"/>
      <c r="C1433" s="52" t="str">
        <f t="shared" si="183"/>
        <v/>
      </c>
      <c r="D1433" s="52" t="str">
        <f t="shared" si="183"/>
        <v/>
      </c>
      <c r="E1433" s="52" t="str">
        <f t="shared" si="183"/>
        <v/>
      </c>
      <c r="F1433" s="52" t="str">
        <f t="shared" si="183"/>
        <v/>
      </c>
      <c r="G1433" s="52" t="str">
        <f t="shared" si="183"/>
        <v/>
      </c>
      <c r="H1433" s="52" t="str">
        <f t="shared" si="183"/>
        <v/>
      </c>
      <c r="I1433" s="52" t="str">
        <f t="shared" si="183"/>
        <v/>
      </c>
      <c r="J1433" s="52" t="str">
        <f t="shared" si="183"/>
        <v/>
      </c>
      <c r="K1433" s="52" t="str">
        <f t="shared" si="183"/>
        <v/>
      </c>
      <c r="L1433" s="52" t="str">
        <f t="shared" si="183"/>
        <v/>
      </c>
      <c r="M1433" s="52" t="str">
        <f t="shared" si="183"/>
        <v/>
      </c>
      <c r="P1433" s="202" t="str">
        <f t="shared" si="181"/>
        <v/>
      </c>
    </row>
    <row r="1434" spans="1:16" ht="16.5" x14ac:dyDescent="0.2">
      <c r="A1434" s="99"/>
      <c r="B1434" s="48"/>
      <c r="C1434" s="52" t="str">
        <f t="shared" si="183"/>
        <v/>
      </c>
      <c r="D1434" s="52" t="str">
        <f t="shared" si="183"/>
        <v/>
      </c>
      <c r="E1434" s="52" t="str">
        <f t="shared" si="183"/>
        <v/>
      </c>
      <c r="F1434" s="52" t="str">
        <f t="shared" si="183"/>
        <v/>
      </c>
      <c r="G1434" s="52" t="str">
        <f t="shared" si="183"/>
        <v/>
      </c>
      <c r="H1434" s="52" t="str">
        <f t="shared" si="183"/>
        <v/>
      </c>
      <c r="I1434" s="52" t="str">
        <f t="shared" si="183"/>
        <v/>
      </c>
      <c r="J1434" s="52" t="str">
        <f t="shared" si="183"/>
        <v/>
      </c>
      <c r="K1434" s="52" t="str">
        <f t="shared" si="183"/>
        <v/>
      </c>
      <c r="L1434" s="52" t="str">
        <f t="shared" si="183"/>
        <v/>
      </c>
      <c r="M1434" s="52" t="str">
        <f t="shared" si="183"/>
        <v/>
      </c>
      <c r="P1434" s="202" t="str">
        <f t="shared" si="181"/>
        <v/>
      </c>
    </row>
    <row r="1435" spans="1:16" ht="16.5" x14ac:dyDescent="0.2">
      <c r="A1435" s="99"/>
      <c r="B1435" s="48"/>
      <c r="C1435" s="52" t="str">
        <f t="shared" si="183"/>
        <v/>
      </c>
      <c r="D1435" s="52" t="str">
        <f t="shared" si="183"/>
        <v/>
      </c>
      <c r="E1435" s="52" t="str">
        <f t="shared" si="183"/>
        <v/>
      </c>
      <c r="F1435" s="52" t="str">
        <f t="shared" si="183"/>
        <v/>
      </c>
      <c r="G1435" s="52" t="str">
        <f t="shared" si="183"/>
        <v/>
      </c>
      <c r="H1435" s="52" t="str">
        <f t="shared" si="183"/>
        <v/>
      </c>
      <c r="I1435" s="52" t="str">
        <f t="shared" si="183"/>
        <v/>
      </c>
      <c r="J1435" s="52" t="str">
        <f t="shared" si="183"/>
        <v/>
      </c>
      <c r="K1435" s="52" t="str">
        <f t="shared" si="183"/>
        <v/>
      </c>
      <c r="L1435" s="52" t="str">
        <f t="shared" si="183"/>
        <v/>
      </c>
      <c r="M1435" s="52" t="str">
        <f t="shared" si="183"/>
        <v/>
      </c>
      <c r="P1435" s="202" t="str">
        <f t="shared" si="181"/>
        <v/>
      </c>
    </row>
    <row r="1436" spans="1:16" ht="16.5" x14ac:dyDescent="0.2">
      <c r="A1436" s="99"/>
      <c r="B1436" s="48"/>
      <c r="C1436" s="52" t="str">
        <f t="shared" si="183"/>
        <v/>
      </c>
      <c r="D1436" s="52" t="str">
        <f t="shared" si="183"/>
        <v/>
      </c>
      <c r="E1436" s="52" t="str">
        <f t="shared" si="183"/>
        <v/>
      </c>
      <c r="F1436" s="52" t="str">
        <f t="shared" si="183"/>
        <v/>
      </c>
      <c r="G1436" s="52" t="str">
        <f t="shared" si="183"/>
        <v/>
      </c>
      <c r="H1436" s="52" t="str">
        <f t="shared" si="183"/>
        <v/>
      </c>
      <c r="I1436" s="52" t="str">
        <f t="shared" si="183"/>
        <v/>
      </c>
      <c r="J1436" s="52" t="str">
        <f t="shared" si="183"/>
        <v/>
      </c>
      <c r="K1436" s="52" t="str">
        <f t="shared" si="183"/>
        <v/>
      </c>
      <c r="L1436" s="52" t="str">
        <f t="shared" si="183"/>
        <v/>
      </c>
      <c r="M1436" s="52" t="str">
        <f t="shared" si="183"/>
        <v/>
      </c>
      <c r="P1436" s="202" t="str">
        <f t="shared" si="181"/>
        <v/>
      </c>
    </row>
    <row r="1437" spans="1:16" ht="16.5" x14ac:dyDescent="0.2">
      <c r="A1437" s="99"/>
      <c r="B1437" s="48"/>
      <c r="C1437" s="52" t="str">
        <f t="shared" si="183"/>
        <v/>
      </c>
      <c r="D1437" s="52" t="str">
        <f t="shared" si="183"/>
        <v/>
      </c>
      <c r="E1437" s="52" t="str">
        <f t="shared" si="183"/>
        <v/>
      </c>
      <c r="F1437" s="52" t="str">
        <f t="shared" si="183"/>
        <v/>
      </c>
      <c r="G1437" s="52" t="str">
        <f t="shared" si="183"/>
        <v/>
      </c>
      <c r="H1437" s="52" t="str">
        <f t="shared" si="183"/>
        <v/>
      </c>
      <c r="I1437" s="52" t="str">
        <f t="shared" si="183"/>
        <v/>
      </c>
      <c r="J1437" s="52" t="str">
        <f t="shared" si="183"/>
        <v/>
      </c>
      <c r="K1437" s="52" t="str">
        <f t="shared" si="183"/>
        <v/>
      </c>
      <c r="L1437" s="52" t="str">
        <f t="shared" si="183"/>
        <v/>
      </c>
      <c r="M1437" s="52" t="str">
        <f t="shared" si="183"/>
        <v/>
      </c>
      <c r="P1437" s="202" t="str">
        <f t="shared" si="181"/>
        <v/>
      </c>
    </row>
    <row r="1438" spans="1:16" ht="15.75" x14ac:dyDescent="0.2">
      <c r="A1438" s="100"/>
      <c r="B1438" s="49"/>
      <c r="C1438" s="52" t="str">
        <f t="shared" si="183"/>
        <v/>
      </c>
      <c r="D1438" s="52" t="str">
        <f t="shared" si="183"/>
        <v/>
      </c>
      <c r="E1438" s="52" t="str">
        <f t="shared" si="183"/>
        <v/>
      </c>
      <c r="F1438" s="52" t="str">
        <f t="shared" si="183"/>
        <v/>
      </c>
      <c r="G1438" s="52" t="str">
        <f t="shared" si="183"/>
        <v/>
      </c>
      <c r="H1438" s="52" t="str">
        <f t="shared" si="183"/>
        <v/>
      </c>
      <c r="I1438" s="52" t="str">
        <f t="shared" si="183"/>
        <v/>
      </c>
      <c r="J1438" s="52" t="str">
        <f t="shared" si="183"/>
        <v/>
      </c>
      <c r="K1438" s="52" t="str">
        <f t="shared" si="183"/>
        <v/>
      </c>
      <c r="L1438" s="52" t="str">
        <f t="shared" si="183"/>
        <v/>
      </c>
      <c r="M1438" s="52" t="str">
        <f t="shared" si="183"/>
        <v/>
      </c>
      <c r="P1438" s="202" t="str">
        <f t="shared" si="181"/>
        <v/>
      </c>
    </row>
    <row r="1439" spans="1:16" ht="15.75" x14ac:dyDescent="0.2">
      <c r="A1439" s="100"/>
      <c r="B1439" s="49"/>
      <c r="C1439" s="52" t="str">
        <f t="shared" si="183"/>
        <v/>
      </c>
      <c r="D1439" s="52" t="str">
        <f t="shared" si="183"/>
        <v/>
      </c>
      <c r="E1439" s="52" t="str">
        <f t="shared" si="183"/>
        <v/>
      </c>
      <c r="F1439" s="52" t="str">
        <f t="shared" si="183"/>
        <v/>
      </c>
      <c r="G1439" s="52" t="str">
        <f t="shared" si="183"/>
        <v/>
      </c>
      <c r="H1439" s="52" t="str">
        <f t="shared" si="183"/>
        <v/>
      </c>
      <c r="I1439" s="52" t="str">
        <f t="shared" si="183"/>
        <v/>
      </c>
      <c r="J1439" s="52" t="str">
        <f t="shared" si="183"/>
        <v/>
      </c>
      <c r="K1439" s="52" t="str">
        <f t="shared" si="183"/>
        <v/>
      </c>
      <c r="L1439" s="52" t="str">
        <f t="shared" si="183"/>
        <v/>
      </c>
      <c r="M1439" s="52" t="str">
        <f t="shared" si="183"/>
        <v/>
      </c>
      <c r="P1439" s="202" t="str">
        <f t="shared" si="181"/>
        <v/>
      </c>
    </row>
    <row r="1440" spans="1:16" ht="15.75" x14ac:dyDescent="0.2">
      <c r="A1440" s="100"/>
      <c r="B1440" s="49"/>
      <c r="C1440" s="52" t="str">
        <f t="shared" si="183"/>
        <v/>
      </c>
      <c r="D1440" s="52" t="str">
        <f t="shared" si="183"/>
        <v/>
      </c>
      <c r="E1440" s="52" t="str">
        <f t="shared" si="183"/>
        <v/>
      </c>
      <c r="F1440" s="52" t="str">
        <f t="shared" si="183"/>
        <v/>
      </c>
      <c r="G1440" s="52" t="str">
        <f t="shared" si="183"/>
        <v/>
      </c>
      <c r="H1440" s="52" t="str">
        <f t="shared" si="183"/>
        <v/>
      </c>
      <c r="I1440" s="52" t="str">
        <f t="shared" si="183"/>
        <v/>
      </c>
      <c r="J1440" s="52" t="str">
        <f t="shared" si="183"/>
        <v/>
      </c>
      <c r="K1440" s="52" t="str">
        <f t="shared" si="183"/>
        <v/>
      </c>
      <c r="L1440" s="52" t="str">
        <f t="shared" si="183"/>
        <v/>
      </c>
      <c r="M1440" s="52" t="str">
        <f t="shared" si="183"/>
        <v/>
      </c>
      <c r="P1440" s="202" t="str">
        <f t="shared" si="181"/>
        <v/>
      </c>
    </row>
    <row r="1441" spans="1:16" ht="15.75" x14ac:dyDescent="0.2">
      <c r="A1441" s="100"/>
      <c r="B1441" s="49"/>
      <c r="C1441" s="52" t="str">
        <f t="shared" si="183"/>
        <v/>
      </c>
      <c r="D1441" s="52" t="str">
        <f t="shared" si="183"/>
        <v/>
      </c>
      <c r="E1441" s="52" t="str">
        <f t="shared" si="183"/>
        <v/>
      </c>
      <c r="F1441" s="52" t="str">
        <f t="shared" si="183"/>
        <v/>
      </c>
      <c r="G1441" s="52" t="str">
        <f t="shared" si="183"/>
        <v/>
      </c>
      <c r="H1441" s="52" t="str">
        <f t="shared" si="183"/>
        <v/>
      </c>
      <c r="I1441" s="52" t="str">
        <f t="shared" si="183"/>
        <v/>
      </c>
      <c r="J1441" s="52" t="str">
        <f t="shared" si="183"/>
        <v/>
      </c>
      <c r="K1441" s="52" t="str">
        <f t="shared" si="183"/>
        <v/>
      </c>
      <c r="L1441" s="52" t="str">
        <f t="shared" si="183"/>
        <v/>
      </c>
      <c r="M1441" s="52" t="str">
        <f t="shared" si="183"/>
        <v/>
      </c>
      <c r="P1441" s="202" t="str">
        <f t="shared" si="181"/>
        <v/>
      </c>
    </row>
    <row r="1442" spans="1:16" ht="15.75" x14ac:dyDescent="0.2">
      <c r="A1442" s="100"/>
      <c r="B1442" s="49"/>
      <c r="C1442" s="52" t="str">
        <f t="shared" si="183"/>
        <v/>
      </c>
      <c r="D1442" s="52" t="str">
        <f t="shared" si="183"/>
        <v/>
      </c>
      <c r="E1442" s="52" t="str">
        <f t="shared" si="183"/>
        <v/>
      </c>
      <c r="F1442" s="52" t="str">
        <f t="shared" si="183"/>
        <v/>
      </c>
      <c r="G1442" s="52" t="str">
        <f t="shared" si="183"/>
        <v/>
      </c>
      <c r="H1442" s="52" t="str">
        <f t="shared" si="183"/>
        <v/>
      </c>
      <c r="I1442" s="52" t="str">
        <f t="shared" si="183"/>
        <v/>
      </c>
      <c r="J1442" s="52" t="str">
        <f t="shared" si="183"/>
        <v/>
      </c>
      <c r="K1442" s="52" t="str">
        <f t="shared" si="183"/>
        <v/>
      </c>
      <c r="L1442" s="52" t="str">
        <f t="shared" si="183"/>
        <v/>
      </c>
      <c r="M1442" s="52" t="str">
        <f t="shared" si="183"/>
        <v/>
      </c>
      <c r="P1442" s="202" t="str">
        <f t="shared" si="181"/>
        <v/>
      </c>
    </row>
    <row r="1443" spans="1:16" ht="15.75" x14ac:dyDescent="0.2">
      <c r="A1443" s="100"/>
      <c r="B1443" s="49"/>
      <c r="C1443" s="52" t="str">
        <f t="shared" si="183"/>
        <v/>
      </c>
      <c r="D1443" s="52" t="str">
        <f t="shared" si="183"/>
        <v/>
      </c>
      <c r="E1443" s="52" t="str">
        <f t="shared" si="183"/>
        <v/>
      </c>
      <c r="F1443" s="52" t="str">
        <f t="shared" si="183"/>
        <v/>
      </c>
      <c r="G1443" s="52" t="str">
        <f t="shared" si="183"/>
        <v/>
      </c>
      <c r="H1443" s="52" t="str">
        <f t="shared" si="183"/>
        <v/>
      </c>
      <c r="I1443" s="52" t="str">
        <f t="shared" si="183"/>
        <v/>
      </c>
      <c r="J1443" s="52" t="str">
        <f t="shared" si="183"/>
        <v/>
      </c>
      <c r="K1443" s="52" t="str">
        <f t="shared" si="183"/>
        <v/>
      </c>
      <c r="L1443" s="52" t="str">
        <f t="shared" si="183"/>
        <v/>
      </c>
      <c r="M1443" s="52" t="str">
        <f t="shared" si="183"/>
        <v/>
      </c>
      <c r="P1443" s="202" t="str">
        <f t="shared" si="181"/>
        <v/>
      </c>
    </row>
    <row r="1444" spans="1:16" ht="15.75" x14ac:dyDescent="0.2">
      <c r="A1444" s="100"/>
      <c r="B1444" s="49"/>
      <c r="C1444" s="52" t="str">
        <f t="shared" si="183"/>
        <v/>
      </c>
      <c r="D1444" s="52" t="str">
        <f t="shared" si="183"/>
        <v/>
      </c>
      <c r="E1444" s="52" t="str">
        <f t="shared" si="183"/>
        <v/>
      </c>
      <c r="F1444" s="52" t="str">
        <f t="shared" si="183"/>
        <v/>
      </c>
      <c r="G1444" s="52" t="str">
        <f t="shared" si="183"/>
        <v/>
      </c>
      <c r="H1444" s="52" t="str">
        <f t="shared" si="183"/>
        <v/>
      </c>
      <c r="I1444" s="52" t="str">
        <f t="shared" si="183"/>
        <v/>
      </c>
      <c r="J1444" s="52" t="str">
        <f t="shared" si="183"/>
        <v/>
      </c>
      <c r="K1444" s="52" t="str">
        <f t="shared" si="183"/>
        <v/>
      </c>
      <c r="L1444" s="52" t="str">
        <f t="shared" si="183"/>
        <v/>
      </c>
      <c r="M1444" s="52" t="str">
        <f t="shared" si="183"/>
        <v/>
      </c>
      <c r="P1444" s="202" t="str">
        <f t="shared" si="181"/>
        <v/>
      </c>
    </row>
    <row r="1445" spans="1:16" ht="15.75" x14ac:dyDescent="0.2">
      <c r="A1445" s="100"/>
      <c r="B1445" s="49"/>
      <c r="C1445" s="52" t="str">
        <f t="shared" ref="C1445:M1448" si="184">IF($A1445="","",$B1445*(VLOOKUP($A1445,listaDados,C$3,FALSE)))</f>
        <v/>
      </c>
      <c r="D1445" s="52" t="str">
        <f t="shared" si="184"/>
        <v/>
      </c>
      <c r="E1445" s="52" t="str">
        <f t="shared" si="184"/>
        <v/>
      </c>
      <c r="F1445" s="52" t="str">
        <f t="shared" si="184"/>
        <v/>
      </c>
      <c r="G1445" s="52" t="str">
        <f t="shared" si="184"/>
        <v/>
      </c>
      <c r="H1445" s="52" t="str">
        <f t="shared" si="184"/>
        <v/>
      </c>
      <c r="I1445" s="52" t="str">
        <f t="shared" si="184"/>
        <v/>
      </c>
      <c r="J1445" s="52" t="str">
        <f t="shared" si="184"/>
        <v/>
      </c>
      <c r="K1445" s="52" t="str">
        <f t="shared" si="184"/>
        <v/>
      </c>
      <c r="L1445" s="52" t="str">
        <f t="shared" si="184"/>
        <v/>
      </c>
      <c r="M1445" s="52" t="str">
        <f t="shared" si="184"/>
        <v/>
      </c>
      <c r="P1445" s="202" t="str">
        <f t="shared" si="181"/>
        <v/>
      </c>
    </row>
    <row r="1446" spans="1:16" ht="15.75" x14ac:dyDescent="0.2">
      <c r="A1446" s="100"/>
      <c r="B1446" s="49"/>
      <c r="C1446" s="52" t="str">
        <f t="shared" si="184"/>
        <v/>
      </c>
      <c r="D1446" s="52" t="str">
        <f t="shared" si="184"/>
        <v/>
      </c>
      <c r="E1446" s="52" t="str">
        <f t="shared" si="184"/>
        <v/>
      </c>
      <c r="F1446" s="52" t="str">
        <f t="shared" si="184"/>
        <v/>
      </c>
      <c r="G1446" s="52" t="str">
        <f t="shared" si="184"/>
        <v/>
      </c>
      <c r="H1446" s="52" t="str">
        <f t="shared" si="184"/>
        <v/>
      </c>
      <c r="I1446" s="52" t="str">
        <f t="shared" si="184"/>
        <v/>
      </c>
      <c r="J1446" s="52" t="str">
        <f t="shared" si="184"/>
        <v/>
      </c>
      <c r="K1446" s="52" t="str">
        <f t="shared" si="184"/>
        <v/>
      </c>
      <c r="L1446" s="52" t="str">
        <f t="shared" si="184"/>
        <v/>
      </c>
      <c r="M1446" s="52" t="str">
        <f t="shared" si="184"/>
        <v/>
      </c>
      <c r="P1446" s="202" t="str">
        <f t="shared" si="181"/>
        <v/>
      </c>
    </row>
    <row r="1447" spans="1:16" ht="15.75" x14ac:dyDescent="0.2">
      <c r="A1447" s="100"/>
      <c r="B1447" s="49"/>
      <c r="C1447" s="52" t="str">
        <f t="shared" si="184"/>
        <v/>
      </c>
      <c r="D1447" s="52" t="str">
        <f t="shared" si="184"/>
        <v/>
      </c>
      <c r="E1447" s="52" t="str">
        <f t="shared" si="184"/>
        <v/>
      </c>
      <c r="F1447" s="52" t="str">
        <f t="shared" si="184"/>
        <v/>
      </c>
      <c r="G1447" s="52" t="str">
        <f t="shared" si="184"/>
        <v/>
      </c>
      <c r="H1447" s="52" t="str">
        <f t="shared" si="184"/>
        <v/>
      </c>
      <c r="I1447" s="52" t="str">
        <f t="shared" si="184"/>
        <v/>
      </c>
      <c r="J1447" s="52" t="str">
        <f t="shared" si="184"/>
        <v/>
      </c>
      <c r="K1447" s="52" t="str">
        <f t="shared" si="184"/>
        <v/>
      </c>
      <c r="L1447" s="52" t="str">
        <f t="shared" si="184"/>
        <v/>
      </c>
      <c r="M1447" s="52" t="str">
        <f t="shared" si="184"/>
        <v/>
      </c>
      <c r="P1447" s="202" t="str">
        <f t="shared" si="181"/>
        <v/>
      </c>
    </row>
    <row r="1448" spans="1:16" ht="15.75" x14ac:dyDescent="0.2">
      <c r="A1448" s="100"/>
      <c r="B1448" s="49"/>
      <c r="C1448" s="52" t="str">
        <f t="shared" si="184"/>
        <v/>
      </c>
      <c r="D1448" s="52" t="str">
        <f t="shared" si="184"/>
        <v/>
      </c>
      <c r="E1448" s="52" t="str">
        <f t="shared" si="184"/>
        <v/>
      </c>
      <c r="F1448" s="52" t="str">
        <f t="shared" si="184"/>
        <v/>
      </c>
      <c r="G1448" s="52" t="str">
        <f t="shared" si="184"/>
        <v/>
      </c>
      <c r="H1448" s="52" t="str">
        <f t="shared" si="184"/>
        <v/>
      </c>
      <c r="I1448" s="52" t="str">
        <f t="shared" si="184"/>
        <v/>
      </c>
      <c r="J1448" s="52" t="str">
        <f t="shared" si="184"/>
        <v/>
      </c>
      <c r="K1448" s="52" t="str">
        <f t="shared" si="184"/>
        <v/>
      </c>
      <c r="L1448" s="52" t="str">
        <f t="shared" si="184"/>
        <v/>
      </c>
      <c r="M1448" s="52" t="str">
        <f t="shared" si="184"/>
        <v/>
      </c>
      <c r="P1448" s="202" t="str">
        <f t="shared" si="181"/>
        <v/>
      </c>
    </row>
    <row r="1449" spans="1:16" ht="16.5" thickBot="1" x14ac:dyDescent="0.25">
      <c r="A1449" s="181" t="s">
        <v>134</v>
      </c>
      <c r="B1449" s="55"/>
      <c r="C1449" s="50">
        <f t="shared" ref="C1449:M1449" si="185">SUM(C1429:C1448)</f>
        <v>0</v>
      </c>
      <c r="D1449" s="50">
        <f t="shared" si="185"/>
        <v>0</v>
      </c>
      <c r="E1449" s="50">
        <f t="shared" si="185"/>
        <v>0</v>
      </c>
      <c r="F1449" s="50">
        <f t="shared" si="185"/>
        <v>0</v>
      </c>
      <c r="G1449" s="50">
        <f t="shared" si="185"/>
        <v>0</v>
      </c>
      <c r="H1449" s="50">
        <f t="shared" si="185"/>
        <v>0</v>
      </c>
      <c r="I1449" s="50">
        <f t="shared" si="185"/>
        <v>0</v>
      </c>
      <c r="J1449" s="50">
        <f t="shared" si="185"/>
        <v>0</v>
      </c>
      <c r="K1449" s="50">
        <f t="shared" si="185"/>
        <v>0</v>
      </c>
      <c r="L1449" s="50">
        <f t="shared" si="185"/>
        <v>0</v>
      </c>
      <c r="M1449" s="50">
        <f t="shared" si="185"/>
        <v>0</v>
      </c>
      <c r="P1449" s="202" t="str">
        <f t="shared" si="181"/>
        <v>TOTAL</v>
      </c>
    </row>
    <row r="1450" spans="1:16" ht="13.5" thickBot="1" x14ac:dyDescent="0.25">
      <c r="P1450" s="202" t="str">
        <f t="shared" si="181"/>
        <v/>
      </c>
    </row>
    <row r="1451" spans="1:16" ht="30.75" thickBot="1" x14ac:dyDescent="0.25">
      <c r="A1451" s="92" t="s">
        <v>133</v>
      </c>
      <c r="B1451" s="178"/>
      <c r="C1451" s="179"/>
      <c r="D1451" s="179"/>
      <c r="E1451" s="179"/>
      <c r="F1451" s="179"/>
      <c r="G1451" s="179"/>
      <c r="H1451" s="179"/>
      <c r="I1451" s="179"/>
      <c r="J1451" s="179"/>
      <c r="K1451" s="180"/>
      <c r="L1451" s="251" t="s">
        <v>74</v>
      </c>
      <c r="M1451" s="252"/>
      <c r="P1451" s="202" t="str">
        <f t="shared" si="181"/>
        <v>MEC 
F</v>
      </c>
    </row>
    <row r="1452" spans="1:16" ht="15.75" thickBot="1" x14ac:dyDescent="0.3">
      <c r="A1452" s="93" t="s">
        <v>453</v>
      </c>
      <c r="B1452" s="1"/>
      <c r="C1452" s="2" t="s">
        <v>448</v>
      </c>
      <c r="D1452" s="3"/>
      <c r="E1452" s="253"/>
      <c r="F1452" s="253"/>
      <c r="G1452" s="253"/>
      <c r="H1452" s="254"/>
      <c r="I1452" s="255" t="s">
        <v>141</v>
      </c>
      <c r="J1452" s="256"/>
      <c r="K1452" s="257"/>
      <c r="L1452" s="258"/>
      <c r="M1452" s="259"/>
      <c r="P1452" s="202" t="str">
        <f t="shared" si="181"/>
        <v xml:space="preserve">Nº de </v>
      </c>
    </row>
    <row r="1453" spans="1:16" ht="13.5" thickBot="1" x14ac:dyDescent="0.25">
      <c r="A1453" s="94"/>
      <c r="B1453" s="14"/>
      <c r="C1453" s="15">
        <v>14</v>
      </c>
      <c r="D1453" s="15">
        <v>15</v>
      </c>
      <c r="E1453" s="15">
        <v>16</v>
      </c>
      <c r="F1453" s="15">
        <v>17</v>
      </c>
      <c r="G1453" s="15">
        <v>18</v>
      </c>
      <c r="H1453" s="15">
        <v>19</v>
      </c>
      <c r="I1453" s="15">
        <v>20</v>
      </c>
      <c r="J1453" s="15">
        <v>21</v>
      </c>
      <c r="K1453" s="15">
        <v>22</v>
      </c>
      <c r="L1453" s="15">
        <v>23</v>
      </c>
      <c r="M1453" s="95">
        <v>24</v>
      </c>
      <c r="P1453" s="202" t="str">
        <f t="shared" si="181"/>
        <v/>
      </c>
    </row>
    <row r="1454" spans="1:16" ht="15" x14ac:dyDescent="0.2">
      <c r="A1454" s="96" t="s">
        <v>0</v>
      </c>
      <c r="B1454" s="260" t="s">
        <v>73</v>
      </c>
      <c r="C1454" s="262"/>
      <c r="D1454" s="263"/>
      <c r="E1454" s="263"/>
      <c r="F1454" s="263"/>
      <c r="G1454" s="263"/>
      <c r="H1454" s="263"/>
      <c r="I1454" s="263"/>
      <c r="J1454" s="263"/>
      <c r="K1454" s="264"/>
      <c r="L1454" s="268" t="s">
        <v>1</v>
      </c>
      <c r="M1454" s="269"/>
      <c r="P1454" s="202" t="str">
        <f t="shared" si="181"/>
        <v>N.º do</v>
      </c>
    </row>
    <row r="1455" spans="1:16" ht="15.75" thickBot="1" x14ac:dyDescent="0.25">
      <c r="A1455" s="97"/>
      <c r="B1455" s="261"/>
      <c r="C1455" s="265"/>
      <c r="D1455" s="266"/>
      <c r="E1455" s="266"/>
      <c r="F1455" s="266"/>
      <c r="G1455" s="266"/>
      <c r="H1455" s="266"/>
      <c r="I1455" s="266"/>
      <c r="J1455" s="266"/>
      <c r="K1455" s="267"/>
      <c r="L1455" s="270"/>
      <c r="M1455" s="271"/>
      <c r="P1455" s="202" t="str">
        <f t="shared" si="181"/>
        <v/>
      </c>
    </row>
    <row r="1456" spans="1:16" ht="30" x14ac:dyDescent="0.2">
      <c r="A1456" s="249" t="s">
        <v>2</v>
      </c>
      <c r="B1456" s="46" t="s">
        <v>3</v>
      </c>
      <c r="C1456" s="47" t="s">
        <v>54</v>
      </c>
      <c r="D1456" s="47" t="s">
        <v>132</v>
      </c>
      <c r="E1456" s="47" t="s">
        <v>136</v>
      </c>
      <c r="F1456" s="47" t="s">
        <v>137</v>
      </c>
      <c r="G1456" s="47" t="s">
        <v>138</v>
      </c>
      <c r="H1456" s="47" t="s">
        <v>126</v>
      </c>
      <c r="I1456" s="47" t="s">
        <v>127</v>
      </c>
      <c r="J1456" s="47" t="s">
        <v>131</v>
      </c>
      <c r="K1456" s="47" t="s">
        <v>128</v>
      </c>
      <c r="L1456" s="47" t="s">
        <v>129</v>
      </c>
      <c r="M1456" s="47" t="s">
        <v>130</v>
      </c>
      <c r="P1456" s="202" t="str">
        <f t="shared" si="181"/>
        <v>Nome d</v>
      </c>
    </row>
    <row r="1457" spans="1:16" ht="15.75" thickBot="1" x14ac:dyDescent="0.25">
      <c r="A1457" s="250"/>
      <c r="B1457" s="53" t="s">
        <v>4</v>
      </c>
      <c r="C1457" s="54" t="s">
        <v>4</v>
      </c>
      <c r="D1457" s="54" t="s">
        <v>4</v>
      </c>
      <c r="E1457" s="54" t="s">
        <v>4</v>
      </c>
      <c r="F1457" s="54" t="s">
        <v>4</v>
      </c>
      <c r="G1457" s="54" t="s">
        <v>4</v>
      </c>
      <c r="H1457" s="54" t="s">
        <v>139</v>
      </c>
      <c r="I1457" s="54" t="s">
        <v>72</v>
      </c>
      <c r="J1457" s="54" t="s">
        <v>72</v>
      </c>
      <c r="K1457" s="54" t="s">
        <v>72</v>
      </c>
      <c r="L1457" s="54" t="s">
        <v>72</v>
      </c>
      <c r="M1457" s="54" t="s">
        <v>72</v>
      </c>
      <c r="P1457" s="202" t="str">
        <f t="shared" si="181"/>
        <v/>
      </c>
    </row>
    <row r="1458" spans="1:16" ht="16.5" x14ac:dyDescent="0.2">
      <c r="A1458" s="98"/>
      <c r="B1458" s="51"/>
      <c r="C1458" s="52" t="str">
        <f t="shared" ref="C1458:M1473" si="186">IF($A1458="","",$B1458*(VLOOKUP($A1458,listaDados,C$3,FALSE)))</f>
        <v/>
      </c>
      <c r="D1458" s="52" t="str">
        <f t="shared" si="186"/>
        <v/>
      </c>
      <c r="E1458" s="52" t="str">
        <f t="shared" si="186"/>
        <v/>
      </c>
      <c r="F1458" s="52" t="str">
        <f t="shared" si="186"/>
        <v/>
      </c>
      <c r="G1458" s="52" t="str">
        <f t="shared" si="186"/>
        <v/>
      </c>
      <c r="H1458" s="52" t="str">
        <f t="shared" si="186"/>
        <v/>
      </c>
      <c r="I1458" s="52" t="str">
        <f t="shared" si="186"/>
        <v/>
      </c>
      <c r="J1458" s="52" t="str">
        <f t="shared" si="186"/>
        <v/>
      </c>
      <c r="K1458" s="52" t="str">
        <f t="shared" si="186"/>
        <v/>
      </c>
      <c r="L1458" s="52" t="str">
        <f t="shared" si="186"/>
        <v/>
      </c>
      <c r="M1458" s="52" t="str">
        <f t="shared" si="186"/>
        <v/>
      </c>
      <c r="P1458" s="202" t="str">
        <f t="shared" si="181"/>
        <v/>
      </c>
    </row>
    <row r="1459" spans="1:16" ht="16.5" x14ac:dyDescent="0.2">
      <c r="A1459" s="99"/>
      <c r="B1459" s="48"/>
      <c r="C1459" s="52" t="str">
        <f t="shared" si="186"/>
        <v/>
      </c>
      <c r="D1459" s="52" t="str">
        <f t="shared" si="186"/>
        <v/>
      </c>
      <c r="E1459" s="52" t="str">
        <f t="shared" si="186"/>
        <v/>
      </c>
      <c r="F1459" s="52" t="str">
        <f t="shared" si="186"/>
        <v/>
      </c>
      <c r="G1459" s="52" t="str">
        <f t="shared" si="186"/>
        <v/>
      </c>
      <c r="H1459" s="52" t="str">
        <f t="shared" si="186"/>
        <v/>
      </c>
      <c r="I1459" s="52" t="str">
        <f t="shared" si="186"/>
        <v/>
      </c>
      <c r="J1459" s="52" t="str">
        <f t="shared" si="186"/>
        <v/>
      </c>
      <c r="K1459" s="52" t="str">
        <f t="shared" si="186"/>
        <v/>
      </c>
      <c r="L1459" s="52" t="str">
        <f t="shared" si="186"/>
        <v/>
      </c>
      <c r="M1459" s="52" t="str">
        <f t="shared" si="186"/>
        <v/>
      </c>
      <c r="P1459" s="202" t="str">
        <f t="shared" si="181"/>
        <v/>
      </c>
    </row>
    <row r="1460" spans="1:16" ht="16.5" x14ac:dyDescent="0.2">
      <c r="A1460" s="99"/>
      <c r="B1460" s="48"/>
      <c r="C1460" s="52" t="str">
        <f t="shared" si="186"/>
        <v/>
      </c>
      <c r="D1460" s="52" t="str">
        <f t="shared" si="186"/>
        <v/>
      </c>
      <c r="E1460" s="52" t="str">
        <f t="shared" si="186"/>
        <v/>
      </c>
      <c r="F1460" s="52" t="str">
        <f t="shared" si="186"/>
        <v/>
      </c>
      <c r="G1460" s="52" t="str">
        <f t="shared" si="186"/>
        <v/>
      </c>
      <c r="H1460" s="52" t="str">
        <f t="shared" si="186"/>
        <v/>
      </c>
      <c r="I1460" s="52" t="str">
        <f t="shared" si="186"/>
        <v/>
      </c>
      <c r="J1460" s="52" t="str">
        <f t="shared" si="186"/>
        <v/>
      </c>
      <c r="K1460" s="52" t="str">
        <f t="shared" si="186"/>
        <v/>
      </c>
      <c r="L1460" s="52" t="str">
        <f t="shared" si="186"/>
        <v/>
      </c>
      <c r="M1460" s="52" t="str">
        <f t="shared" si="186"/>
        <v/>
      </c>
      <c r="P1460" s="202" t="str">
        <f t="shared" si="181"/>
        <v/>
      </c>
    </row>
    <row r="1461" spans="1:16" ht="16.5" x14ac:dyDescent="0.2">
      <c r="A1461" s="99"/>
      <c r="B1461" s="48"/>
      <c r="C1461" s="52" t="str">
        <f t="shared" si="186"/>
        <v/>
      </c>
      <c r="D1461" s="52" t="str">
        <f t="shared" si="186"/>
        <v/>
      </c>
      <c r="E1461" s="52" t="str">
        <f t="shared" si="186"/>
        <v/>
      </c>
      <c r="F1461" s="52" t="str">
        <f t="shared" si="186"/>
        <v/>
      </c>
      <c r="G1461" s="52" t="str">
        <f t="shared" si="186"/>
        <v/>
      </c>
      <c r="H1461" s="52" t="str">
        <f t="shared" si="186"/>
        <v/>
      </c>
      <c r="I1461" s="52" t="str">
        <f t="shared" si="186"/>
        <v/>
      </c>
      <c r="J1461" s="52" t="str">
        <f t="shared" si="186"/>
        <v/>
      </c>
      <c r="K1461" s="52" t="str">
        <f t="shared" si="186"/>
        <v/>
      </c>
      <c r="L1461" s="52" t="str">
        <f t="shared" si="186"/>
        <v/>
      </c>
      <c r="M1461" s="52" t="str">
        <f t="shared" si="186"/>
        <v/>
      </c>
      <c r="P1461" s="202" t="str">
        <f t="shared" si="181"/>
        <v/>
      </c>
    </row>
    <row r="1462" spans="1:16" ht="16.5" x14ac:dyDescent="0.2">
      <c r="A1462" s="99"/>
      <c r="B1462" s="48"/>
      <c r="C1462" s="52" t="str">
        <f t="shared" si="186"/>
        <v/>
      </c>
      <c r="D1462" s="52" t="str">
        <f t="shared" si="186"/>
        <v/>
      </c>
      <c r="E1462" s="52" t="str">
        <f t="shared" si="186"/>
        <v/>
      </c>
      <c r="F1462" s="52" t="str">
        <f t="shared" si="186"/>
        <v/>
      </c>
      <c r="G1462" s="52" t="str">
        <f t="shared" si="186"/>
        <v/>
      </c>
      <c r="H1462" s="52" t="str">
        <f t="shared" si="186"/>
        <v/>
      </c>
      <c r="I1462" s="52" t="str">
        <f t="shared" si="186"/>
        <v/>
      </c>
      <c r="J1462" s="52" t="str">
        <f t="shared" si="186"/>
        <v/>
      </c>
      <c r="K1462" s="52" t="str">
        <f t="shared" si="186"/>
        <v/>
      </c>
      <c r="L1462" s="52" t="str">
        <f t="shared" si="186"/>
        <v/>
      </c>
      <c r="M1462" s="52" t="str">
        <f t="shared" si="186"/>
        <v/>
      </c>
      <c r="P1462" s="202" t="str">
        <f t="shared" si="181"/>
        <v/>
      </c>
    </row>
    <row r="1463" spans="1:16" ht="16.5" x14ac:dyDescent="0.2">
      <c r="A1463" s="99"/>
      <c r="B1463" s="48"/>
      <c r="C1463" s="52" t="str">
        <f t="shared" si="186"/>
        <v/>
      </c>
      <c r="D1463" s="52" t="str">
        <f t="shared" si="186"/>
        <v/>
      </c>
      <c r="E1463" s="52" t="str">
        <f t="shared" si="186"/>
        <v/>
      </c>
      <c r="F1463" s="52" t="str">
        <f t="shared" si="186"/>
        <v/>
      </c>
      <c r="G1463" s="52" t="str">
        <f t="shared" si="186"/>
        <v/>
      </c>
      <c r="H1463" s="52" t="str">
        <f t="shared" si="186"/>
        <v/>
      </c>
      <c r="I1463" s="52" t="str">
        <f t="shared" si="186"/>
        <v/>
      </c>
      <c r="J1463" s="52" t="str">
        <f t="shared" si="186"/>
        <v/>
      </c>
      <c r="K1463" s="52" t="str">
        <f t="shared" si="186"/>
        <v/>
      </c>
      <c r="L1463" s="52" t="str">
        <f t="shared" si="186"/>
        <v/>
      </c>
      <c r="M1463" s="52" t="str">
        <f t="shared" si="186"/>
        <v/>
      </c>
      <c r="P1463" s="202" t="str">
        <f t="shared" si="181"/>
        <v/>
      </c>
    </row>
    <row r="1464" spans="1:16" ht="16.5" x14ac:dyDescent="0.2">
      <c r="A1464" s="99"/>
      <c r="B1464" s="48"/>
      <c r="C1464" s="52" t="str">
        <f t="shared" si="186"/>
        <v/>
      </c>
      <c r="D1464" s="52" t="str">
        <f t="shared" si="186"/>
        <v/>
      </c>
      <c r="E1464" s="52" t="str">
        <f t="shared" si="186"/>
        <v/>
      </c>
      <c r="F1464" s="52" t="str">
        <f t="shared" si="186"/>
        <v/>
      </c>
      <c r="G1464" s="52" t="str">
        <f t="shared" si="186"/>
        <v/>
      </c>
      <c r="H1464" s="52" t="str">
        <f t="shared" si="186"/>
        <v/>
      </c>
      <c r="I1464" s="52" t="str">
        <f t="shared" si="186"/>
        <v/>
      </c>
      <c r="J1464" s="52" t="str">
        <f t="shared" si="186"/>
        <v/>
      </c>
      <c r="K1464" s="52" t="str">
        <f t="shared" si="186"/>
        <v/>
      </c>
      <c r="L1464" s="52" t="str">
        <f t="shared" si="186"/>
        <v/>
      </c>
      <c r="M1464" s="52" t="str">
        <f t="shared" si="186"/>
        <v/>
      </c>
      <c r="P1464" s="202" t="str">
        <f t="shared" si="181"/>
        <v/>
      </c>
    </row>
    <row r="1465" spans="1:16" ht="16.5" x14ac:dyDescent="0.2">
      <c r="A1465" s="99"/>
      <c r="B1465" s="48"/>
      <c r="C1465" s="52" t="str">
        <f t="shared" si="186"/>
        <v/>
      </c>
      <c r="D1465" s="52" t="str">
        <f t="shared" si="186"/>
        <v/>
      </c>
      <c r="E1465" s="52" t="str">
        <f t="shared" si="186"/>
        <v/>
      </c>
      <c r="F1465" s="52" t="str">
        <f t="shared" si="186"/>
        <v/>
      </c>
      <c r="G1465" s="52" t="str">
        <f t="shared" si="186"/>
        <v/>
      </c>
      <c r="H1465" s="52" t="str">
        <f t="shared" si="186"/>
        <v/>
      </c>
      <c r="I1465" s="52" t="str">
        <f t="shared" si="186"/>
        <v/>
      </c>
      <c r="J1465" s="52" t="str">
        <f t="shared" si="186"/>
        <v/>
      </c>
      <c r="K1465" s="52" t="str">
        <f t="shared" si="186"/>
        <v/>
      </c>
      <c r="L1465" s="52" t="str">
        <f t="shared" si="186"/>
        <v/>
      </c>
      <c r="M1465" s="52" t="str">
        <f t="shared" si="186"/>
        <v/>
      </c>
      <c r="P1465" s="202" t="str">
        <f t="shared" si="181"/>
        <v/>
      </c>
    </row>
    <row r="1466" spans="1:16" ht="16.5" x14ac:dyDescent="0.2">
      <c r="A1466" s="99"/>
      <c r="B1466" s="48"/>
      <c r="C1466" s="52" t="str">
        <f t="shared" si="186"/>
        <v/>
      </c>
      <c r="D1466" s="52" t="str">
        <f t="shared" si="186"/>
        <v/>
      </c>
      <c r="E1466" s="52" t="str">
        <f t="shared" si="186"/>
        <v/>
      </c>
      <c r="F1466" s="52" t="str">
        <f t="shared" si="186"/>
        <v/>
      </c>
      <c r="G1466" s="52" t="str">
        <f t="shared" si="186"/>
        <v/>
      </c>
      <c r="H1466" s="52" t="str">
        <f t="shared" si="186"/>
        <v/>
      </c>
      <c r="I1466" s="52" t="str">
        <f t="shared" si="186"/>
        <v/>
      </c>
      <c r="J1466" s="52" t="str">
        <f t="shared" si="186"/>
        <v/>
      </c>
      <c r="K1466" s="52" t="str">
        <f t="shared" si="186"/>
        <v/>
      </c>
      <c r="L1466" s="52" t="str">
        <f t="shared" si="186"/>
        <v/>
      </c>
      <c r="M1466" s="52" t="str">
        <f t="shared" si="186"/>
        <v/>
      </c>
      <c r="P1466" s="202" t="str">
        <f t="shared" si="181"/>
        <v/>
      </c>
    </row>
    <row r="1467" spans="1:16" ht="15.75" x14ac:dyDescent="0.2">
      <c r="A1467" s="100"/>
      <c r="B1467" s="49"/>
      <c r="C1467" s="52" t="str">
        <f t="shared" si="186"/>
        <v/>
      </c>
      <c r="D1467" s="52" t="str">
        <f t="shared" si="186"/>
        <v/>
      </c>
      <c r="E1467" s="52" t="str">
        <f t="shared" si="186"/>
        <v/>
      </c>
      <c r="F1467" s="52" t="str">
        <f t="shared" si="186"/>
        <v/>
      </c>
      <c r="G1467" s="52" t="str">
        <f t="shared" si="186"/>
        <v/>
      </c>
      <c r="H1467" s="52" t="str">
        <f t="shared" si="186"/>
        <v/>
      </c>
      <c r="I1467" s="52" t="str">
        <f t="shared" si="186"/>
        <v/>
      </c>
      <c r="J1467" s="52" t="str">
        <f t="shared" si="186"/>
        <v/>
      </c>
      <c r="K1467" s="52" t="str">
        <f t="shared" si="186"/>
        <v/>
      </c>
      <c r="L1467" s="52" t="str">
        <f t="shared" si="186"/>
        <v/>
      </c>
      <c r="M1467" s="52" t="str">
        <f t="shared" si="186"/>
        <v/>
      </c>
      <c r="P1467" s="202" t="str">
        <f t="shared" si="181"/>
        <v/>
      </c>
    </row>
    <row r="1468" spans="1:16" ht="15.75" x14ac:dyDescent="0.2">
      <c r="A1468" s="100"/>
      <c r="B1468" s="49"/>
      <c r="C1468" s="52" t="str">
        <f t="shared" si="186"/>
        <v/>
      </c>
      <c r="D1468" s="52" t="str">
        <f t="shared" si="186"/>
        <v/>
      </c>
      <c r="E1468" s="52" t="str">
        <f t="shared" si="186"/>
        <v/>
      </c>
      <c r="F1468" s="52" t="str">
        <f t="shared" si="186"/>
        <v/>
      </c>
      <c r="G1468" s="52" t="str">
        <f t="shared" si="186"/>
        <v/>
      </c>
      <c r="H1468" s="52" t="str">
        <f t="shared" si="186"/>
        <v/>
      </c>
      <c r="I1468" s="52" t="str">
        <f t="shared" si="186"/>
        <v/>
      </c>
      <c r="J1468" s="52" t="str">
        <f t="shared" si="186"/>
        <v/>
      </c>
      <c r="K1468" s="52" t="str">
        <f t="shared" si="186"/>
        <v/>
      </c>
      <c r="L1468" s="52" t="str">
        <f t="shared" si="186"/>
        <v/>
      </c>
      <c r="M1468" s="52" t="str">
        <f t="shared" si="186"/>
        <v/>
      </c>
      <c r="P1468" s="202" t="str">
        <f t="shared" si="181"/>
        <v/>
      </c>
    </row>
    <row r="1469" spans="1:16" ht="15.75" x14ac:dyDescent="0.2">
      <c r="A1469" s="100"/>
      <c r="B1469" s="49"/>
      <c r="C1469" s="52" t="str">
        <f t="shared" si="186"/>
        <v/>
      </c>
      <c r="D1469" s="52" t="str">
        <f t="shared" si="186"/>
        <v/>
      </c>
      <c r="E1469" s="52" t="str">
        <f t="shared" si="186"/>
        <v/>
      </c>
      <c r="F1469" s="52" t="str">
        <f t="shared" si="186"/>
        <v/>
      </c>
      <c r="G1469" s="52" t="str">
        <f t="shared" si="186"/>
        <v/>
      </c>
      <c r="H1469" s="52" t="str">
        <f t="shared" si="186"/>
        <v/>
      </c>
      <c r="I1469" s="52" t="str">
        <f t="shared" si="186"/>
        <v/>
      </c>
      <c r="J1469" s="52" t="str">
        <f t="shared" si="186"/>
        <v/>
      </c>
      <c r="K1469" s="52" t="str">
        <f t="shared" si="186"/>
        <v/>
      </c>
      <c r="L1469" s="52" t="str">
        <f t="shared" si="186"/>
        <v/>
      </c>
      <c r="M1469" s="52" t="str">
        <f t="shared" si="186"/>
        <v/>
      </c>
      <c r="P1469" s="202" t="str">
        <f t="shared" si="181"/>
        <v/>
      </c>
    </row>
    <row r="1470" spans="1:16" ht="15.75" x14ac:dyDescent="0.2">
      <c r="A1470" s="100"/>
      <c r="B1470" s="49"/>
      <c r="C1470" s="52" t="str">
        <f t="shared" si="186"/>
        <v/>
      </c>
      <c r="D1470" s="52" t="str">
        <f t="shared" si="186"/>
        <v/>
      </c>
      <c r="E1470" s="52" t="str">
        <f t="shared" si="186"/>
        <v/>
      </c>
      <c r="F1470" s="52" t="str">
        <f t="shared" si="186"/>
        <v/>
      </c>
      <c r="G1470" s="52" t="str">
        <f t="shared" si="186"/>
        <v/>
      </c>
      <c r="H1470" s="52" t="str">
        <f t="shared" si="186"/>
        <v/>
      </c>
      <c r="I1470" s="52" t="str">
        <f t="shared" si="186"/>
        <v/>
      </c>
      <c r="J1470" s="52" t="str">
        <f t="shared" si="186"/>
        <v/>
      </c>
      <c r="K1470" s="52" t="str">
        <f t="shared" si="186"/>
        <v/>
      </c>
      <c r="L1470" s="52" t="str">
        <f t="shared" si="186"/>
        <v/>
      </c>
      <c r="M1470" s="52" t="str">
        <f t="shared" si="186"/>
        <v/>
      </c>
      <c r="P1470" s="202" t="str">
        <f t="shared" si="181"/>
        <v/>
      </c>
    </row>
    <row r="1471" spans="1:16" ht="15.75" x14ac:dyDescent="0.2">
      <c r="A1471" s="100"/>
      <c r="B1471" s="49"/>
      <c r="C1471" s="52" t="str">
        <f t="shared" si="186"/>
        <v/>
      </c>
      <c r="D1471" s="52" t="str">
        <f t="shared" si="186"/>
        <v/>
      </c>
      <c r="E1471" s="52" t="str">
        <f t="shared" si="186"/>
        <v/>
      </c>
      <c r="F1471" s="52" t="str">
        <f t="shared" si="186"/>
        <v/>
      </c>
      <c r="G1471" s="52" t="str">
        <f t="shared" si="186"/>
        <v/>
      </c>
      <c r="H1471" s="52" t="str">
        <f t="shared" si="186"/>
        <v/>
      </c>
      <c r="I1471" s="52" t="str">
        <f t="shared" si="186"/>
        <v/>
      </c>
      <c r="J1471" s="52" t="str">
        <f t="shared" si="186"/>
        <v/>
      </c>
      <c r="K1471" s="52" t="str">
        <f t="shared" si="186"/>
        <v/>
      </c>
      <c r="L1471" s="52" t="str">
        <f t="shared" si="186"/>
        <v/>
      </c>
      <c r="M1471" s="52" t="str">
        <f t="shared" si="186"/>
        <v/>
      </c>
      <c r="P1471" s="202" t="str">
        <f t="shared" si="181"/>
        <v/>
      </c>
    </row>
    <row r="1472" spans="1:16" ht="15.75" x14ac:dyDescent="0.2">
      <c r="A1472" s="100"/>
      <c r="B1472" s="49"/>
      <c r="C1472" s="52" t="str">
        <f t="shared" si="186"/>
        <v/>
      </c>
      <c r="D1472" s="52" t="str">
        <f t="shared" si="186"/>
        <v/>
      </c>
      <c r="E1472" s="52" t="str">
        <f t="shared" si="186"/>
        <v/>
      </c>
      <c r="F1472" s="52" t="str">
        <f t="shared" si="186"/>
        <v/>
      </c>
      <c r="G1472" s="52" t="str">
        <f t="shared" si="186"/>
        <v/>
      </c>
      <c r="H1472" s="52" t="str">
        <f t="shared" si="186"/>
        <v/>
      </c>
      <c r="I1472" s="52" t="str">
        <f t="shared" si="186"/>
        <v/>
      </c>
      <c r="J1472" s="52" t="str">
        <f t="shared" si="186"/>
        <v/>
      </c>
      <c r="K1472" s="52" t="str">
        <f t="shared" si="186"/>
        <v/>
      </c>
      <c r="L1472" s="52" t="str">
        <f t="shared" si="186"/>
        <v/>
      </c>
      <c r="M1472" s="52" t="str">
        <f t="shared" si="186"/>
        <v/>
      </c>
      <c r="P1472" s="202" t="str">
        <f t="shared" si="181"/>
        <v/>
      </c>
    </row>
    <row r="1473" spans="1:16" ht="15.75" x14ac:dyDescent="0.2">
      <c r="A1473" s="100"/>
      <c r="B1473" s="49"/>
      <c r="C1473" s="52" t="str">
        <f t="shared" si="186"/>
        <v/>
      </c>
      <c r="D1473" s="52" t="str">
        <f t="shared" si="186"/>
        <v/>
      </c>
      <c r="E1473" s="52" t="str">
        <f t="shared" si="186"/>
        <v/>
      </c>
      <c r="F1473" s="52" t="str">
        <f t="shared" si="186"/>
        <v/>
      </c>
      <c r="G1473" s="52" t="str">
        <f t="shared" si="186"/>
        <v/>
      </c>
      <c r="H1473" s="52" t="str">
        <f t="shared" si="186"/>
        <v/>
      </c>
      <c r="I1473" s="52" t="str">
        <f t="shared" si="186"/>
        <v/>
      </c>
      <c r="J1473" s="52" t="str">
        <f t="shared" si="186"/>
        <v/>
      </c>
      <c r="K1473" s="52" t="str">
        <f t="shared" si="186"/>
        <v/>
      </c>
      <c r="L1473" s="52" t="str">
        <f t="shared" si="186"/>
        <v/>
      </c>
      <c r="M1473" s="52" t="str">
        <f t="shared" si="186"/>
        <v/>
      </c>
      <c r="P1473" s="202" t="str">
        <f t="shared" si="181"/>
        <v/>
      </c>
    </row>
    <row r="1474" spans="1:16" ht="15.75" x14ac:dyDescent="0.2">
      <c r="A1474" s="100"/>
      <c r="B1474" s="49"/>
      <c r="C1474" s="52" t="str">
        <f t="shared" ref="C1474:M1477" si="187">IF($A1474="","",$B1474*(VLOOKUP($A1474,listaDados,C$3,FALSE)))</f>
        <v/>
      </c>
      <c r="D1474" s="52" t="str">
        <f t="shared" si="187"/>
        <v/>
      </c>
      <c r="E1474" s="52" t="str">
        <f t="shared" si="187"/>
        <v/>
      </c>
      <c r="F1474" s="52" t="str">
        <f t="shared" si="187"/>
        <v/>
      </c>
      <c r="G1474" s="52" t="str">
        <f t="shared" si="187"/>
        <v/>
      </c>
      <c r="H1474" s="52" t="str">
        <f t="shared" si="187"/>
        <v/>
      </c>
      <c r="I1474" s="52" t="str">
        <f t="shared" si="187"/>
        <v/>
      </c>
      <c r="J1474" s="52" t="str">
        <f t="shared" si="187"/>
        <v/>
      </c>
      <c r="K1474" s="52" t="str">
        <f t="shared" si="187"/>
        <v/>
      </c>
      <c r="L1474" s="52" t="str">
        <f t="shared" si="187"/>
        <v/>
      </c>
      <c r="M1474" s="52" t="str">
        <f t="shared" si="187"/>
        <v/>
      </c>
      <c r="P1474" s="202" t="str">
        <f t="shared" si="181"/>
        <v/>
      </c>
    </row>
    <row r="1475" spans="1:16" ht="15.75" x14ac:dyDescent="0.2">
      <c r="A1475" s="100"/>
      <c r="B1475" s="49"/>
      <c r="C1475" s="52" t="str">
        <f t="shared" si="187"/>
        <v/>
      </c>
      <c r="D1475" s="52" t="str">
        <f t="shared" si="187"/>
        <v/>
      </c>
      <c r="E1475" s="52" t="str">
        <f t="shared" si="187"/>
        <v/>
      </c>
      <c r="F1475" s="52" t="str">
        <f t="shared" si="187"/>
        <v/>
      </c>
      <c r="G1475" s="52" t="str">
        <f t="shared" si="187"/>
        <v/>
      </c>
      <c r="H1475" s="52" t="str">
        <f t="shared" si="187"/>
        <v/>
      </c>
      <c r="I1475" s="52" t="str">
        <f t="shared" si="187"/>
        <v/>
      </c>
      <c r="J1475" s="52" t="str">
        <f t="shared" si="187"/>
        <v/>
      </c>
      <c r="K1475" s="52" t="str">
        <f t="shared" si="187"/>
        <v/>
      </c>
      <c r="L1475" s="52" t="str">
        <f t="shared" si="187"/>
        <v/>
      </c>
      <c r="M1475" s="52" t="str">
        <f t="shared" si="187"/>
        <v/>
      </c>
      <c r="P1475" s="202" t="str">
        <f t="shared" si="181"/>
        <v/>
      </c>
    </row>
    <row r="1476" spans="1:16" ht="15.75" x14ac:dyDescent="0.2">
      <c r="A1476" s="100"/>
      <c r="B1476" s="49"/>
      <c r="C1476" s="52" t="str">
        <f t="shared" si="187"/>
        <v/>
      </c>
      <c r="D1476" s="52" t="str">
        <f t="shared" si="187"/>
        <v/>
      </c>
      <c r="E1476" s="52" t="str">
        <f t="shared" si="187"/>
        <v/>
      </c>
      <c r="F1476" s="52" t="str">
        <f t="shared" si="187"/>
        <v/>
      </c>
      <c r="G1476" s="52" t="str">
        <f t="shared" si="187"/>
        <v/>
      </c>
      <c r="H1476" s="52" t="str">
        <f t="shared" si="187"/>
        <v/>
      </c>
      <c r="I1476" s="52" t="str">
        <f t="shared" si="187"/>
        <v/>
      </c>
      <c r="J1476" s="52" t="str">
        <f t="shared" si="187"/>
        <v/>
      </c>
      <c r="K1476" s="52" t="str">
        <f t="shared" si="187"/>
        <v/>
      </c>
      <c r="L1476" s="52" t="str">
        <f t="shared" si="187"/>
        <v/>
      </c>
      <c r="M1476" s="52" t="str">
        <f t="shared" si="187"/>
        <v/>
      </c>
      <c r="P1476" s="202" t="str">
        <f t="shared" si="181"/>
        <v/>
      </c>
    </row>
    <row r="1477" spans="1:16" ht="15.75" x14ac:dyDescent="0.2">
      <c r="A1477" s="100"/>
      <c r="B1477" s="49"/>
      <c r="C1477" s="52" t="str">
        <f t="shared" si="187"/>
        <v/>
      </c>
      <c r="D1477" s="52" t="str">
        <f t="shared" si="187"/>
        <v/>
      </c>
      <c r="E1477" s="52" t="str">
        <f t="shared" si="187"/>
        <v/>
      </c>
      <c r="F1477" s="52" t="str">
        <f t="shared" si="187"/>
        <v/>
      </c>
      <c r="G1477" s="52" t="str">
        <f t="shared" si="187"/>
        <v/>
      </c>
      <c r="H1477" s="52" t="str">
        <f t="shared" si="187"/>
        <v/>
      </c>
      <c r="I1477" s="52" t="str">
        <f t="shared" si="187"/>
        <v/>
      </c>
      <c r="J1477" s="52" t="str">
        <f t="shared" si="187"/>
        <v/>
      </c>
      <c r="K1477" s="52" t="str">
        <f t="shared" si="187"/>
        <v/>
      </c>
      <c r="L1477" s="52" t="str">
        <f t="shared" si="187"/>
        <v/>
      </c>
      <c r="M1477" s="52" t="str">
        <f t="shared" si="187"/>
        <v/>
      </c>
      <c r="P1477" s="202" t="str">
        <f t="shared" si="181"/>
        <v/>
      </c>
    </row>
    <row r="1478" spans="1:16" ht="16.5" thickBot="1" x14ac:dyDescent="0.25">
      <c r="A1478" s="181" t="s">
        <v>134</v>
      </c>
      <c r="B1478" s="55"/>
      <c r="C1478" s="50">
        <f t="shared" ref="C1478:M1478" si="188">SUM(C1458:C1477)</f>
        <v>0</v>
      </c>
      <c r="D1478" s="50">
        <f t="shared" si="188"/>
        <v>0</v>
      </c>
      <c r="E1478" s="50">
        <f t="shared" si="188"/>
        <v>0</v>
      </c>
      <c r="F1478" s="50">
        <f t="shared" si="188"/>
        <v>0</v>
      </c>
      <c r="G1478" s="50">
        <f t="shared" si="188"/>
        <v>0</v>
      </c>
      <c r="H1478" s="50">
        <f t="shared" si="188"/>
        <v>0</v>
      </c>
      <c r="I1478" s="50">
        <f t="shared" si="188"/>
        <v>0</v>
      </c>
      <c r="J1478" s="50">
        <f t="shared" si="188"/>
        <v>0</v>
      </c>
      <c r="K1478" s="50">
        <f t="shared" si="188"/>
        <v>0</v>
      </c>
      <c r="L1478" s="50">
        <f t="shared" si="188"/>
        <v>0</v>
      </c>
      <c r="M1478" s="50">
        <f t="shared" si="188"/>
        <v>0</v>
      </c>
      <c r="P1478" s="202" t="str">
        <f t="shared" si="181"/>
        <v>TOTAL</v>
      </c>
    </row>
  </sheetData>
  <mergeCells count="483">
    <mergeCell ref="E31:G31"/>
    <mergeCell ref="D61:G61"/>
    <mergeCell ref="E91:H91"/>
    <mergeCell ref="D121:H121"/>
    <mergeCell ref="D151:H151"/>
    <mergeCell ref="D181:H181"/>
    <mergeCell ref="E211:G211"/>
    <mergeCell ref="E241:G241"/>
    <mergeCell ref="D271:G271"/>
    <mergeCell ref="B1:K1"/>
    <mergeCell ref="L481:M481"/>
    <mergeCell ref="E482:H482"/>
    <mergeCell ref="I482:J482"/>
    <mergeCell ref="K482:M482"/>
    <mergeCell ref="B484:B485"/>
    <mergeCell ref="C484:K485"/>
    <mergeCell ref="L484:M484"/>
    <mergeCell ref="L485:M485"/>
    <mergeCell ref="B304:B305"/>
    <mergeCell ref="C304:K305"/>
    <mergeCell ref="L304:M304"/>
    <mergeCell ref="L305:M305"/>
    <mergeCell ref="B244:B245"/>
    <mergeCell ref="C244:K245"/>
    <mergeCell ref="L244:M244"/>
    <mergeCell ref="L245:M245"/>
    <mergeCell ref="L34:M34"/>
    <mergeCell ref="L35:M35"/>
    <mergeCell ref="L365:M365"/>
    <mergeCell ref="L361:M361"/>
    <mergeCell ref="E362:H362"/>
    <mergeCell ref="I362:J362"/>
    <mergeCell ref="K362:M362"/>
    <mergeCell ref="A486:A487"/>
    <mergeCell ref="L451:M451"/>
    <mergeCell ref="E452:H452"/>
    <mergeCell ref="I452:J452"/>
    <mergeCell ref="K452:M452"/>
    <mergeCell ref="B454:B455"/>
    <mergeCell ref="C454:K455"/>
    <mergeCell ref="L454:M454"/>
    <mergeCell ref="L455:M455"/>
    <mergeCell ref="A456:A457"/>
    <mergeCell ref="E451:H451"/>
    <mergeCell ref="E481:G481"/>
    <mergeCell ref="A366:A367"/>
    <mergeCell ref="E422:H422"/>
    <mergeCell ref="I422:J422"/>
    <mergeCell ref="K422:M422"/>
    <mergeCell ref="B424:B425"/>
    <mergeCell ref="C424:K425"/>
    <mergeCell ref="L424:M424"/>
    <mergeCell ref="L425:M425"/>
    <mergeCell ref="A426:A427"/>
    <mergeCell ref="L421:M421"/>
    <mergeCell ref="B394:B395"/>
    <mergeCell ref="C394:K395"/>
    <mergeCell ref="L394:M394"/>
    <mergeCell ref="L395:M395"/>
    <mergeCell ref="A396:A397"/>
    <mergeCell ref="D391:H391"/>
    <mergeCell ref="D421:H421"/>
    <mergeCell ref="A306:A307"/>
    <mergeCell ref="L331:M331"/>
    <mergeCell ref="E332:H332"/>
    <mergeCell ref="I332:J332"/>
    <mergeCell ref="K332:M332"/>
    <mergeCell ref="B274:B275"/>
    <mergeCell ref="C274:K275"/>
    <mergeCell ref="L274:M274"/>
    <mergeCell ref="L275:M275"/>
    <mergeCell ref="A276:A277"/>
    <mergeCell ref="L301:M301"/>
    <mergeCell ref="E302:H302"/>
    <mergeCell ref="I302:J302"/>
    <mergeCell ref="K302:M302"/>
    <mergeCell ref="D301:H301"/>
    <mergeCell ref="E331:H331"/>
    <mergeCell ref="A246:A247"/>
    <mergeCell ref="L271:M271"/>
    <mergeCell ref="E272:H272"/>
    <mergeCell ref="I272:J272"/>
    <mergeCell ref="K272:M272"/>
    <mergeCell ref="B214:B215"/>
    <mergeCell ref="C214:K215"/>
    <mergeCell ref="L214:M214"/>
    <mergeCell ref="L215:M215"/>
    <mergeCell ref="A216:A217"/>
    <mergeCell ref="L241:M241"/>
    <mergeCell ref="E242:H242"/>
    <mergeCell ref="I242:J242"/>
    <mergeCell ref="K242:M242"/>
    <mergeCell ref="A126:A127"/>
    <mergeCell ref="L151:M151"/>
    <mergeCell ref="E152:H152"/>
    <mergeCell ref="I152:J152"/>
    <mergeCell ref="K152:M152"/>
    <mergeCell ref="B154:B155"/>
    <mergeCell ref="C154:K155"/>
    <mergeCell ref="L154:M154"/>
    <mergeCell ref="A156:A157"/>
    <mergeCell ref="L155:M155"/>
    <mergeCell ref="A96:A97"/>
    <mergeCell ref="L121:M121"/>
    <mergeCell ref="E122:H122"/>
    <mergeCell ref="I122:J122"/>
    <mergeCell ref="K122:M122"/>
    <mergeCell ref="B124:B125"/>
    <mergeCell ref="C124:K125"/>
    <mergeCell ref="L124:M124"/>
    <mergeCell ref="L125:M125"/>
    <mergeCell ref="A66:A67"/>
    <mergeCell ref="L91:M91"/>
    <mergeCell ref="E92:H92"/>
    <mergeCell ref="I92:J92"/>
    <mergeCell ref="K92:M92"/>
    <mergeCell ref="B94:B95"/>
    <mergeCell ref="C94:K95"/>
    <mergeCell ref="L94:M94"/>
    <mergeCell ref="L95:M95"/>
    <mergeCell ref="A36:A37"/>
    <mergeCell ref="L61:M61"/>
    <mergeCell ref="E62:H62"/>
    <mergeCell ref="I62:J62"/>
    <mergeCell ref="K62:M62"/>
    <mergeCell ref="B64:B65"/>
    <mergeCell ref="C64:K65"/>
    <mergeCell ref="L64:M64"/>
    <mergeCell ref="L65:M65"/>
    <mergeCell ref="L691:M691"/>
    <mergeCell ref="E692:H692"/>
    <mergeCell ref="I692:J692"/>
    <mergeCell ref="K692:M692"/>
    <mergeCell ref="B694:B695"/>
    <mergeCell ref="C694:K695"/>
    <mergeCell ref="L694:M694"/>
    <mergeCell ref="L695:M695"/>
    <mergeCell ref="A696:A697"/>
    <mergeCell ref="E691:G691"/>
    <mergeCell ref="L661:M661"/>
    <mergeCell ref="E662:H662"/>
    <mergeCell ref="I662:J662"/>
    <mergeCell ref="K662:M662"/>
    <mergeCell ref="B664:B665"/>
    <mergeCell ref="C664:K665"/>
    <mergeCell ref="L664:M664"/>
    <mergeCell ref="L665:M665"/>
    <mergeCell ref="A666:A667"/>
    <mergeCell ref="E661:G661"/>
    <mergeCell ref="L631:M631"/>
    <mergeCell ref="E632:H632"/>
    <mergeCell ref="I632:J632"/>
    <mergeCell ref="K632:M632"/>
    <mergeCell ref="B634:B635"/>
    <mergeCell ref="C634:K635"/>
    <mergeCell ref="L634:M634"/>
    <mergeCell ref="L635:M635"/>
    <mergeCell ref="A636:A637"/>
    <mergeCell ref="E631:G631"/>
    <mergeCell ref="B604:B605"/>
    <mergeCell ref="C604:K605"/>
    <mergeCell ref="L604:M604"/>
    <mergeCell ref="L605:M605"/>
    <mergeCell ref="A606:A607"/>
    <mergeCell ref="L601:M601"/>
    <mergeCell ref="A576:A577"/>
    <mergeCell ref="E602:H602"/>
    <mergeCell ref="I602:J602"/>
    <mergeCell ref="K602:M602"/>
    <mergeCell ref="E601:H601"/>
    <mergeCell ref="L575:M575"/>
    <mergeCell ref="L571:M571"/>
    <mergeCell ref="E572:H572"/>
    <mergeCell ref="I572:J572"/>
    <mergeCell ref="K572:M572"/>
    <mergeCell ref="B574:B575"/>
    <mergeCell ref="C574:K575"/>
    <mergeCell ref="L574:M574"/>
    <mergeCell ref="L541:M541"/>
    <mergeCell ref="E542:H542"/>
    <mergeCell ref="I542:J542"/>
    <mergeCell ref="K542:M542"/>
    <mergeCell ref="B544:B545"/>
    <mergeCell ref="C544:K545"/>
    <mergeCell ref="L544:M544"/>
    <mergeCell ref="L545:M545"/>
    <mergeCell ref="E541:G541"/>
    <mergeCell ref="E571:H571"/>
    <mergeCell ref="A546:A547"/>
    <mergeCell ref="L511:M511"/>
    <mergeCell ref="E512:H512"/>
    <mergeCell ref="I512:J512"/>
    <mergeCell ref="K512:M512"/>
    <mergeCell ref="B514:B515"/>
    <mergeCell ref="C514:K515"/>
    <mergeCell ref="L514:M514"/>
    <mergeCell ref="L515:M515"/>
    <mergeCell ref="A516:A517"/>
    <mergeCell ref="E511:G511"/>
    <mergeCell ref="B364:B365"/>
    <mergeCell ref="C364:K365"/>
    <mergeCell ref="L364:M364"/>
    <mergeCell ref="L335:M335"/>
    <mergeCell ref="B334:B335"/>
    <mergeCell ref="C334:K335"/>
    <mergeCell ref="L334:M334"/>
    <mergeCell ref="L184:M184"/>
    <mergeCell ref="L181:M181"/>
    <mergeCell ref="E182:H182"/>
    <mergeCell ref="I182:J182"/>
    <mergeCell ref="K182:M182"/>
    <mergeCell ref="B184:B185"/>
    <mergeCell ref="C184:K185"/>
    <mergeCell ref="L185:M185"/>
    <mergeCell ref="K212:M212"/>
    <mergeCell ref="D361:G361"/>
    <mergeCell ref="A186:A187"/>
    <mergeCell ref="A6:A7"/>
    <mergeCell ref="B4:B5"/>
    <mergeCell ref="C4:K5"/>
    <mergeCell ref="E2:H2"/>
    <mergeCell ref="I2:J2"/>
    <mergeCell ref="L1:M1"/>
    <mergeCell ref="L391:M391"/>
    <mergeCell ref="E392:H392"/>
    <mergeCell ref="I392:J392"/>
    <mergeCell ref="K392:M392"/>
    <mergeCell ref="L31:M31"/>
    <mergeCell ref="E32:H32"/>
    <mergeCell ref="I32:J32"/>
    <mergeCell ref="K32:M32"/>
    <mergeCell ref="B34:B35"/>
    <mergeCell ref="C34:K35"/>
    <mergeCell ref="K2:M2"/>
    <mergeCell ref="L4:M4"/>
    <mergeCell ref="L5:M5"/>
    <mergeCell ref="A336:A337"/>
    <mergeCell ref="L211:M211"/>
    <mergeCell ref="E212:H212"/>
    <mergeCell ref="I212:J212"/>
    <mergeCell ref="L721:M721"/>
    <mergeCell ref="E722:H722"/>
    <mergeCell ref="I722:J722"/>
    <mergeCell ref="K722:M722"/>
    <mergeCell ref="B724:B725"/>
    <mergeCell ref="C724:K725"/>
    <mergeCell ref="L724:M724"/>
    <mergeCell ref="L725:M725"/>
    <mergeCell ref="A726:A727"/>
    <mergeCell ref="E721:H721"/>
    <mergeCell ref="L751:M751"/>
    <mergeCell ref="E752:H752"/>
    <mergeCell ref="I752:J752"/>
    <mergeCell ref="K752:M752"/>
    <mergeCell ref="B754:B755"/>
    <mergeCell ref="C754:K755"/>
    <mergeCell ref="L754:M754"/>
    <mergeCell ref="A756:A757"/>
    <mergeCell ref="L781:M781"/>
    <mergeCell ref="L755:M755"/>
    <mergeCell ref="D751:G751"/>
    <mergeCell ref="E781:G781"/>
    <mergeCell ref="E782:H782"/>
    <mergeCell ref="I782:J782"/>
    <mergeCell ref="K782:M782"/>
    <mergeCell ref="B784:B785"/>
    <mergeCell ref="C784:K785"/>
    <mergeCell ref="L784:M784"/>
    <mergeCell ref="L785:M785"/>
    <mergeCell ref="A786:A787"/>
    <mergeCell ref="L811:M811"/>
    <mergeCell ref="E811:G811"/>
    <mergeCell ref="E812:H812"/>
    <mergeCell ref="I812:J812"/>
    <mergeCell ref="K812:M812"/>
    <mergeCell ref="B814:B815"/>
    <mergeCell ref="C814:K815"/>
    <mergeCell ref="L814:M814"/>
    <mergeCell ref="L815:M815"/>
    <mergeCell ref="A816:A817"/>
    <mergeCell ref="L841:M841"/>
    <mergeCell ref="D841:H841"/>
    <mergeCell ref="E842:H842"/>
    <mergeCell ref="I842:J842"/>
    <mergeCell ref="K842:M842"/>
    <mergeCell ref="B844:B845"/>
    <mergeCell ref="C844:K845"/>
    <mergeCell ref="L845:M845"/>
    <mergeCell ref="A846:A847"/>
    <mergeCell ref="L871:M871"/>
    <mergeCell ref="E872:H872"/>
    <mergeCell ref="I872:J872"/>
    <mergeCell ref="K872:M872"/>
    <mergeCell ref="L844:M844"/>
    <mergeCell ref="D871:H871"/>
    <mergeCell ref="L900:M900"/>
    <mergeCell ref="E901:H901"/>
    <mergeCell ref="I901:J901"/>
    <mergeCell ref="K901:M901"/>
    <mergeCell ref="B903:B904"/>
    <mergeCell ref="C903:K904"/>
    <mergeCell ref="L904:M904"/>
    <mergeCell ref="A905:A906"/>
    <mergeCell ref="B874:B875"/>
    <mergeCell ref="C874:K875"/>
    <mergeCell ref="L874:M874"/>
    <mergeCell ref="L875:M875"/>
    <mergeCell ref="A876:A877"/>
    <mergeCell ref="L929:M929"/>
    <mergeCell ref="E930:H930"/>
    <mergeCell ref="I930:J930"/>
    <mergeCell ref="K930:M930"/>
    <mergeCell ref="B932:B933"/>
    <mergeCell ref="C932:K933"/>
    <mergeCell ref="L932:M932"/>
    <mergeCell ref="L933:M933"/>
    <mergeCell ref="L903:M903"/>
    <mergeCell ref="A934:A935"/>
    <mergeCell ref="L958:M958"/>
    <mergeCell ref="E959:H959"/>
    <mergeCell ref="I959:J959"/>
    <mergeCell ref="K959:M959"/>
    <mergeCell ref="B961:B962"/>
    <mergeCell ref="C961:K962"/>
    <mergeCell ref="L961:M961"/>
    <mergeCell ref="L962:M962"/>
    <mergeCell ref="A963:A964"/>
    <mergeCell ref="L987:M987"/>
    <mergeCell ref="E988:H988"/>
    <mergeCell ref="I988:J988"/>
    <mergeCell ref="K988:M988"/>
    <mergeCell ref="B990:B991"/>
    <mergeCell ref="C990:K991"/>
    <mergeCell ref="L990:M990"/>
    <mergeCell ref="L991:M991"/>
    <mergeCell ref="A992:A993"/>
    <mergeCell ref="L1016:M1016"/>
    <mergeCell ref="E1017:H1017"/>
    <mergeCell ref="I1017:J1017"/>
    <mergeCell ref="K1017:M1017"/>
    <mergeCell ref="B1019:B1020"/>
    <mergeCell ref="C1019:K1020"/>
    <mergeCell ref="L1019:M1019"/>
    <mergeCell ref="L1020:M1020"/>
    <mergeCell ref="A1021:A1022"/>
    <mergeCell ref="L1045:M1045"/>
    <mergeCell ref="E1046:H1046"/>
    <mergeCell ref="I1046:J1046"/>
    <mergeCell ref="K1046:M1046"/>
    <mergeCell ref="B1048:B1049"/>
    <mergeCell ref="C1048:K1049"/>
    <mergeCell ref="L1048:M1048"/>
    <mergeCell ref="L1049:M1049"/>
    <mergeCell ref="A1050:A1051"/>
    <mergeCell ref="L1074:M1074"/>
    <mergeCell ref="E1075:H1075"/>
    <mergeCell ref="I1075:J1075"/>
    <mergeCell ref="K1075:M1075"/>
    <mergeCell ref="B1077:B1078"/>
    <mergeCell ref="C1077:K1078"/>
    <mergeCell ref="L1077:M1077"/>
    <mergeCell ref="L1078:M1078"/>
    <mergeCell ref="A1079:A1080"/>
    <mergeCell ref="L1103:M1103"/>
    <mergeCell ref="E1104:H1104"/>
    <mergeCell ref="I1104:J1104"/>
    <mergeCell ref="K1104:M1104"/>
    <mergeCell ref="B1106:B1107"/>
    <mergeCell ref="C1106:K1107"/>
    <mergeCell ref="L1106:M1106"/>
    <mergeCell ref="L1107:M1107"/>
    <mergeCell ref="A1108:A1109"/>
    <mergeCell ref="L1132:M1132"/>
    <mergeCell ref="E1133:H1133"/>
    <mergeCell ref="I1133:J1133"/>
    <mergeCell ref="K1133:M1133"/>
    <mergeCell ref="B1135:B1136"/>
    <mergeCell ref="C1135:K1136"/>
    <mergeCell ref="L1135:M1135"/>
    <mergeCell ref="L1136:M1136"/>
    <mergeCell ref="A1137:A1138"/>
    <mergeCell ref="L1161:M1161"/>
    <mergeCell ref="E1162:H1162"/>
    <mergeCell ref="I1162:J1162"/>
    <mergeCell ref="K1162:M1162"/>
    <mergeCell ref="B1164:B1165"/>
    <mergeCell ref="C1164:K1165"/>
    <mergeCell ref="L1164:M1164"/>
    <mergeCell ref="L1165:M1165"/>
    <mergeCell ref="A1166:A1167"/>
    <mergeCell ref="L1190:M1190"/>
    <mergeCell ref="E1191:H1191"/>
    <mergeCell ref="I1191:J1191"/>
    <mergeCell ref="K1191:M1191"/>
    <mergeCell ref="B1193:B1194"/>
    <mergeCell ref="C1193:K1194"/>
    <mergeCell ref="L1193:M1193"/>
    <mergeCell ref="L1194:M1194"/>
    <mergeCell ref="A1195:A1196"/>
    <mergeCell ref="L1219:M1219"/>
    <mergeCell ref="E1220:H1220"/>
    <mergeCell ref="I1220:J1220"/>
    <mergeCell ref="K1220:M1220"/>
    <mergeCell ref="B1222:B1223"/>
    <mergeCell ref="C1222:K1223"/>
    <mergeCell ref="L1222:M1222"/>
    <mergeCell ref="L1223:M1223"/>
    <mergeCell ref="A1224:A1225"/>
    <mergeCell ref="L1248:M1248"/>
    <mergeCell ref="E1249:H1249"/>
    <mergeCell ref="I1249:J1249"/>
    <mergeCell ref="K1249:M1249"/>
    <mergeCell ref="B1251:B1252"/>
    <mergeCell ref="C1251:K1252"/>
    <mergeCell ref="L1251:M1251"/>
    <mergeCell ref="L1252:M1252"/>
    <mergeCell ref="A1253:A1254"/>
    <mergeCell ref="L1277:M1277"/>
    <mergeCell ref="E1278:H1278"/>
    <mergeCell ref="I1278:J1278"/>
    <mergeCell ref="K1278:M1278"/>
    <mergeCell ref="B1280:B1281"/>
    <mergeCell ref="C1280:K1281"/>
    <mergeCell ref="L1280:M1280"/>
    <mergeCell ref="L1281:M1281"/>
    <mergeCell ref="A1282:A1283"/>
    <mergeCell ref="L1306:M1306"/>
    <mergeCell ref="E1307:H1307"/>
    <mergeCell ref="I1307:J1307"/>
    <mergeCell ref="K1307:M1307"/>
    <mergeCell ref="B1309:B1310"/>
    <mergeCell ref="C1309:K1310"/>
    <mergeCell ref="L1309:M1309"/>
    <mergeCell ref="L1310:M1310"/>
    <mergeCell ref="A1311:A1312"/>
    <mergeCell ref="L1335:M1335"/>
    <mergeCell ref="E1336:H1336"/>
    <mergeCell ref="I1336:J1336"/>
    <mergeCell ref="K1336:M1336"/>
    <mergeCell ref="B1338:B1339"/>
    <mergeCell ref="C1338:K1339"/>
    <mergeCell ref="L1338:M1338"/>
    <mergeCell ref="L1339:M1339"/>
    <mergeCell ref="E1394:H1394"/>
    <mergeCell ref="I1394:J1394"/>
    <mergeCell ref="K1394:M1394"/>
    <mergeCell ref="B1396:B1397"/>
    <mergeCell ref="C1396:K1397"/>
    <mergeCell ref="L1396:M1396"/>
    <mergeCell ref="L1397:M1397"/>
    <mergeCell ref="A1340:A1341"/>
    <mergeCell ref="L1364:M1364"/>
    <mergeCell ref="E1365:H1365"/>
    <mergeCell ref="I1365:J1365"/>
    <mergeCell ref="K1365:M1365"/>
    <mergeCell ref="B1367:B1368"/>
    <mergeCell ref="C1367:K1368"/>
    <mergeCell ref="L1367:M1367"/>
    <mergeCell ref="L1368:M1368"/>
    <mergeCell ref="Q787:R787"/>
    <mergeCell ref="Q667:R667"/>
    <mergeCell ref="Q697:R697"/>
    <mergeCell ref="A1456:A1457"/>
    <mergeCell ref="A1427:A1428"/>
    <mergeCell ref="L1451:M1451"/>
    <mergeCell ref="E1452:H1452"/>
    <mergeCell ref="I1452:J1452"/>
    <mergeCell ref="K1452:M1452"/>
    <mergeCell ref="B1454:B1455"/>
    <mergeCell ref="C1454:K1455"/>
    <mergeCell ref="L1454:M1454"/>
    <mergeCell ref="L1455:M1455"/>
    <mergeCell ref="A1398:A1399"/>
    <mergeCell ref="L1422:M1422"/>
    <mergeCell ref="E1423:H1423"/>
    <mergeCell ref="I1423:J1423"/>
    <mergeCell ref="K1423:M1423"/>
    <mergeCell ref="B1425:B1426"/>
    <mergeCell ref="C1425:K1426"/>
    <mergeCell ref="L1425:M1425"/>
    <mergeCell ref="L1426:M1426"/>
    <mergeCell ref="A1369:A1370"/>
    <mergeCell ref="L1393:M1393"/>
  </mergeCells>
  <phoneticPr fontId="7" type="noConversion"/>
  <dataValidations count="2">
    <dataValidation type="list" allowBlank="1" showInputMessage="1" showErrorMessage="1" errorTitle="Aviso" error="Favor selecionar da lista!" sqref="K692:M692 K872:M872 K722:M722 K662:M662 K632:M632 K602:M602 K572:M572 K32:M32 K62:M62 K92:M92 K122:M122 K152:M152 K182:M182 K212:M212 K242:M242 K272:M272 K302:M302 K332:M332 K362:M362 K392:M392 K422:M422 K452:M452 K482:M482 K512:M512 K542:M542 K2:M2 K842:M842 K812:M812 K782:M782 K752:M752 K901:M901 K930:M930 K959:M959 K988:M988 K1017:M1017 K1046:M1046 K1075:M1075 K1104:M1104 K1133:M1133 K1162:M1162 K1191:M1191 K1220:M1220 K1249:M1249 K1278:M1278 K1307:M1307 K1336:M1336 K1365:M1365 K1394:M1394 K1423:M1423 K1452:M1452">
      <formula1>iTipoRefeicao</formula1>
    </dataValidation>
    <dataValidation type="list" allowBlank="1" showInputMessage="1" showErrorMessage="1" sqref="A668:A687 A8:A27 A698:A717 A638:A657 A608:A627 A578:A597 A548:A567 A1458:A1477 A68:A87 A38:A57 A128:A147 A158:A177 A188:A207 A218:A237 A248:A267 A278:A297 A308:A327 A338:A357 A368:A387 A398:A417 A428:A447 A98:A117 A458:A477 A488:A507 A518:A537 A848:A867 A818:A837 A788:A807 A758:A777 A728:A747 A907:A926 A936:A955 A965:A984 A994:A1013 A1023:A1042 A1052:A1071 A1081:A1100 A1110:A1129 A1139:A1158 A1168:A1187 A1197:A1216 A1226:A1245 A1255:A1274 A1284:A1303 A1313:A1332 A1342:A1361 A1371:A1390 A1400:A1419 A1429:A1448 A878:A897">
      <formula1>listaAlimentos</formula1>
    </dataValidation>
  </dataValidations>
  <printOptions horizontalCentered="1"/>
  <pageMargins left="0.39370078740157483" right="0.39370078740157483" top="0.78740157480314965" bottom="0.78740157480314965" header="0.35433070866141736" footer="0.31496062992125984"/>
  <pageSetup paperSize="9" scale="73" fitToHeight="0" orientation="landscape" r:id="rId1"/>
  <headerFooter alignWithMargins="0"/>
  <rowBreaks count="38" manualBreakCount="38">
    <brk id="30" max="15" man="1"/>
    <brk id="60" max="15" man="1"/>
    <brk id="90" max="15" man="1"/>
    <brk id="120" max="15" man="1"/>
    <brk id="150" max="15" man="1"/>
    <brk id="180" max="15" man="1"/>
    <brk id="210" max="15" man="1"/>
    <brk id="240" max="15" man="1"/>
    <brk id="270" max="15" man="1"/>
    <brk id="300" max="15" man="1"/>
    <brk id="330" max="15" man="1"/>
    <brk id="360" max="15" man="1"/>
    <brk id="390" max="15" man="1"/>
    <brk id="420" max="15" man="1"/>
    <brk id="450" max="15" man="1"/>
    <brk id="480" max="15" man="1"/>
    <brk id="510" max="15" man="1"/>
    <brk id="540" max="15" man="1"/>
    <brk id="570" max="15" man="1"/>
    <brk id="600" max="15" man="1"/>
    <brk id="630" max="15" man="1"/>
    <brk id="660" max="15" man="1"/>
    <brk id="690" max="15" man="1"/>
    <brk id="720" max="15" man="1"/>
    <brk id="750" max="15" man="1"/>
    <brk id="780" max="15" man="1"/>
    <brk id="810" max="15" man="1"/>
    <brk id="840" max="15" man="1"/>
    <brk id="870" max="15" man="1"/>
    <brk id="899" max="15" man="1"/>
    <brk id="1015" max="15" man="1"/>
    <brk id="1072" max="15" man="1"/>
    <brk id="1131" max="15" man="1"/>
    <brk id="1189" max="15" man="1"/>
    <brk id="1247" max="15" man="1"/>
    <brk id="1305" max="15" man="1"/>
    <brk id="1363" max="15" man="1"/>
    <brk id="1420" max="15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AZ119"/>
  <sheetViews>
    <sheetView zoomScale="80" zoomScaleNormal="80" zoomScaleSheetLayoutView="100" workbookViewId="0">
      <pane ySplit="4" topLeftCell="A5" activePane="bottomLeft" state="frozen"/>
      <selection pane="bottomLeft" activeCell="A12" sqref="A12"/>
    </sheetView>
  </sheetViews>
  <sheetFormatPr defaultColWidth="9.140625" defaultRowHeight="12.75" customHeight="1" zeroHeight="1" x14ac:dyDescent="0.2"/>
  <cols>
    <col min="1" max="1" width="62.5703125" style="184" customWidth="1"/>
    <col min="2" max="2" width="15.5703125" style="184" customWidth="1"/>
    <col min="3" max="3" width="19.140625" style="184" customWidth="1"/>
    <col min="4" max="4" width="13.7109375" style="184" customWidth="1"/>
    <col min="5" max="5" width="17.85546875" style="184" customWidth="1"/>
    <col min="6" max="14" width="13.7109375" style="184" customWidth="1"/>
    <col min="15" max="15" width="17" style="184" customWidth="1"/>
    <col min="16" max="16" width="19.85546875" style="184" customWidth="1"/>
    <col min="17" max="17" width="1.5703125" style="184" hidden="1" customWidth="1"/>
    <col min="18" max="18" width="1.7109375" style="184" hidden="1" customWidth="1"/>
    <col min="19" max="19" width="11.28515625" style="184" hidden="1" customWidth="1"/>
    <col min="20" max="20" width="6.7109375" style="184" hidden="1" customWidth="1"/>
    <col min="21" max="21" width="6.85546875" style="184" hidden="1" customWidth="1"/>
    <col min="22" max="30" width="0" style="184" hidden="1" customWidth="1"/>
    <col min="31" max="16384" width="9.140625" style="184"/>
  </cols>
  <sheetData>
    <row r="1" spans="1:30" ht="48.75" customHeight="1" x14ac:dyDescent="0.2">
      <c r="A1" s="183" t="s">
        <v>133</v>
      </c>
      <c r="B1" s="287" t="s">
        <v>135</v>
      </c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09" t="s">
        <v>74</v>
      </c>
    </row>
    <row r="2" spans="1:30" ht="15" customHeight="1" x14ac:dyDescent="0.2">
      <c r="A2" s="198"/>
      <c r="B2" s="201">
        <f ca="1">COUNTIF(B5:B54,"&gt;0")</f>
        <v>30</v>
      </c>
      <c r="C2" s="199"/>
      <c r="D2" s="201" t="s">
        <v>9</v>
      </c>
      <c r="E2" s="201" t="s">
        <v>403</v>
      </c>
      <c r="F2" s="201" t="s">
        <v>404</v>
      </c>
      <c r="G2" s="201" t="s">
        <v>405</v>
      </c>
      <c r="H2" s="201" t="s">
        <v>406</v>
      </c>
      <c r="I2" s="201" t="s">
        <v>407</v>
      </c>
      <c r="J2" s="201" t="s">
        <v>408</v>
      </c>
      <c r="K2" s="201" t="s">
        <v>409</v>
      </c>
      <c r="L2" s="201" t="s">
        <v>410</v>
      </c>
      <c r="M2" s="201" t="s">
        <v>411</v>
      </c>
      <c r="N2" s="201" t="s">
        <v>412</v>
      </c>
      <c r="O2" s="204"/>
      <c r="P2" s="200"/>
    </row>
    <row r="3" spans="1:30" ht="33.75" customHeight="1" x14ac:dyDescent="0.2">
      <c r="A3" s="289" t="s">
        <v>66</v>
      </c>
      <c r="B3" s="289" t="s">
        <v>67</v>
      </c>
      <c r="C3" s="289" t="s">
        <v>68</v>
      </c>
      <c r="D3" s="186" t="s">
        <v>54</v>
      </c>
      <c r="E3" s="186" t="s">
        <v>132</v>
      </c>
      <c r="F3" s="186" t="s">
        <v>402</v>
      </c>
      <c r="G3" s="186" t="s">
        <v>137</v>
      </c>
      <c r="H3" s="186" t="s">
        <v>138</v>
      </c>
      <c r="I3" s="186" t="s">
        <v>126</v>
      </c>
      <c r="J3" s="186" t="s">
        <v>127</v>
      </c>
      <c r="K3" s="186" t="s">
        <v>131</v>
      </c>
      <c r="L3" s="186" t="s">
        <v>128</v>
      </c>
      <c r="M3" s="186" t="s">
        <v>129</v>
      </c>
      <c r="N3" s="186" t="s">
        <v>130</v>
      </c>
      <c r="O3" s="205" t="s">
        <v>397</v>
      </c>
      <c r="P3" s="185" t="s">
        <v>398</v>
      </c>
    </row>
    <row r="4" spans="1:30" ht="19.5" customHeight="1" x14ac:dyDescent="0.25">
      <c r="A4" s="290"/>
      <c r="B4" s="290"/>
      <c r="C4" s="290"/>
      <c r="D4" s="187" t="s">
        <v>4</v>
      </c>
      <c r="E4" s="187" t="s">
        <v>4</v>
      </c>
      <c r="F4" s="187" t="s">
        <v>4</v>
      </c>
      <c r="G4" s="187" t="s">
        <v>4</v>
      </c>
      <c r="H4" s="187" t="s">
        <v>4</v>
      </c>
      <c r="I4" s="187" t="s">
        <v>399</v>
      </c>
      <c r="J4" s="187" t="s">
        <v>72</v>
      </c>
      <c r="K4" s="187" t="s">
        <v>72</v>
      </c>
      <c r="L4" s="187" t="s">
        <v>72</v>
      </c>
      <c r="M4" s="187" t="s">
        <v>72</v>
      </c>
      <c r="N4" s="187" t="s">
        <v>72</v>
      </c>
      <c r="O4" s="205" t="s">
        <v>400</v>
      </c>
      <c r="P4" s="210" t="s">
        <v>4</v>
      </c>
    </row>
    <row r="5" spans="1:30" ht="20.85" customHeight="1" x14ac:dyDescent="0.25">
      <c r="A5" s="188" t="str">
        <f t="shared" ref="A5:A54" ca="1" si="0">IF(INDIRECT("Cardapio!C" &amp; Q5)&lt;&gt;"",INDIRECT("Cardapio!C" &amp; Q5),"")</f>
        <v>ARROZ, FEIJÃO, BIFE , SALADA COZIDA( BETERRABA+CENOURA+BATATA) E FRUTA</v>
      </c>
      <c r="B5" s="189">
        <f t="shared" ref="B5:B36" ca="1" si="1">IF(A5&lt;&gt;"",R5,"")</f>
        <v>1</v>
      </c>
      <c r="C5" s="190">
        <f t="shared" ref="C5:C54" ca="1" si="2">IF(INDIRECT("Cardapio!l" &amp; Q5+1)&lt;&gt;"",INDIRECT("Cardapio!l" &amp; Q5+1),"")</f>
        <v>1</v>
      </c>
      <c r="D5" s="191">
        <f ca="1">IF($A5&lt;&gt;"",INDIRECT("Cardapio!" &amp; D$2 &amp; $Q5+24),"")</f>
        <v>763.42586750724661</v>
      </c>
      <c r="E5" s="191">
        <f t="shared" ref="E5:N20" ca="1" si="3">IF($A5&lt;&gt;"",INDIRECT("Cardapio!" &amp; E$2 &amp; $Q5+24),"")</f>
        <v>135.01148840579711</v>
      </c>
      <c r="F5" s="191">
        <f t="shared" ca="1" si="3"/>
        <v>30.058597826086956</v>
      </c>
      <c r="G5" s="191">
        <f t="shared" ca="1" si="3"/>
        <v>11.666166666666667</v>
      </c>
      <c r="H5" s="191">
        <f t="shared" ca="1" si="3"/>
        <v>12.308600000000002</v>
      </c>
      <c r="I5" s="191">
        <f t="shared" ca="1" si="3"/>
        <v>131.84229999999999</v>
      </c>
      <c r="J5" s="191">
        <f t="shared" ca="1" si="3"/>
        <v>28.198966666666667</v>
      </c>
      <c r="K5" s="191">
        <f t="shared" ca="1" si="3"/>
        <v>161.19636666669999</v>
      </c>
      <c r="L5" s="191">
        <f t="shared" ca="1" si="3"/>
        <v>4.2728000000000002</v>
      </c>
      <c r="M5" s="191">
        <f t="shared" ca="1" si="3"/>
        <v>5.5584141666666671</v>
      </c>
      <c r="N5" s="191">
        <f t="shared" ca="1" si="3"/>
        <v>71.1023</v>
      </c>
      <c r="O5" s="206" t="str">
        <f ca="1">IF(ISNA(MATCH("Açúcar",INDIRECT("Cardapio!P"&amp;Q5 &amp;":P"&amp;Q5+23),0)),"",INDIRECT("cardapio!c" &amp; MATCH("Açúcar",INDIRECT("Cardapio!P"&amp;Q5 &amp;":P"&amp;Q5+23),0)+Q5-1))</f>
        <v/>
      </c>
      <c r="P5" s="211">
        <v>147.5</v>
      </c>
      <c r="Q5" s="184">
        <v>4</v>
      </c>
      <c r="R5" s="184">
        <v>1</v>
      </c>
      <c r="S5" s="184">
        <f ca="1">IF(D5&lt;&gt;"",D5*$C5,"")</f>
        <v>763.42586750724661</v>
      </c>
      <c r="T5" s="184">
        <f t="shared" ref="T5:AD5" ca="1" si="4">IF(E5&lt;&gt;"",E5*$C5,"")</f>
        <v>135.01148840579711</v>
      </c>
      <c r="U5" s="184">
        <f t="shared" ca="1" si="4"/>
        <v>30.058597826086956</v>
      </c>
      <c r="V5" s="184">
        <f t="shared" ca="1" si="4"/>
        <v>11.666166666666667</v>
      </c>
      <c r="W5" s="184">
        <f t="shared" ca="1" si="4"/>
        <v>12.308600000000002</v>
      </c>
      <c r="X5" s="184">
        <f t="shared" ca="1" si="4"/>
        <v>131.84229999999999</v>
      </c>
      <c r="Y5" s="184">
        <f t="shared" ca="1" si="4"/>
        <v>28.198966666666667</v>
      </c>
      <c r="Z5" s="184">
        <f t="shared" ca="1" si="4"/>
        <v>161.19636666669999</v>
      </c>
      <c r="AA5" s="184">
        <f t="shared" ca="1" si="4"/>
        <v>4.2728000000000002</v>
      </c>
      <c r="AB5" s="184">
        <f t="shared" ca="1" si="4"/>
        <v>5.5584141666666671</v>
      </c>
      <c r="AC5" s="184">
        <f t="shared" ca="1" si="4"/>
        <v>71.1023</v>
      </c>
      <c r="AD5" s="184" t="str">
        <f t="shared" ca="1" si="4"/>
        <v/>
      </c>
    </row>
    <row r="6" spans="1:30" ht="19.899999999999999" customHeight="1" x14ac:dyDescent="0.25">
      <c r="A6" s="188" t="str">
        <f t="shared" ca="1" si="0"/>
        <v>ARROZ, FEIJÃO, PICADINHO DE CARNE DE SOL E SALADA CRUA (ALFACE+REPOLHO)</v>
      </c>
      <c r="B6" s="189">
        <f t="shared" ca="1" si="1"/>
        <v>2</v>
      </c>
      <c r="C6" s="190">
        <f t="shared" ca="1" si="2"/>
        <v>1</v>
      </c>
      <c r="D6" s="191">
        <f t="shared" ref="D6:D54" ca="1" si="5">IF($A6&lt;&gt;"",INDIRECT("Cardapio!" &amp; D$2 &amp; $Q6+24),"")</f>
        <v>606.34965722045229</v>
      </c>
      <c r="E6" s="191">
        <f t="shared" ca="1" si="3"/>
        <v>81.223060869565202</v>
      </c>
      <c r="F6" s="191">
        <f t="shared" ca="1" si="3"/>
        <v>19.870822463768114</v>
      </c>
      <c r="G6" s="191">
        <f t="shared" ca="1" si="3"/>
        <v>21.148333333333337</v>
      </c>
      <c r="H6" s="191">
        <f t="shared" ca="1" si="3"/>
        <v>2.9489333333333332</v>
      </c>
      <c r="I6" s="191">
        <f t="shared" ca="1" si="3"/>
        <v>70.095799999999997</v>
      </c>
      <c r="J6" s="191">
        <f t="shared" ca="1" si="3"/>
        <v>11.898333333333333</v>
      </c>
      <c r="K6" s="191">
        <f t="shared" ca="1" si="3"/>
        <v>43.170766666699997</v>
      </c>
      <c r="L6" s="191">
        <f t="shared" ca="1" si="3"/>
        <v>3.5534666666666666</v>
      </c>
      <c r="M6" s="191">
        <f t="shared" ca="1" si="3"/>
        <v>1.6699141666666668</v>
      </c>
      <c r="N6" s="191">
        <f t="shared" ca="1" si="3"/>
        <v>30.170133333333339</v>
      </c>
      <c r="O6" s="206" t="str">
        <f ca="1">IF(ISNA(MATCH("Açúcar",INDIRECT("Cardapio!P"&amp;Q6 &amp;":P"&amp;Q6+23),0)),"",INDIRECT("cardapio!c" &amp; MATCH("Açúcar",INDIRECT("Cardapio!P"&amp;Q6 &amp;":P"&amp;Q6+23),0)+Q6-1))</f>
        <v/>
      </c>
      <c r="P6" s="211">
        <v>66</v>
      </c>
      <c r="Q6" s="184">
        <v>34</v>
      </c>
      <c r="R6" s="184">
        <v>2</v>
      </c>
      <c r="S6" s="184">
        <f ca="1">IF(D6&lt;&gt;"",D6*$C6,"")</f>
        <v>606.34965722045229</v>
      </c>
      <c r="T6" s="184">
        <f t="shared" ref="T6:T7" ca="1" si="6">IF(E6&lt;&gt;"",E6*$C6,"")</f>
        <v>81.223060869565202</v>
      </c>
      <c r="U6" s="184">
        <f t="shared" ref="U6:U7" ca="1" si="7">IF(F6&lt;&gt;"",F6*$C6,"")</f>
        <v>19.870822463768114</v>
      </c>
      <c r="V6" s="184">
        <f t="shared" ref="V6:V7" ca="1" si="8">IF(G6&lt;&gt;"",G6*$C6,"")</f>
        <v>21.148333333333337</v>
      </c>
      <c r="W6" s="184">
        <f t="shared" ref="W6:W7" ca="1" si="9">IF(H6&lt;&gt;"",H6*$C6,"")</f>
        <v>2.9489333333333332</v>
      </c>
      <c r="X6" s="184">
        <f t="shared" ref="X6:X7" ca="1" si="10">IF(I6&lt;&gt;"",I6*$C6,"")</f>
        <v>70.095799999999997</v>
      </c>
      <c r="Y6" s="184">
        <f t="shared" ref="Y6:Y7" ca="1" si="11">IF(J6&lt;&gt;"",J6*$C6,"")</f>
        <v>11.898333333333333</v>
      </c>
      <c r="Z6" s="184">
        <f t="shared" ref="Z6:Z7" ca="1" si="12">IF(K6&lt;&gt;"",K6*$C6,"")</f>
        <v>43.170766666699997</v>
      </c>
      <c r="AA6" s="184">
        <f t="shared" ref="AA6:AA7" ca="1" si="13">IF(L6&lt;&gt;"",L6*$C6,"")</f>
        <v>3.5534666666666666</v>
      </c>
      <c r="AB6" s="184">
        <f t="shared" ref="AB6:AB7" ca="1" si="14">IF(M6&lt;&gt;"",M6*$C6,"")</f>
        <v>1.6699141666666668</v>
      </c>
      <c r="AC6" s="184">
        <f t="shared" ref="AC6:AC7" ca="1" si="15">IF(N6&lt;&gt;"",N6*$C6,"")</f>
        <v>30.170133333333339</v>
      </c>
      <c r="AD6" s="184" t="str">
        <f t="shared" ref="AD6:AD7" ca="1" si="16">IF(O6&lt;&gt;"",O6*$C6,"")</f>
        <v/>
      </c>
    </row>
    <row r="7" spans="1:30" ht="19.899999999999999" customHeight="1" x14ac:dyDescent="0.25">
      <c r="A7" s="188" t="str">
        <f t="shared" ca="1" si="0"/>
        <v>ARROZ, STROGONOFF DE FRANGO E SALADA CRUA(TOMATE+ALFACE) + FRUTA</v>
      </c>
      <c r="B7" s="189">
        <f t="shared" ca="1" si="1"/>
        <v>3</v>
      </c>
      <c r="C7" s="190">
        <f t="shared" ca="1" si="2"/>
        <v>1</v>
      </c>
      <c r="D7" s="191">
        <f t="shared" ca="1" si="5"/>
        <v>619.6862812438726</v>
      </c>
      <c r="E7" s="191">
        <f t="shared" ca="1" si="3"/>
        <v>109.79437933053177</v>
      </c>
      <c r="F7" s="191">
        <f t="shared" ca="1" si="3"/>
        <v>26.832770769468251</v>
      </c>
      <c r="G7" s="191">
        <f t="shared" ca="1" si="3"/>
        <v>7.8522999999999996</v>
      </c>
      <c r="H7" s="191">
        <f t="shared" ca="1" si="3"/>
        <v>4.530566665666667</v>
      </c>
      <c r="I7" s="191">
        <f t="shared" ca="1" si="3"/>
        <v>22.474800000000002</v>
      </c>
      <c r="J7" s="191">
        <f t="shared" ca="1" si="3"/>
        <v>32.058333333333337</v>
      </c>
      <c r="K7" s="191">
        <f t="shared" ca="1" si="3"/>
        <v>88.643296666699996</v>
      </c>
      <c r="L7" s="191">
        <f t="shared" ca="1" si="3"/>
        <v>2.0809400000000005</v>
      </c>
      <c r="M7" s="191">
        <f t="shared" ca="1" si="3"/>
        <v>1.6379941666666666</v>
      </c>
      <c r="N7" s="191">
        <f t="shared" ca="1" si="3"/>
        <v>44.500680000000003</v>
      </c>
      <c r="O7" s="206" t="str">
        <f t="shared" ref="O7:O54" ca="1" si="17">IF(ISNA(MATCH("Açúcar",INDIRECT("Cardapio!P"&amp;Q7 &amp;":P"&amp;Q7+23),0)),"",INDIRECT("cardapio!c" &amp; MATCH("Açúcar",INDIRECT("Cardapio!P"&amp;Q7 &amp;":P"&amp;Q7+23),0)+Q7-1))</f>
        <v/>
      </c>
      <c r="P7" s="211">
        <v>146</v>
      </c>
      <c r="Q7" s="184">
        <v>64</v>
      </c>
      <c r="R7" s="184">
        <v>3</v>
      </c>
      <c r="S7" s="184">
        <f t="shared" ref="S7:S54" ca="1" si="18">IF(D7&lt;&gt;"",D7*$C7,"")</f>
        <v>619.6862812438726</v>
      </c>
      <c r="T7" s="184">
        <f t="shared" ca="1" si="6"/>
        <v>109.79437933053177</v>
      </c>
      <c r="U7" s="184">
        <f t="shared" ca="1" si="7"/>
        <v>26.832770769468251</v>
      </c>
      <c r="V7" s="184">
        <f t="shared" ca="1" si="8"/>
        <v>7.8522999999999996</v>
      </c>
      <c r="W7" s="184">
        <f t="shared" ca="1" si="9"/>
        <v>4.530566665666667</v>
      </c>
      <c r="X7" s="184">
        <f t="shared" ca="1" si="10"/>
        <v>22.474800000000002</v>
      </c>
      <c r="Y7" s="184">
        <f t="shared" ca="1" si="11"/>
        <v>32.058333333333337</v>
      </c>
      <c r="Z7" s="184">
        <f t="shared" ca="1" si="12"/>
        <v>88.643296666699996</v>
      </c>
      <c r="AA7" s="184">
        <f t="shared" ca="1" si="13"/>
        <v>2.0809400000000005</v>
      </c>
      <c r="AB7" s="184">
        <f t="shared" ca="1" si="14"/>
        <v>1.6379941666666666</v>
      </c>
      <c r="AC7" s="184">
        <f t="shared" ca="1" si="15"/>
        <v>44.500680000000003</v>
      </c>
      <c r="AD7" s="184" t="str">
        <f t="shared" ca="1" si="16"/>
        <v/>
      </c>
    </row>
    <row r="8" spans="1:30" ht="19.899999999999999" customHeight="1" x14ac:dyDescent="0.25">
      <c r="A8" s="188" t="str">
        <f t="shared" ca="1" si="0"/>
        <v>ARROZ, STROGONOFF DE CARNE E SALADA CRUA (TOMATE+ALFACE)</v>
      </c>
      <c r="B8" s="189">
        <f t="shared" ca="1" si="1"/>
        <v>4</v>
      </c>
      <c r="C8" s="190">
        <f t="shared" ca="1" si="2"/>
        <v>1</v>
      </c>
      <c r="D8" s="191">
        <f t="shared" ca="1" si="5"/>
        <v>659.61164124387267</v>
      </c>
      <c r="E8" s="191">
        <f t="shared" ca="1" si="3"/>
        <v>109.79437933053177</v>
      </c>
      <c r="F8" s="191">
        <f t="shared" ca="1" si="3"/>
        <v>26.595437436134919</v>
      </c>
      <c r="G8" s="191">
        <f t="shared" ca="1" si="3"/>
        <v>12.390966666666666</v>
      </c>
      <c r="H8" s="191">
        <f t="shared" ca="1" si="3"/>
        <v>4.530566665666667</v>
      </c>
      <c r="I8" s="191">
        <f t="shared" ca="1" si="3"/>
        <v>22.962800000000001</v>
      </c>
      <c r="J8" s="191">
        <f t="shared" ca="1" si="3"/>
        <v>32.058333333333337</v>
      </c>
      <c r="K8" s="191">
        <f t="shared" ca="1" si="3"/>
        <v>80.205963333366654</v>
      </c>
      <c r="L8" s="191">
        <f t="shared" ca="1" si="3"/>
        <v>3.6569400000000001</v>
      </c>
      <c r="M8" s="191">
        <f t="shared" ca="1" si="3"/>
        <v>2.8006608333333336</v>
      </c>
      <c r="N8" s="191">
        <f t="shared" ca="1" si="3"/>
        <v>40.999346666666668</v>
      </c>
      <c r="O8" s="206" t="str">
        <f t="shared" ca="1" si="17"/>
        <v/>
      </c>
      <c r="P8" s="211">
        <v>146</v>
      </c>
      <c r="Q8" s="184">
        <v>94</v>
      </c>
      <c r="R8" s="184">
        <v>4</v>
      </c>
      <c r="S8" s="184">
        <f t="shared" ca="1" si="18"/>
        <v>659.61164124387267</v>
      </c>
      <c r="T8" s="184">
        <f t="shared" ref="T8:T54" ca="1" si="19">IF(E8&lt;&gt;"",E8*$C8,"")</f>
        <v>109.79437933053177</v>
      </c>
      <c r="U8" s="184">
        <f t="shared" ref="U8:U54" ca="1" si="20">IF(F8&lt;&gt;"",F8*$C8,"")</f>
        <v>26.595437436134919</v>
      </c>
      <c r="V8" s="184">
        <f t="shared" ref="V8:V54" ca="1" si="21">IF(G8&lt;&gt;"",G8*$C8,"")</f>
        <v>12.390966666666666</v>
      </c>
      <c r="W8" s="184">
        <f t="shared" ref="W8:W54" ca="1" si="22">IF(H8&lt;&gt;"",H8*$C8,"")</f>
        <v>4.530566665666667</v>
      </c>
      <c r="X8" s="184">
        <f t="shared" ref="X8:X54" ca="1" si="23">IF(I8&lt;&gt;"",I8*$C8,"")</f>
        <v>22.962800000000001</v>
      </c>
      <c r="Y8" s="184">
        <f t="shared" ref="Y8:Y54" ca="1" si="24">IF(J8&lt;&gt;"",J8*$C8,"")</f>
        <v>32.058333333333337</v>
      </c>
      <c r="Z8" s="184">
        <f t="shared" ref="Z8:Z54" ca="1" si="25">IF(K8&lt;&gt;"",K8*$C8,"")</f>
        <v>80.205963333366654</v>
      </c>
      <c r="AA8" s="184">
        <f t="shared" ref="AA8:AA54" ca="1" si="26">IF(L8&lt;&gt;"",L8*$C8,"")</f>
        <v>3.6569400000000001</v>
      </c>
      <c r="AB8" s="184">
        <f t="shared" ref="AB8:AB54" ca="1" si="27">IF(M8&lt;&gt;"",M8*$C8,"")</f>
        <v>2.8006608333333336</v>
      </c>
      <c r="AC8" s="184">
        <f t="shared" ref="AC8:AC54" ca="1" si="28">IF(N8&lt;&gt;"",N8*$C8,"")</f>
        <v>40.999346666666668</v>
      </c>
      <c r="AD8" s="184" t="str">
        <f t="shared" ref="AD8:AD54" ca="1" si="29">IF(O8&lt;&gt;"",O8*$C8,"")</f>
        <v/>
      </c>
    </row>
    <row r="9" spans="1:30" ht="19.899999999999999" customHeight="1" x14ac:dyDescent="0.25">
      <c r="A9" s="188" t="str">
        <f t="shared" ca="1" si="0"/>
        <v>BAIÃO DE DOIS, ALMONDÊGAS, SALADA CRUA (TOMATE+PEPINO) E FRUTA</v>
      </c>
      <c r="B9" s="189">
        <f t="shared" ca="1" si="1"/>
        <v>5</v>
      </c>
      <c r="C9" s="190">
        <f t="shared" ca="1" si="2"/>
        <v>1</v>
      </c>
      <c r="D9" s="191">
        <f t="shared" ca="1" si="5"/>
        <v>671.76661391505365</v>
      </c>
      <c r="E9" s="191">
        <f t="shared" ca="1" si="3"/>
        <v>103.65204057971013</v>
      </c>
      <c r="F9" s="191">
        <f t="shared" ca="1" si="3"/>
        <v>31.888792734581497</v>
      </c>
      <c r="G9" s="191">
        <f t="shared" ca="1" si="3"/>
        <v>13.32795</v>
      </c>
      <c r="H9" s="191">
        <f t="shared" ca="1" si="3"/>
        <v>6.9443999999999999</v>
      </c>
      <c r="I9" s="191">
        <f t="shared" ca="1" si="3"/>
        <v>22.249500000000001</v>
      </c>
      <c r="J9" s="191">
        <f t="shared" ca="1" si="3"/>
        <v>60.002999999999986</v>
      </c>
      <c r="K9" s="191">
        <f t="shared" ca="1" si="3"/>
        <v>90.459483333500003</v>
      </c>
      <c r="L9" s="191">
        <f t="shared" ca="1" si="3"/>
        <v>6.5967833333333328</v>
      </c>
      <c r="M9" s="191">
        <f t="shared" ca="1" si="3"/>
        <v>4.3645974999999995</v>
      </c>
      <c r="N9" s="191">
        <f t="shared" ca="1" si="3"/>
        <v>55.191983333333333</v>
      </c>
      <c r="O9" s="206" t="str">
        <f t="shared" ca="1" si="17"/>
        <v/>
      </c>
      <c r="P9" s="211">
        <v>141</v>
      </c>
      <c r="Q9" s="184">
        <v>124</v>
      </c>
      <c r="R9" s="184">
        <v>5</v>
      </c>
      <c r="S9" s="184">
        <f t="shared" ca="1" si="18"/>
        <v>671.76661391505365</v>
      </c>
      <c r="T9" s="184">
        <f t="shared" ca="1" si="19"/>
        <v>103.65204057971013</v>
      </c>
      <c r="U9" s="184">
        <f t="shared" ca="1" si="20"/>
        <v>31.888792734581497</v>
      </c>
      <c r="V9" s="184">
        <f t="shared" ca="1" si="21"/>
        <v>13.32795</v>
      </c>
      <c r="W9" s="184">
        <f t="shared" ca="1" si="22"/>
        <v>6.9443999999999999</v>
      </c>
      <c r="X9" s="184">
        <f t="shared" ca="1" si="23"/>
        <v>22.249500000000001</v>
      </c>
      <c r="Y9" s="184">
        <f t="shared" ca="1" si="24"/>
        <v>60.002999999999986</v>
      </c>
      <c r="Z9" s="184">
        <f t="shared" ca="1" si="25"/>
        <v>90.459483333500003</v>
      </c>
      <c r="AA9" s="184">
        <f t="shared" ca="1" si="26"/>
        <v>6.5967833333333328</v>
      </c>
      <c r="AB9" s="184">
        <f t="shared" ca="1" si="27"/>
        <v>4.3645974999999995</v>
      </c>
      <c r="AC9" s="184">
        <f t="shared" ca="1" si="28"/>
        <v>55.191983333333333</v>
      </c>
      <c r="AD9" s="184" t="str">
        <f t="shared" ca="1" si="29"/>
        <v/>
      </c>
    </row>
    <row r="10" spans="1:30" ht="19.899999999999999" customHeight="1" x14ac:dyDescent="0.25">
      <c r="A10" s="188" t="str">
        <f t="shared" ca="1" si="0"/>
        <v>BAIÃO DE DOIS, FRANGO ASSADO, PURÊ DE BATATA, ALFACE E FRUTA</v>
      </c>
      <c r="B10" s="189">
        <f t="shared" ca="1" si="1"/>
        <v>6</v>
      </c>
      <c r="C10" s="190">
        <f t="shared" ca="1" si="2"/>
        <v>1</v>
      </c>
      <c r="D10" s="191">
        <f t="shared" ca="1" si="5"/>
        <v>723.617806852174</v>
      </c>
      <c r="E10" s="191">
        <f t="shared" ca="1" si="3"/>
        <v>108.11985507246376</v>
      </c>
      <c r="F10" s="191">
        <f t="shared" ca="1" si="3"/>
        <v>25.737478260869569</v>
      </c>
      <c r="G10" s="191">
        <f t="shared" ca="1" si="3"/>
        <v>20.318863333333333</v>
      </c>
      <c r="H10" s="191">
        <f t="shared" ca="1" si="3"/>
        <v>7.3087333333333335</v>
      </c>
      <c r="I10" s="191">
        <f t="shared" ca="1" si="3"/>
        <v>20.347733333333334</v>
      </c>
      <c r="J10" s="191">
        <f t="shared" ca="1" si="3"/>
        <v>53.469000000000001</v>
      </c>
      <c r="K10" s="191">
        <f t="shared" ca="1" si="3"/>
        <v>105.49870666683334</v>
      </c>
      <c r="L10" s="191">
        <f t="shared" ca="1" si="3"/>
        <v>3.5079333333333338</v>
      </c>
      <c r="M10" s="191">
        <f t="shared" ca="1" si="3"/>
        <v>2.5832141666666666</v>
      </c>
      <c r="N10" s="191">
        <f t="shared" ca="1" si="3"/>
        <v>67.622916666666669</v>
      </c>
      <c r="O10" s="206" t="str">
        <f t="shared" ca="1" si="17"/>
        <v/>
      </c>
      <c r="P10" s="211">
        <v>170</v>
      </c>
      <c r="Q10" s="184">
        <v>154</v>
      </c>
      <c r="R10" s="184">
        <v>6</v>
      </c>
      <c r="S10" s="184">
        <f t="shared" ca="1" si="18"/>
        <v>723.617806852174</v>
      </c>
      <c r="T10" s="184">
        <f t="shared" ca="1" si="19"/>
        <v>108.11985507246376</v>
      </c>
      <c r="U10" s="184">
        <f t="shared" ca="1" si="20"/>
        <v>25.737478260869569</v>
      </c>
      <c r="V10" s="184">
        <f t="shared" ca="1" si="21"/>
        <v>20.318863333333333</v>
      </c>
      <c r="W10" s="184">
        <f t="shared" ca="1" si="22"/>
        <v>7.3087333333333335</v>
      </c>
      <c r="X10" s="184">
        <f t="shared" ca="1" si="23"/>
        <v>20.347733333333334</v>
      </c>
      <c r="Y10" s="184">
        <f t="shared" ca="1" si="24"/>
        <v>53.469000000000001</v>
      </c>
      <c r="Z10" s="184">
        <f t="shared" ca="1" si="25"/>
        <v>105.49870666683334</v>
      </c>
      <c r="AA10" s="184">
        <f t="shared" ca="1" si="26"/>
        <v>3.5079333333333338</v>
      </c>
      <c r="AB10" s="184">
        <f t="shared" ca="1" si="27"/>
        <v>2.5832141666666666</v>
      </c>
      <c r="AC10" s="184">
        <f t="shared" ca="1" si="28"/>
        <v>67.622916666666669</v>
      </c>
      <c r="AD10" s="184" t="str">
        <f t="shared" ca="1" si="29"/>
        <v/>
      </c>
    </row>
    <row r="11" spans="1:30" ht="19.899999999999999" customHeight="1" x14ac:dyDescent="0.25">
      <c r="A11" s="188" t="str">
        <f t="shared" ca="1" si="0"/>
        <v>ARROZ COM CENOURA, FEIJÃO, COSTELA COM MANDIOCA, SALADA CRUA(TOMATE+COUVE) E FRUTA</v>
      </c>
      <c r="B11" s="189">
        <f t="shared" ca="1" si="1"/>
        <v>7</v>
      </c>
      <c r="C11" s="190">
        <f t="shared" ca="1" si="2"/>
        <v>1</v>
      </c>
      <c r="D11" s="191">
        <f t="shared" ca="1" si="5"/>
        <v>927.47004639130432</v>
      </c>
      <c r="E11" s="191">
        <f t="shared" ca="1" si="3"/>
        <v>140.19752173913045</v>
      </c>
      <c r="F11" s="191">
        <f t="shared" ca="1" si="3"/>
        <v>27.412807971014495</v>
      </c>
      <c r="G11" s="191">
        <f t="shared" ca="1" si="3"/>
        <v>28.74486666666667</v>
      </c>
      <c r="H11" s="191">
        <f t="shared" ca="1" si="3"/>
        <v>11.000733333333336</v>
      </c>
      <c r="I11" s="191">
        <f t="shared" ca="1" si="3"/>
        <v>99.281666666666666</v>
      </c>
      <c r="J11" s="191">
        <f t="shared" ca="1" si="3"/>
        <v>43.80426666666667</v>
      </c>
      <c r="K11" s="191">
        <f t="shared" ca="1" si="3"/>
        <v>153.62696666683331</v>
      </c>
      <c r="L11" s="191">
        <f t="shared" ca="1" si="3"/>
        <v>4.3237666666666659</v>
      </c>
      <c r="M11" s="191">
        <f t="shared" ca="1" si="3"/>
        <v>4.5462141666666662</v>
      </c>
      <c r="N11" s="191">
        <f t="shared" ca="1" si="3"/>
        <v>73.985933333333321</v>
      </c>
      <c r="O11" s="206" t="str">
        <f t="shared" ca="1" si="17"/>
        <v/>
      </c>
      <c r="P11" s="211">
        <v>187</v>
      </c>
      <c r="Q11" s="184">
        <v>184</v>
      </c>
      <c r="R11" s="184">
        <v>7</v>
      </c>
      <c r="S11" s="184">
        <f t="shared" ca="1" si="18"/>
        <v>927.47004639130432</v>
      </c>
      <c r="T11" s="184">
        <f t="shared" ca="1" si="19"/>
        <v>140.19752173913045</v>
      </c>
      <c r="U11" s="184">
        <f t="shared" ca="1" si="20"/>
        <v>27.412807971014495</v>
      </c>
      <c r="V11" s="184">
        <f t="shared" ca="1" si="21"/>
        <v>28.74486666666667</v>
      </c>
      <c r="W11" s="184">
        <f t="shared" ca="1" si="22"/>
        <v>11.000733333333336</v>
      </c>
      <c r="X11" s="184">
        <f t="shared" ca="1" si="23"/>
        <v>99.281666666666666</v>
      </c>
      <c r="Y11" s="184">
        <f t="shared" ca="1" si="24"/>
        <v>43.80426666666667</v>
      </c>
      <c r="Z11" s="184">
        <f t="shared" ca="1" si="25"/>
        <v>153.62696666683331</v>
      </c>
      <c r="AA11" s="184">
        <f t="shared" ca="1" si="26"/>
        <v>4.3237666666666659</v>
      </c>
      <c r="AB11" s="184">
        <f t="shared" ca="1" si="27"/>
        <v>4.5462141666666662</v>
      </c>
      <c r="AC11" s="184">
        <f t="shared" ca="1" si="28"/>
        <v>73.985933333333321</v>
      </c>
      <c r="AD11" s="184" t="str">
        <f t="shared" ca="1" si="29"/>
        <v/>
      </c>
    </row>
    <row r="12" spans="1:30" ht="19.899999999999999" customHeight="1" x14ac:dyDescent="0.25">
      <c r="A12" s="188" t="str">
        <f t="shared" ca="1" si="0"/>
        <v>ARROZ, FEIJÃO, PICADINHO DE CARNE COM ABÓBORA E SALADA CRUA E FRUTA</v>
      </c>
      <c r="B12" s="189">
        <f t="shared" ca="1" si="1"/>
        <v>8</v>
      </c>
      <c r="C12" s="190">
        <f t="shared" ca="1" si="2"/>
        <v>1</v>
      </c>
      <c r="D12" s="191">
        <f t="shared" ca="1" si="5"/>
        <v>792.93969572463766</v>
      </c>
      <c r="E12" s="191">
        <f t="shared" ca="1" si="3"/>
        <v>127.25849130434783</v>
      </c>
      <c r="F12" s="191">
        <f t="shared" ca="1" si="3"/>
        <v>32.610692028985511</v>
      </c>
      <c r="G12" s="191">
        <f t="shared" ca="1" si="3"/>
        <v>17.305133333333334</v>
      </c>
      <c r="H12" s="191">
        <f t="shared" ca="1" si="3"/>
        <v>10.670133333333334</v>
      </c>
      <c r="I12" s="191">
        <f t="shared" ca="1" si="3"/>
        <v>11.6326</v>
      </c>
      <c r="J12" s="191">
        <f t="shared" ca="1" si="3"/>
        <v>32.678600000000003</v>
      </c>
      <c r="K12" s="191">
        <f t="shared" ca="1" si="3"/>
        <v>141.1761333334</v>
      </c>
      <c r="L12" s="191">
        <f t="shared" ca="1" si="3"/>
        <v>6.4498999999999986</v>
      </c>
      <c r="M12" s="191">
        <f t="shared" ca="1" si="3"/>
        <v>5.727080833333333</v>
      </c>
      <c r="N12" s="191">
        <f t="shared" ca="1" si="3"/>
        <v>68.641000000000005</v>
      </c>
      <c r="O12" s="206" t="str">
        <f t="shared" ca="1" si="17"/>
        <v/>
      </c>
      <c r="P12" s="211">
        <v>174</v>
      </c>
      <c r="Q12" s="184">
        <v>214</v>
      </c>
      <c r="R12" s="184">
        <v>8</v>
      </c>
      <c r="S12" s="184">
        <f t="shared" ca="1" si="18"/>
        <v>792.93969572463766</v>
      </c>
      <c r="T12" s="184">
        <f t="shared" ca="1" si="19"/>
        <v>127.25849130434783</v>
      </c>
      <c r="U12" s="184">
        <f t="shared" ca="1" si="20"/>
        <v>32.610692028985511</v>
      </c>
      <c r="V12" s="184">
        <f t="shared" ca="1" si="21"/>
        <v>17.305133333333334</v>
      </c>
      <c r="W12" s="184">
        <f t="shared" ca="1" si="22"/>
        <v>10.670133333333334</v>
      </c>
      <c r="X12" s="184">
        <f t="shared" ca="1" si="23"/>
        <v>11.6326</v>
      </c>
      <c r="Y12" s="184">
        <f t="shared" ca="1" si="24"/>
        <v>32.678600000000003</v>
      </c>
      <c r="Z12" s="184">
        <f t="shared" ca="1" si="25"/>
        <v>141.1761333334</v>
      </c>
      <c r="AA12" s="184">
        <f t="shared" ca="1" si="26"/>
        <v>6.4498999999999986</v>
      </c>
      <c r="AB12" s="184">
        <f t="shared" ca="1" si="27"/>
        <v>5.727080833333333</v>
      </c>
      <c r="AC12" s="184">
        <f t="shared" ca="1" si="28"/>
        <v>68.641000000000005</v>
      </c>
      <c r="AD12" s="184" t="str">
        <f t="shared" ca="1" si="29"/>
        <v/>
      </c>
    </row>
    <row r="13" spans="1:30" ht="19.899999999999999" customHeight="1" x14ac:dyDescent="0.25">
      <c r="A13" s="188" t="str">
        <f t="shared" ca="1" si="0"/>
        <v>ARROZ, FEIJÃO, GALINHA CAIPIRA, SALADA CRUA  E FRUTA</v>
      </c>
      <c r="B13" s="189">
        <f t="shared" ca="1" si="1"/>
        <v>9</v>
      </c>
      <c r="C13" s="190">
        <f t="shared" ca="1" si="2"/>
        <v>1</v>
      </c>
      <c r="D13" s="191">
        <f t="shared" ca="1" si="5"/>
        <v>716.2648638115943</v>
      </c>
      <c r="E13" s="191">
        <f t="shared" ca="1" si="3"/>
        <v>107.81214347826085</v>
      </c>
      <c r="F13" s="191">
        <f t="shared" ca="1" si="3"/>
        <v>31.604373188405798</v>
      </c>
      <c r="G13" s="191">
        <f t="shared" ca="1" si="3"/>
        <v>16.839766666666666</v>
      </c>
      <c r="H13" s="191">
        <f t="shared" ca="1" si="3"/>
        <v>8.8151333333333355</v>
      </c>
      <c r="I13" s="191">
        <f t="shared" ca="1" si="3"/>
        <v>26.781600000000001</v>
      </c>
      <c r="J13" s="191">
        <f t="shared" ca="1" si="3"/>
        <v>63.045266666666656</v>
      </c>
      <c r="K13" s="191">
        <f t="shared" ca="1" si="3"/>
        <v>119.49486666673333</v>
      </c>
      <c r="L13" s="191">
        <f t="shared" ca="1" si="3"/>
        <v>3.460633333333333</v>
      </c>
      <c r="M13" s="191">
        <f t="shared" ca="1" si="3"/>
        <v>4.5114141666666656</v>
      </c>
      <c r="N13" s="191">
        <f t="shared" ca="1" si="3"/>
        <v>86.468733333333333</v>
      </c>
      <c r="O13" s="206" t="str">
        <f t="shared" ca="1" si="17"/>
        <v/>
      </c>
      <c r="P13" s="211">
        <v>134</v>
      </c>
      <c r="Q13" s="184">
        <v>244</v>
      </c>
      <c r="R13" s="184">
        <v>9</v>
      </c>
      <c r="S13" s="184">
        <f t="shared" ca="1" si="18"/>
        <v>716.2648638115943</v>
      </c>
      <c r="T13" s="184">
        <f t="shared" ca="1" si="19"/>
        <v>107.81214347826085</v>
      </c>
      <c r="U13" s="184">
        <f t="shared" ca="1" si="20"/>
        <v>31.604373188405798</v>
      </c>
      <c r="V13" s="184">
        <f t="shared" ca="1" si="21"/>
        <v>16.839766666666666</v>
      </c>
      <c r="W13" s="184">
        <f t="shared" ca="1" si="22"/>
        <v>8.8151333333333355</v>
      </c>
      <c r="X13" s="184">
        <f t="shared" ca="1" si="23"/>
        <v>26.781600000000001</v>
      </c>
      <c r="Y13" s="184">
        <f t="shared" ca="1" si="24"/>
        <v>63.045266666666656</v>
      </c>
      <c r="Z13" s="184">
        <f t="shared" ca="1" si="25"/>
        <v>119.49486666673333</v>
      </c>
      <c r="AA13" s="184">
        <f t="shared" ca="1" si="26"/>
        <v>3.460633333333333</v>
      </c>
      <c r="AB13" s="184">
        <f t="shared" ca="1" si="27"/>
        <v>4.5114141666666656</v>
      </c>
      <c r="AC13" s="184">
        <f t="shared" ca="1" si="28"/>
        <v>86.468733333333333</v>
      </c>
      <c r="AD13" s="184" t="str">
        <f t="shared" ca="1" si="29"/>
        <v/>
      </c>
    </row>
    <row r="14" spans="1:30" ht="19.899999999999999" customHeight="1" x14ac:dyDescent="0.25">
      <c r="A14" s="188" t="str">
        <f t="shared" ca="1" si="0"/>
        <v>ARROZ COM CENOURA, FEIJÃO, MACARRÃO COM CARNE MOÍDA E FRUTA</v>
      </c>
      <c r="B14" s="189">
        <f t="shared" ca="1" si="1"/>
        <v>10</v>
      </c>
      <c r="C14" s="190">
        <f t="shared" ca="1" si="2"/>
        <v>1</v>
      </c>
      <c r="D14" s="191">
        <f t="shared" ca="1" si="5"/>
        <v>842.92510003460529</v>
      </c>
      <c r="E14" s="191">
        <f t="shared" ca="1" si="3"/>
        <v>135.46115434782607</v>
      </c>
      <c r="F14" s="191">
        <f t="shared" ca="1" si="3"/>
        <v>34.606942028985507</v>
      </c>
      <c r="G14" s="191">
        <f t="shared" ca="1" si="3"/>
        <v>17.204133333333331</v>
      </c>
      <c r="H14" s="191">
        <f t="shared" ca="1" si="3"/>
        <v>12.761133333333335</v>
      </c>
      <c r="I14" s="191">
        <f t="shared" ca="1" si="3"/>
        <v>97.09859999999999</v>
      </c>
      <c r="J14" s="191">
        <f t="shared" ca="1" si="3"/>
        <v>36.502933333333324</v>
      </c>
      <c r="K14" s="191">
        <f t="shared" ca="1" si="3"/>
        <v>133.47606666673332</v>
      </c>
      <c r="L14" s="191">
        <f t="shared" ca="1" si="3"/>
        <v>6.597133333333332</v>
      </c>
      <c r="M14" s="191">
        <f t="shared" ca="1" si="3"/>
        <v>5.6524808333333336</v>
      </c>
      <c r="N14" s="191">
        <f t="shared" ca="1" si="3"/>
        <v>108.49726666666666</v>
      </c>
      <c r="O14" s="206" t="str">
        <f t="shared" ca="1" si="17"/>
        <v/>
      </c>
      <c r="P14" s="211">
        <v>114</v>
      </c>
      <c r="Q14" s="184">
        <v>274</v>
      </c>
      <c r="R14" s="184">
        <v>10</v>
      </c>
      <c r="S14" s="184">
        <f t="shared" ca="1" si="18"/>
        <v>842.92510003460529</v>
      </c>
      <c r="T14" s="184">
        <f t="shared" ca="1" si="19"/>
        <v>135.46115434782607</v>
      </c>
      <c r="U14" s="184">
        <f t="shared" ca="1" si="20"/>
        <v>34.606942028985507</v>
      </c>
      <c r="V14" s="184">
        <f t="shared" ca="1" si="21"/>
        <v>17.204133333333331</v>
      </c>
      <c r="W14" s="184">
        <f t="shared" ca="1" si="22"/>
        <v>12.761133333333335</v>
      </c>
      <c r="X14" s="184">
        <f t="shared" ca="1" si="23"/>
        <v>97.09859999999999</v>
      </c>
      <c r="Y14" s="184">
        <f t="shared" ca="1" si="24"/>
        <v>36.502933333333324</v>
      </c>
      <c r="Z14" s="184">
        <f t="shared" ca="1" si="25"/>
        <v>133.47606666673332</v>
      </c>
      <c r="AA14" s="184">
        <f t="shared" ca="1" si="26"/>
        <v>6.597133333333332</v>
      </c>
      <c r="AB14" s="184">
        <f t="shared" ca="1" si="27"/>
        <v>5.6524808333333336</v>
      </c>
      <c r="AC14" s="184">
        <f t="shared" ca="1" si="28"/>
        <v>108.49726666666666</v>
      </c>
      <c r="AD14" s="184" t="str">
        <f t="shared" ca="1" si="29"/>
        <v/>
      </c>
    </row>
    <row r="15" spans="1:30" ht="19.899999999999999" customHeight="1" x14ac:dyDescent="0.25">
      <c r="A15" s="188" t="str">
        <f t="shared" ca="1" si="0"/>
        <v>ARROZ COLORIDO, FEIJÃO, CARNE COM BATATA,SALADA CRUA+Fruta</v>
      </c>
      <c r="B15" s="189">
        <f t="shared" ca="1" si="1"/>
        <v>11</v>
      </c>
      <c r="C15" s="190">
        <f t="shared" ca="1" si="2"/>
        <v>1</v>
      </c>
      <c r="D15" s="191">
        <f t="shared" ca="1" si="5"/>
        <v>652.77106710144926</v>
      </c>
      <c r="E15" s="191">
        <f t="shared" ca="1" si="3"/>
        <v>103.28038695652174</v>
      </c>
      <c r="F15" s="191">
        <f t="shared" ca="1" si="3"/>
        <v>27.106629710144929</v>
      </c>
      <c r="G15" s="191">
        <f t="shared" ca="1" si="3"/>
        <v>13.842799999999999</v>
      </c>
      <c r="H15" s="191">
        <f t="shared" ca="1" si="3"/>
        <v>6.3409666666666675</v>
      </c>
      <c r="I15" s="191">
        <f t="shared" ca="1" si="3"/>
        <v>14.002600000000001</v>
      </c>
      <c r="J15" s="191">
        <f t="shared" ca="1" si="3"/>
        <v>65.073933333333315</v>
      </c>
      <c r="K15" s="191">
        <f t="shared" ca="1" si="3"/>
        <v>96.431800000066659</v>
      </c>
      <c r="L15" s="191">
        <f t="shared" ca="1" si="3"/>
        <v>3.7403</v>
      </c>
      <c r="M15" s="191">
        <f t="shared" ca="1" si="3"/>
        <v>3.5649141666666662</v>
      </c>
      <c r="N15" s="191">
        <f t="shared" ca="1" si="3"/>
        <v>58.508166666666668</v>
      </c>
      <c r="O15" s="206" t="str">
        <f t="shared" ca="1" si="17"/>
        <v/>
      </c>
      <c r="P15" s="211">
        <v>155</v>
      </c>
      <c r="Q15" s="184">
        <v>304</v>
      </c>
      <c r="R15" s="184">
        <v>11</v>
      </c>
      <c r="S15" s="184">
        <f t="shared" ca="1" si="18"/>
        <v>652.77106710144926</v>
      </c>
      <c r="T15" s="184">
        <f t="shared" ca="1" si="19"/>
        <v>103.28038695652174</v>
      </c>
      <c r="U15" s="184">
        <f t="shared" ca="1" si="20"/>
        <v>27.106629710144929</v>
      </c>
      <c r="V15" s="184">
        <f t="shared" ca="1" si="21"/>
        <v>13.842799999999999</v>
      </c>
      <c r="W15" s="184">
        <f t="shared" ca="1" si="22"/>
        <v>6.3409666666666675</v>
      </c>
      <c r="X15" s="184">
        <f t="shared" ca="1" si="23"/>
        <v>14.002600000000001</v>
      </c>
      <c r="Y15" s="184">
        <f t="shared" ca="1" si="24"/>
        <v>65.073933333333315</v>
      </c>
      <c r="Z15" s="184">
        <f t="shared" ca="1" si="25"/>
        <v>96.431800000066659</v>
      </c>
      <c r="AA15" s="184">
        <f t="shared" ca="1" si="26"/>
        <v>3.7403</v>
      </c>
      <c r="AB15" s="184">
        <f t="shared" ca="1" si="27"/>
        <v>3.5649141666666662</v>
      </c>
      <c r="AC15" s="184">
        <f t="shared" ca="1" si="28"/>
        <v>58.508166666666668</v>
      </c>
      <c r="AD15" s="184" t="str">
        <f t="shared" ca="1" si="29"/>
        <v/>
      </c>
    </row>
    <row r="16" spans="1:30" ht="19.899999999999999" customHeight="1" x14ac:dyDescent="0.25">
      <c r="A16" s="188" t="str">
        <f t="shared" ca="1" si="0"/>
        <v>ARROZ , FEIJÃO, CARNE MOÍDA COM MACAXEIRA E SALADA COZIDA</v>
      </c>
      <c r="B16" s="189">
        <f t="shared" ca="1" si="1"/>
        <v>12</v>
      </c>
      <c r="C16" s="190">
        <f t="shared" ca="1" si="2"/>
        <v>1</v>
      </c>
      <c r="D16" s="191">
        <f t="shared" ca="1" si="5"/>
        <v>712.199922826087</v>
      </c>
      <c r="E16" s="191">
        <f t="shared" ca="1" si="3"/>
        <v>112.66520869565217</v>
      </c>
      <c r="F16" s="191">
        <f t="shared" ca="1" si="3"/>
        <v>28.708677536231882</v>
      </c>
      <c r="G16" s="191">
        <f t="shared" ca="1" si="3"/>
        <v>15.093800000000002</v>
      </c>
      <c r="H16" s="191">
        <f t="shared" ca="1" si="3"/>
        <v>8.5371333333333332</v>
      </c>
      <c r="I16" s="191">
        <f t="shared" ca="1" si="3"/>
        <v>127.09709999999997</v>
      </c>
      <c r="J16" s="191">
        <f t="shared" ca="1" si="3"/>
        <v>11.498933333333333</v>
      </c>
      <c r="K16" s="191">
        <f t="shared" ca="1" si="3"/>
        <v>123.53080000006666</v>
      </c>
      <c r="L16" s="191">
        <f t="shared" ca="1" si="3"/>
        <v>5.6700666666666653</v>
      </c>
      <c r="M16" s="191">
        <f t="shared" ca="1" si="3"/>
        <v>5.0032474999999996</v>
      </c>
      <c r="N16" s="191">
        <f t="shared" ca="1" si="3"/>
        <v>57.668500000000009</v>
      </c>
      <c r="O16" s="206" t="str">
        <f t="shared" ca="1" si="17"/>
        <v/>
      </c>
      <c r="P16" s="211">
        <v>81</v>
      </c>
      <c r="Q16" s="184">
        <v>334</v>
      </c>
      <c r="R16" s="184">
        <v>12</v>
      </c>
      <c r="S16" s="184">
        <f t="shared" ca="1" si="18"/>
        <v>712.199922826087</v>
      </c>
      <c r="T16" s="184">
        <f t="shared" ca="1" si="19"/>
        <v>112.66520869565217</v>
      </c>
      <c r="U16" s="184">
        <f t="shared" ca="1" si="20"/>
        <v>28.708677536231882</v>
      </c>
      <c r="V16" s="184">
        <f t="shared" ca="1" si="21"/>
        <v>15.093800000000002</v>
      </c>
      <c r="W16" s="184">
        <f t="shared" ca="1" si="22"/>
        <v>8.5371333333333332</v>
      </c>
      <c r="X16" s="184">
        <f t="shared" ca="1" si="23"/>
        <v>127.09709999999997</v>
      </c>
      <c r="Y16" s="184">
        <f t="shared" ca="1" si="24"/>
        <v>11.498933333333333</v>
      </c>
      <c r="Z16" s="184">
        <f t="shared" ca="1" si="25"/>
        <v>123.53080000006666</v>
      </c>
      <c r="AA16" s="184">
        <f t="shared" ca="1" si="26"/>
        <v>5.6700666666666653</v>
      </c>
      <c r="AB16" s="184">
        <f t="shared" ca="1" si="27"/>
        <v>5.0032474999999996</v>
      </c>
      <c r="AC16" s="184">
        <f t="shared" ca="1" si="28"/>
        <v>57.668500000000009</v>
      </c>
      <c r="AD16" s="184" t="str">
        <f t="shared" ca="1" si="29"/>
        <v/>
      </c>
    </row>
    <row r="17" spans="1:30" ht="19.899999999999999" customHeight="1" x14ac:dyDescent="0.25">
      <c r="A17" s="188" t="str">
        <f t="shared" ca="1" si="0"/>
        <v>MACARRONADA À BOLONHESA E FRUTA</v>
      </c>
      <c r="B17" s="189">
        <f t="shared" ca="1" si="1"/>
        <v>13</v>
      </c>
      <c r="C17" s="190">
        <f t="shared" ca="1" si="2"/>
        <v>1</v>
      </c>
      <c r="D17" s="191">
        <f t="shared" ca="1" si="5"/>
        <v>546.38198679969128</v>
      </c>
      <c r="E17" s="191">
        <f t="shared" ca="1" si="3"/>
        <v>82.603338266666668</v>
      </c>
      <c r="F17" s="191">
        <f t="shared" ca="1" si="3"/>
        <v>21.840525066666672</v>
      </c>
      <c r="G17" s="191">
        <f t="shared" ca="1" si="3"/>
        <v>14.769513333333332</v>
      </c>
      <c r="H17" s="191">
        <f t="shared" ca="1" si="3"/>
        <v>4.5221333333333336</v>
      </c>
      <c r="I17" s="191">
        <f t="shared" ca="1" si="3"/>
        <v>10.9252</v>
      </c>
      <c r="J17" s="191">
        <f t="shared" ca="1" si="3"/>
        <v>24.957599999999999</v>
      </c>
      <c r="K17" s="191">
        <f t="shared" ca="1" si="3"/>
        <v>59.510620000066666</v>
      </c>
      <c r="L17" s="191">
        <f t="shared" ca="1" si="3"/>
        <v>3.7139433333333334</v>
      </c>
      <c r="M17" s="191">
        <f t="shared" ca="1" si="3"/>
        <v>2.6005033333333336</v>
      </c>
      <c r="N17" s="191">
        <f t="shared" ca="1" si="3"/>
        <v>57.925496666666668</v>
      </c>
      <c r="O17" s="206" t="str">
        <f t="shared" ca="1" si="17"/>
        <v/>
      </c>
      <c r="P17" s="211">
        <v>116</v>
      </c>
      <c r="Q17" s="184">
        <v>364</v>
      </c>
      <c r="R17" s="184">
        <v>13</v>
      </c>
      <c r="S17" s="184">
        <f t="shared" ca="1" si="18"/>
        <v>546.38198679969128</v>
      </c>
      <c r="T17" s="184">
        <f t="shared" ca="1" si="19"/>
        <v>82.603338266666668</v>
      </c>
      <c r="U17" s="184">
        <f t="shared" ca="1" si="20"/>
        <v>21.840525066666672</v>
      </c>
      <c r="V17" s="184">
        <f t="shared" ca="1" si="21"/>
        <v>14.769513333333332</v>
      </c>
      <c r="W17" s="184">
        <f t="shared" ca="1" si="22"/>
        <v>4.5221333333333336</v>
      </c>
      <c r="X17" s="184">
        <f t="shared" ca="1" si="23"/>
        <v>10.9252</v>
      </c>
      <c r="Y17" s="184">
        <f t="shared" ca="1" si="24"/>
        <v>24.957599999999999</v>
      </c>
      <c r="Z17" s="184">
        <f t="shared" ca="1" si="25"/>
        <v>59.510620000066666</v>
      </c>
      <c r="AA17" s="184">
        <f t="shared" ca="1" si="26"/>
        <v>3.7139433333333334</v>
      </c>
      <c r="AB17" s="184">
        <f t="shared" ca="1" si="27"/>
        <v>2.6005033333333336</v>
      </c>
      <c r="AC17" s="184">
        <f t="shared" ca="1" si="28"/>
        <v>57.925496666666668</v>
      </c>
      <c r="AD17" s="184" t="str">
        <f t="shared" ca="1" si="29"/>
        <v/>
      </c>
    </row>
    <row r="18" spans="1:30" ht="19.899999999999999" customHeight="1" x14ac:dyDescent="0.25">
      <c r="A18" s="188" t="str">
        <f t="shared" ca="1" si="0"/>
        <v>ARROZ, FEIJÃO, CARNE SECA, SALADA COZIDA E FRUTA</v>
      </c>
      <c r="B18" s="189">
        <f t="shared" ca="1" si="1"/>
        <v>14</v>
      </c>
      <c r="C18" s="190">
        <f t="shared" ca="1" si="2"/>
        <v>1</v>
      </c>
      <c r="D18" s="191">
        <f t="shared" ca="1" si="5"/>
        <v>742.65765782914787</v>
      </c>
      <c r="E18" s="191">
        <f t="shared" ca="1" si="3"/>
        <v>109.97886086956521</v>
      </c>
      <c r="F18" s="191">
        <f t="shared" ca="1" si="3"/>
        <v>26.61002536231884</v>
      </c>
      <c r="G18" s="191">
        <f t="shared" ca="1" si="3"/>
        <v>21.09846666666667</v>
      </c>
      <c r="H18" s="191">
        <f t="shared" ca="1" si="3"/>
        <v>8.6948000000000008</v>
      </c>
      <c r="I18" s="191">
        <f t="shared" ca="1" si="3"/>
        <v>137.40709999999999</v>
      </c>
      <c r="J18" s="191">
        <f t="shared" ca="1" si="3"/>
        <v>60.204266666666648</v>
      </c>
      <c r="K18" s="191">
        <f t="shared" ca="1" si="3"/>
        <v>114.12693333339999</v>
      </c>
      <c r="L18" s="191">
        <f t="shared" ca="1" si="3"/>
        <v>4.4332666666666665</v>
      </c>
      <c r="M18" s="191">
        <f t="shared" ca="1" si="3"/>
        <v>4.0680475000000005</v>
      </c>
      <c r="N18" s="191">
        <f t="shared" ca="1" si="3"/>
        <v>77.463499999999996</v>
      </c>
      <c r="O18" s="206" t="str">
        <f t="shared" ca="1" si="17"/>
        <v/>
      </c>
      <c r="P18" s="211">
        <v>134</v>
      </c>
      <c r="Q18" s="184">
        <v>394</v>
      </c>
      <c r="R18" s="184">
        <v>14</v>
      </c>
      <c r="S18" s="184">
        <f t="shared" ca="1" si="18"/>
        <v>742.65765782914787</v>
      </c>
      <c r="T18" s="184">
        <f t="shared" ca="1" si="19"/>
        <v>109.97886086956521</v>
      </c>
      <c r="U18" s="184">
        <f t="shared" ca="1" si="20"/>
        <v>26.61002536231884</v>
      </c>
      <c r="V18" s="184">
        <f t="shared" ca="1" si="21"/>
        <v>21.09846666666667</v>
      </c>
      <c r="W18" s="184">
        <f t="shared" ca="1" si="22"/>
        <v>8.6948000000000008</v>
      </c>
      <c r="X18" s="184">
        <f t="shared" ca="1" si="23"/>
        <v>137.40709999999999</v>
      </c>
      <c r="Y18" s="184">
        <f t="shared" ca="1" si="24"/>
        <v>60.204266666666648</v>
      </c>
      <c r="Z18" s="184">
        <f t="shared" ca="1" si="25"/>
        <v>114.12693333339999</v>
      </c>
      <c r="AA18" s="184">
        <f t="shared" ca="1" si="26"/>
        <v>4.4332666666666665</v>
      </c>
      <c r="AB18" s="184">
        <f t="shared" ca="1" si="27"/>
        <v>4.0680475000000005</v>
      </c>
      <c r="AC18" s="184">
        <f t="shared" ca="1" si="28"/>
        <v>77.463499999999996</v>
      </c>
      <c r="AD18" s="184" t="str">
        <f t="shared" ca="1" si="29"/>
        <v/>
      </c>
    </row>
    <row r="19" spans="1:30" ht="19.899999999999999" customHeight="1" x14ac:dyDescent="0.25">
      <c r="A19" s="188" t="str">
        <f t="shared" ca="1" si="0"/>
        <v>ARROZ DE FORNO, FEIJÃO E SALADA DE PEPINO E TOMATE</v>
      </c>
      <c r="B19" s="189">
        <f t="shared" ca="1" si="1"/>
        <v>15</v>
      </c>
      <c r="C19" s="190">
        <f t="shared" ca="1" si="2"/>
        <v>1</v>
      </c>
      <c r="D19" s="191">
        <f t="shared" ca="1" si="5"/>
        <v>625.11229250058</v>
      </c>
      <c r="E19" s="191">
        <f t="shared" ca="1" si="3"/>
        <v>100.32213029565217</v>
      </c>
      <c r="F19" s="191">
        <f t="shared" ca="1" si="3"/>
        <v>32.152083037681159</v>
      </c>
      <c r="G19" s="191">
        <f t="shared" ca="1" si="3"/>
        <v>9.2929466666666656</v>
      </c>
      <c r="H19" s="191">
        <f t="shared" ca="1" si="3"/>
        <v>7.9420333333333346</v>
      </c>
      <c r="I19" s="191">
        <f t="shared" ca="1" si="3"/>
        <v>13.8668</v>
      </c>
      <c r="J19" s="191">
        <f t="shared" ca="1" si="3"/>
        <v>5.2214333333333336</v>
      </c>
      <c r="K19" s="191">
        <f t="shared" ca="1" si="3"/>
        <v>124.5616366668</v>
      </c>
      <c r="L19" s="191">
        <f t="shared" ca="1" si="3"/>
        <v>2.8428766666666672</v>
      </c>
      <c r="M19" s="191">
        <f t="shared" ca="1" si="3"/>
        <v>3.6082341666666657</v>
      </c>
      <c r="N19" s="191">
        <f t="shared" ca="1" si="3"/>
        <v>82.919563333333343</v>
      </c>
      <c r="O19" s="206" t="str">
        <f t="shared" ca="1" si="17"/>
        <v/>
      </c>
      <c r="P19" s="211">
        <v>37</v>
      </c>
      <c r="Q19" s="184">
        <v>424</v>
      </c>
      <c r="R19" s="184">
        <v>15</v>
      </c>
      <c r="S19" s="184">
        <f t="shared" ca="1" si="18"/>
        <v>625.11229250058</v>
      </c>
      <c r="T19" s="184">
        <f t="shared" ca="1" si="19"/>
        <v>100.32213029565217</v>
      </c>
      <c r="U19" s="184">
        <f t="shared" ca="1" si="20"/>
        <v>32.152083037681159</v>
      </c>
      <c r="V19" s="184">
        <f t="shared" ca="1" si="21"/>
        <v>9.2929466666666656</v>
      </c>
      <c r="W19" s="184">
        <f t="shared" ca="1" si="22"/>
        <v>7.9420333333333346</v>
      </c>
      <c r="X19" s="184">
        <f t="shared" ca="1" si="23"/>
        <v>13.8668</v>
      </c>
      <c r="Y19" s="184">
        <f t="shared" ca="1" si="24"/>
        <v>5.2214333333333336</v>
      </c>
      <c r="Z19" s="184">
        <f t="shared" ca="1" si="25"/>
        <v>124.5616366668</v>
      </c>
      <c r="AA19" s="184">
        <f t="shared" ca="1" si="26"/>
        <v>2.8428766666666672</v>
      </c>
      <c r="AB19" s="184">
        <f t="shared" ca="1" si="27"/>
        <v>3.6082341666666657</v>
      </c>
      <c r="AC19" s="184">
        <f t="shared" ca="1" si="28"/>
        <v>82.919563333333343</v>
      </c>
      <c r="AD19" s="184" t="str">
        <f t="shared" ca="1" si="29"/>
        <v/>
      </c>
    </row>
    <row r="20" spans="1:30" ht="19.899999999999999" customHeight="1" x14ac:dyDescent="0.25">
      <c r="A20" s="188" t="str">
        <f t="shared" ca="1" si="0"/>
        <v>RISOTO DE CARNE MOÍDA COM LEGUMES + FRUTA</v>
      </c>
      <c r="B20" s="189">
        <f t="shared" ca="1" si="1"/>
        <v>16</v>
      </c>
      <c r="C20" s="190">
        <f t="shared" ca="1" si="2"/>
        <v>1</v>
      </c>
      <c r="D20" s="191">
        <f t="shared" ca="1" si="5"/>
        <v>563.42881411673591</v>
      </c>
      <c r="E20" s="191">
        <f t="shared" ca="1" si="3"/>
        <v>69.832874637681158</v>
      </c>
      <c r="F20" s="191">
        <f t="shared" ca="1" si="3"/>
        <v>37.94404311594203</v>
      </c>
      <c r="G20" s="191">
        <f t="shared" ca="1" si="3"/>
        <v>14.628300000000001</v>
      </c>
      <c r="H20" s="191">
        <f t="shared" ca="1" si="3"/>
        <v>3.8390499999999994</v>
      </c>
      <c r="I20" s="191">
        <f t="shared" ca="1" si="3"/>
        <v>186.1576</v>
      </c>
      <c r="J20" s="191">
        <f t="shared" ca="1" si="3"/>
        <v>56.408933333333323</v>
      </c>
      <c r="K20" s="191">
        <f t="shared" ca="1" si="3"/>
        <v>58.747266666733324</v>
      </c>
      <c r="L20" s="191">
        <f t="shared" ca="1" si="3"/>
        <v>6.2934166666666673</v>
      </c>
      <c r="M20" s="191">
        <f t="shared" ca="1" si="3"/>
        <v>3.6660899166666661</v>
      </c>
      <c r="N20" s="191">
        <f t="shared" ca="1" si="3"/>
        <v>44.264066666666665</v>
      </c>
      <c r="O20" s="206" t="str">
        <f t="shared" ca="1" si="17"/>
        <v/>
      </c>
      <c r="P20" s="211">
        <v>125</v>
      </c>
      <c r="Q20" s="184">
        <v>454</v>
      </c>
      <c r="R20" s="184">
        <v>16</v>
      </c>
      <c r="S20" s="184">
        <f t="shared" ca="1" si="18"/>
        <v>563.42881411673591</v>
      </c>
      <c r="T20" s="184">
        <f t="shared" ca="1" si="19"/>
        <v>69.832874637681158</v>
      </c>
      <c r="U20" s="184">
        <f t="shared" ca="1" si="20"/>
        <v>37.94404311594203</v>
      </c>
      <c r="V20" s="184">
        <f t="shared" ca="1" si="21"/>
        <v>14.628300000000001</v>
      </c>
      <c r="W20" s="184">
        <f t="shared" ca="1" si="22"/>
        <v>3.8390499999999994</v>
      </c>
      <c r="X20" s="184">
        <f t="shared" ca="1" si="23"/>
        <v>186.1576</v>
      </c>
      <c r="Y20" s="184">
        <f t="shared" ca="1" si="24"/>
        <v>56.408933333333323</v>
      </c>
      <c r="Z20" s="184">
        <f t="shared" ca="1" si="25"/>
        <v>58.747266666733324</v>
      </c>
      <c r="AA20" s="184">
        <f t="shared" ca="1" si="26"/>
        <v>6.2934166666666673</v>
      </c>
      <c r="AB20" s="184">
        <f t="shared" ca="1" si="27"/>
        <v>3.6660899166666661</v>
      </c>
      <c r="AC20" s="184">
        <f t="shared" ca="1" si="28"/>
        <v>44.264066666666665</v>
      </c>
      <c r="AD20" s="184" t="str">
        <f t="shared" ca="1" si="29"/>
        <v/>
      </c>
    </row>
    <row r="21" spans="1:30" ht="19.899999999999999" customHeight="1" x14ac:dyDescent="0.25">
      <c r="A21" s="188" t="str">
        <f t="shared" ca="1" si="0"/>
        <v>Lasanha de Frango Desfiado, Arroz + Fruta</v>
      </c>
      <c r="B21" s="189">
        <f t="shared" ca="1" si="1"/>
        <v>17</v>
      </c>
      <c r="C21" s="190">
        <f t="shared" ca="1" si="2"/>
        <v>1</v>
      </c>
      <c r="D21" s="191">
        <f t="shared" ca="1" si="5"/>
        <v>665.80593973741315</v>
      </c>
      <c r="E21" s="191">
        <f t="shared" ref="E21:N42" ca="1" si="30">IF($A21&lt;&gt;"",INDIRECT("Cardapio!" &amp; E$2 &amp; $Q21+24),"")</f>
        <v>109.19180575647491</v>
      </c>
      <c r="F21" s="191">
        <f t="shared" ca="1" si="30"/>
        <v>26.018102576858407</v>
      </c>
      <c r="G21" s="191">
        <f t="shared" ca="1" si="30"/>
        <v>13.084133333333332</v>
      </c>
      <c r="H21" s="191">
        <f t="shared" ca="1" si="30"/>
        <v>4.3147166666666656</v>
      </c>
      <c r="I21" s="191">
        <f t="shared" ca="1" si="30"/>
        <v>41.645283333333332</v>
      </c>
      <c r="J21" s="191">
        <f t="shared" ca="1" si="30"/>
        <v>36.68</v>
      </c>
      <c r="K21" s="191">
        <f t="shared" ca="1" si="30"/>
        <v>76.953816666733331</v>
      </c>
      <c r="L21" s="191">
        <f t="shared" ca="1" si="30"/>
        <v>2.1528000000000005</v>
      </c>
      <c r="M21" s="191">
        <f t="shared" ca="1" si="30"/>
        <v>1.9253232499999997</v>
      </c>
      <c r="N21" s="191">
        <f t="shared" ca="1" si="30"/>
        <v>137.97200000000001</v>
      </c>
      <c r="O21" s="206" t="str">
        <f t="shared" ca="1" si="17"/>
        <v/>
      </c>
      <c r="P21" s="211">
        <v>108</v>
      </c>
      <c r="Q21" s="184">
        <v>484</v>
      </c>
      <c r="R21" s="184">
        <v>17</v>
      </c>
      <c r="S21" s="184">
        <f t="shared" ca="1" si="18"/>
        <v>665.80593973741315</v>
      </c>
      <c r="T21" s="184">
        <f t="shared" ca="1" si="19"/>
        <v>109.19180575647491</v>
      </c>
      <c r="U21" s="184">
        <f t="shared" ca="1" si="20"/>
        <v>26.018102576858407</v>
      </c>
      <c r="V21" s="184">
        <f t="shared" ca="1" si="21"/>
        <v>13.084133333333332</v>
      </c>
      <c r="W21" s="184">
        <f t="shared" ca="1" si="22"/>
        <v>4.3147166666666656</v>
      </c>
      <c r="X21" s="184">
        <f t="shared" ca="1" si="23"/>
        <v>41.645283333333332</v>
      </c>
      <c r="Y21" s="184">
        <f t="shared" ca="1" si="24"/>
        <v>36.68</v>
      </c>
      <c r="Z21" s="184">
        <f t="shared" ca="1" si="25"/>
        <v>76.953816666733331</v>
      </c>
      <c r="AA21" s="184">
        <f t="shared" ca="1" si="26"/>
        <v>2.1528000000000005</v>
      </c>
      <c r="AB21" s="184">
        <f t="shared" ca="1" si="27"/>
        <v>1.9253232499999997</v>
      </c>
      <c r="AC21" s="184">
        <f t="shared" ca="1" si="28"/>
        <v>137.97200000000001</v>
      </c>
      <c r="AD21" s="184" t="str">
        <f t="shared" ca="1" si="29"/>
        <v/>
      </c>
    </row>
    <row r="22" spans="1:30" ht="19.899999999999999" customHeight="1" x14ac:dyDescent="0.25">
      <c r="A22" s="188" t="str">
        <f t="shared" ca="1" si="0"/>
        <v>Arroz, Feijão, Bife de Figado, Salada + Fruta</v>
      </c>
      <c r="B22" s="189">
        <f t="shared" ca="1" si="1"/>
        <v>18</v>
      </c>
      <c r="C22" s="190">
        <f t="shared" ca="1" si="2"/>
        <v>1</v>
      </c>
      <c r="D22" s="191">
        <f t="shared" ca="1" si="5"/>
        <v>735.47809738408057</v>
      </c>
      <c r="E22" s="191">
        <f t="shared" ca="1" si="30"/>
        <v>118.55407101449273</v>
      </c>
      <c r="F22" s="191">
        <f t="shared" ca="1" si="30"/>
        <v>31.08086231884058</v>
      </c>
      <c r="G22" s="191">
        <f t="shared" ca="1" si="30"/>
        <v>14.874716666666664</v>
      </c>
      <c r="H22" s="191">
        <f t="shared" ca="1" si="30"/>
        <v>10.927650000000002</v>
      </c>
      <c r="I22" s="191">
        <f t="shared" ca="1" si="30"/>
        <v>5568.3152</v>
      </c>
      <c r="J22" s="191">
        <f t="shared" ca="1" si="30"/>
        <v>41.130266666666671</v>
      </c>
      <c r="K22" s="191">
        <f t="shared" ca="1" si="30"/>
        <v>147.93846666683334</v>
      </c>
      <c r="L22" s="191">
        <f t="shared" ca="1" si="30"/>
        <v>5.0755166666666671</v>
      </c>
      <c r="M22" s="191">
        <f t="shared" ca="1" si="30"/>
        <v>8.6143474999999992</v>
      </c>
      <c r="N22" s="191">
        <f t="shared" ca="1" si="30"/>
        <v>100.1857</v>
      </c>
      <c r="O22" s="206" t="str">
        <f t="shared" ca="1" si="17"/>
        <v/>
      </c>
      <c r="P22" s="211">
        <v>139</v>
      </c>
      <c r="Q22" s="184">
        <v>514</v>
      </c>
      <c r="R22" s="184">
        <v>18</v>
      </c>
      <c r="S22" s="184">
        <f t="shared" ca="1" si="18"/>
        <v>735.47809738408057</v>
      </c>
      <c r="T22" s="184">
        <f t="shared" ca="1" si="19"/>
        <v>118.55407101449273</v>
      </c>
      <c r="U22" s="184">
        <f t="shared" ca="1" si="20"/>
        <v>31.08086231884058</v>
      </c>
      <c r="V22" s="184">
        <f t="shared" ca="1" si="21"/>
        <v>14.874716666666664</v>
      </c>
      <c r="W22" s="184">
        <f t="shared" ca="1" si="22"/>
        <v>10.927650000000002</v>
      </c>
      <c r="X22" s="184">
        <f t="shared" ca="1" si="23"/>
        <v>5568.3152</v>
      </c>
      <c r="Y22" s="184">
        <f t="shared" ca="1" si="24"/>
        <v>41.130266666666671</v>
      </c>
      <c r="Z22" s="184">
        <f t="shared" ca="1" si="25"/>
        <v>147.93846666683334</v>
      </c>
      <c r="AA22" s="184">
        <f t="shared" ca="1" si="26"/>
        <v>5.0755166666666671</v>
      </c>
      <c r="AB22" s="184">
        <f t="shared" ca="1" si="27"/>
        <v>8.6143474999999992</v>
      </c>
      <c r="AC22" s="184">
        <f t="shared" ca="1" si="28"/>
        <v>100.1857</v>
      </c>
      <c r="AD22" s="184" t="str">
        <f t="shared" ca="1" si="29"/>
        <v/>
      </c>
    </row>
    <row r="23" spans="1:30" ht="19.899999999999999" customHeight="1" x14ac:dyDescent="0.25">
      <c r="A23" s="188" t="str">
        <f t="shared" ca="1" si="0"/>
        <v>Arroz, Feijão, Frango Assado, Salada + Suco de Fruta</v>
      </c>
      <c r="B23" s="189">
        <f t="shared" ca="1" si="1"/>
        <v>19</v>
      </c>
      <c r="C23" s="190">
        <f t="shared" ca="1" si="2"/>
        <v>1</v>
      </c>
      <c r="D23" s="191">
        <f t="shared" ca="1" si="5"/>
        <v>709.18432573507232</v>
      </c>
      <c r="E23" s="191">
        <f t="shared" ca="1" si="30"/>
        <v>119.4906</v>
      </c>
      <c r="F23" s="191">
        <f t="shared" ca="1" si="30"/>
        <v>27.551650000000002</v>
      </c>
      <c r="G23" s="191">
        <f t="shared" ca="1" si="30"/>
        <v>12.662199999999997</v>
      </c>
      <c r="H23" s="191">
        <f t="shared" ca="1" si="30"/>
        <v>10.231400000000002</v>
      </c>
      <c r="I23" s="191">
        <f t="shared" ca="1" si="30"/>
        <v>18.675000000000001</v>
      </c>
      <c r="J23" s="191">
        <f t="shared" ca="1" si="30"/>
        <v>197.13606666666666</v>
      </c>
      <c r="K23" s="191">
        <f t="shared" ca="1" si="30"/>
        <v>140.85983333349998</v>
      </c>
      <c r="L23" s="191">
        <f t="shared" ca="1" si="30"/>
        <v>3.6685666666666661</v>
      </c>
      <c r="M23" s="191">
        <f t="shared" ca="1" si="30"/>
        <v>4.5699808333333332</v>
      </c>
      <c r="N23" s="191">
        <f t="shared" ca="1" si="30"/>
        <v>74.534066666666675</v>
      </c>
      <c r="O23" s="206">
        <f t="shared" ca="1" si="17"/>
        <v>46.421486879999996</v>
      </c>
      <c r="P23" s="211">
        <v>48</v>
      </c>
      <c r="Q23" s="192">
        <v>544</v>
      </c>
      <c r="R23" s="192">
        <v>19</v>
      </c>
      <c r="S23" s="184">
        <f t="shared" ca="1" si="18"/>
        <v>709.18432573507232</v>
      </c>
      <c r="T23" s="184">
        <f t="shared" ca="1" si="19"/>
        <v>119.4906</v>
      </c>
      <c r="U23" s="184">
        <f t="shared" ca="1" si="20"/>
        <v>27.551650000000002</v>
      </c>
      <c r="V23" s="184">
        <f t="shared" ca="1" si="21"/>
        <v>12.662199999999997</v>
      </c>
      <c r="W23" s="184">
        <f t="shared" ca="1" si="22"/>
        <v>10.231400000000002</v>
      </c>
      <c r="X23" s="184">
        <f t="shared" ca="1" si="23"/>
        <v>18.675000000000001</v>
      </c>
      <c r="Y23" s="184">
        <f t="shared" ca="1" si="24"/>
        <v>197.13606666666666</v>
      </c>
      <c r="Z23" s="184">
        <f t="shared" ca="1" si="25"/>
        <v>140.85983333349998</v>
      </c>
      <c r="AA23" s="184">
        <f t="shared" ca="1" si="26"/>
        <v>3.6685666666666661</v>
      </c>
      <c r="AB23" s="184">
        <f t="shared" ca="1" si="27"/>
        <v>4.5699808333333332</v>
      </c>
      <c r="AC23" s="184">
        <f t="shared" ca="1" si="28"/>
        <v>74.534066666666675</v>
      </c>
      <c r="AD23" s="184">
        <f t="shared" ca="1" si="29"/>
        <v>46.421486879999996</v>
      </c>
    </row>
    <row r="24" spans="1:30" ht="19.899999999999999" customHeight="1" x14ac:dyDescent="0.25">
      <c r="A24" s="188" t="str">
        <f t="shared" ca="1" si="0"/>
        <v>Baião de Dois, Frango Assado, Salada + Fruta</v>
      </c>
      <c r="B24" s="189">
        <f t="shared" ca="1" si="1"/>
        <v>20</v>
      </c>
      <c r="C24" s="190">
        <f t="shared" ca="1" si="2"/>
        <v>1</v>
      </c>
      <c r="D24" s="191">
        <f t="shared" ca="1" si="5"/>
        <v>743.15148407246363</v>
      </c>
      <c r="E24" s="191">
        <f t="shared" ca="1" si="30"/>
        <v>117.36260869565217</v>
      </c>
      <c r="F24" s="191">
        <f t="shared" ca="1" si="30"/>
        <v>29.358141304347825</v>
      </c>
      <c r="G24" s="191">
        <f t="shared" ca="1" si="30"/>
        <v>16.974866666666664</v>
      </c>
      <c r="H24" s="191">
        <f t="shared" ca="1" si="30"/>
        <v>9.8640666666666679</v>
      </c>
      <c r="I24" s="191">
        <f t="shared" ca="1" si="30"/>
        <v>52.611999999999995</v>
      </c>
      <c r="J24" s="191">
        <f t="shared" ca="1" si="30"/>
        <v>16.265599999999999</v>
      </c>
      <c r="K24" s="191">
        <f t="shared" ca="1" si="30"/>
        <v>151.41463333349998</v>
      </c>
      <c r="L24" s="191">
        <f t="shared" ca="1" si="30"/>
        <v>3.9627666666666661</v>
      </c>
      <c r="M24" s="191">
        <f t="shared" ca="1" si="30"/>
        <v>4.9271808333333329</v>
      </c>
      <c r="N24" s="191">
        <f t="shared" ca="1" si="30"/>
        <v>79.958333333333329</v>
      </c>
      <c r="O24" s="206" t="str">
        <f t="shared" ca="1" si="17"/>
        <v/>
      </c>
      <c r="P24" s="211">
        <v>185</v>
      </c>
      <c r="Q24" s="192">
        <v>574</v>
      </c>
      <c r="R24" s="192">
        <v>20</v>
      </c>
      <c r="S24" s="184">
        <f t="shared" ca="1" si="18"/>
        <v>743.15148407246363</v>
      </c>
      <c r="T24" s="184">
        <f t="shared" ca="1" si="19"/>
        <v>117.36260869565217</v>
      </c>
      <c r="U24" s="184">
        <f t="shared" ca="1" si="20"/>
        <v>29.358141304347825</v>
      </c>
      <c r="V24" s="184">
        <f t="shared" ca="1" si="21"/>
        <v>16.974866666666664</v>
      </c>
      <c r="W24" s="184">
        <f t="shared" ca="1" si="22"/>
        <v>9.8640666666666679</v>
      </c>
      <c r="X24" s="184">
        <f t="shared" ca="1" si="23"/>
        <v>52.611999999999995</v>
      </c>
      <c r="Y24" s="184">
        <f t="shared" ca="1" si="24"/>
        <v>16.265599999999999</v>
      </c>
      <c r="Z24" s="184">
        <f t="shared" ca="1" si="25"/>
        <v>151.41463333349998</v>
      </c>
      <c r="AA24" s="184">
        <f t="shared" ca="1" si="26"/>
        <v>3.9627666666666661</v>
      </c>
      <c r="AB24" s="184">
        <f t="shared" ca="1" si="27"/>
        <v>4.9271808333333329</v>
      </c>
      <c r="AC24" s="184">
        <f t="shared" ca="1" si="28"/>
        <v>79.958333333333329</v>
      </c>
      <c r="AD24" s="184" t="str">
        <f t="shared" ca="1" si="29"/>
        <v/>
      </c>
    </row>
    <row r="25" spans="1:30" ht="19.899999999999999" customHeight="1" x14ac:dyDescent="0.25">
      <c r="A25" s="188" t="str">
        <f t="shared" ca="1" si="0"/>
        <v>Arroz, Feijão, Macarrão com Frango, Salada + Fruta</v>
      </c>
      <c r="B25" s="189">
        <f t="shared" ca="1" si="1"/>
        <v>21</v>
      </c>
      <c r="C25" s="190">
        <f t="shared" ca="1" si="2"/>
        <v>1</v>
      </c>
      <c r="D25" s="191">
        <f t="shared" ca="1" si="5"/>
        <v>809.00254009097659</v>
      </c>
      <c r="E25" s="191">
        <f t="shared" ca="1" si="30"/>
        <v>137.38163652173913</v>
      </c>
      <c r="F25" s="191">
        <f t="shared" ca="1" si="30"/>
        <v>32.191613478260869</v>
      </c>
      <c r="G25" s="191">
        <f t="shared" ca="1" si="30"/>
        <v>13.913033333333331</v>
      </c>
      <c r="H25" s="191">
        <f t="shared" ca="1" si="30"/>
        <v>8.7426666666666701</v>
      </c>
      <c r="I25" s="191">
        <f t="shared" ca="1" si="30"/>
        <v>18.218699999999998</v>
      </c>
      <c r="J25" s="191">
        <f t="shared" ca="1" si="30"/>
        <v>52.490133333333326</v>
      </c>
      <c r="K25" s="191">
        <f t="shared" ca="1" si="30"/>
        <v>124.10636666683332</v>
      </c>
      <c r="L25" s="191">
        <f t="shared" ca="1" si="30"/>
        <v>2.8884333333333339</v>
      </c>
      <c r="M25" s="191">
        <f t="shared" ca="1" si="30"/>
        <v>3.9314808333333335</v>
      </c>
      <c r="N25" s="191">
        <f t="shared" ca="1" si="30"/>
        <v>98.312800000000024</v>
      </c>
      <c r="O25" s="206" t="str">
        <f t="shared" ca="1" si="17"/>
        <v/>
      </c>
      <c r="P25" s="211">
        <v>130</v>
      </c>
      <c r="Q25" s="192">
        <v>604</v>
      </c>
      <c r="R25" s="192">
        <v>21</v>
      </c>
      <c r="S25" s="184">
        <f t="shared" ca="1" si="18"/>
        <v>809.00254009097659</v>
      </c>
      <c r="T25" s="184">
        <f t="shared" ca="1" si="19"/>
        <v>137.38163652173913</v>
      </c>
      <c r="U25" s="184">
        <f t="shared" ca="1" si="20"/>
        <v>32.191613478260869</v>
      </c>
      <c r="V25" s="184">
        <f t="shared" ca="1" si="21"/>
        <v>13.913033333333331</v>
      </c>
      <c r="W25" s="184">
        <f t="shared" ca="1" si="22"/>
        <v>8.7426666666666701</v>
      </c>
      <c r="X25" s="184">
        <f t="shared" ca="1" si="23"/>
        <v>18.218699999999998</v>
      </c>
      <c r="Y25" s="184">
        <f t="shared" ca="1" si="24"/>
        <v>52.490133333333326</v>
      </c>
      <c r="Z25" s="184">
        <f t="shared" ca="1" si="25"/>
        <v>124.10636666683332</v>
      </c>
      <c r="AA25" s="184">
        <f t="shared" ca="1" si="26"/>
        <v>2.8884333333333339</v>
      </c>
      <c r="AB25" s="184">
        <f t="shared" ca="1" si="27"/>
        <v>3.9314808333333335</v>
      </c>
      <c r="AC25" s="184">
        <f t="shared" ca="1" si="28"/>
        <v>98.312800000000024</v>
      </c>
      <c r="AD25" s="184" t="str">
        <f t="shared" ca="1" si="29"/>
        <v/>
      </c>
    </row>
    <row r="26" spans="1:30" ht="19.899999999999999" customHeight="1" x14ac:dyDescent="0.25">
      <c r="A26" s="188" t="str">
        <f t="shared" ca="1" si="0"/>
        <v>Arroz, Feijão, Macarrão com Carne Moida, Salada + Fruta</v>
      </c>
      <c r="B26" s="189">
        <f t="shared" ca="1" si="1"/>
        <v>22</v>
      </c>
      <c r="C26" s="190">
        <f t="shared" ca="1" si="2"/>
        <v>1</v>
      </c>
      <c r="D26" s="191">
        <f t="shared" ca="1" si="5"/>
        <v>931.98386644250525</v>
      </c>
      <c r="E26" s="191">
        <f t="shared" ca="1" si="30"/>
        <v>149.00030463768115</v>
      </c>
      <c r="F26" s="191">
        <f t="shared" ca="1" si="30"/>
        <v>42.572345362318842</v>
      </c>
      <c r="G26" s="191">
        <f t="shared" ca="1" si="30"/>
        <v>18.365099999999998</v>
      </c>
      <c r="H26" s="191">
        <f t="shared" ca="1" si="30"/>
        <v>13.315666666666669</v>
      </c>
      <c r="I26" s="191">
        <f t="shared" ca="1" si="30"/>
        <v>51.3371</v>
      </c>
      <c r="J26" s="191">
        <f t="shared" ca="1" si="30"/>
        <v>96.44759999999998</v>
      </c>
      <c r="K26" s="191">
        <f t="shared" ca="1" si="30"/>
        <v>157.43048666683333</v>
      </c>
      <c r="L26" s="191">
        <f t="shared" ca="1" si="30"/>
        <v>6.5740133333333324</v>
      </c>
      <c r="M26" s="191">
        <f t="shared" ca="1" si="30"/>
        <v>7.0046941666666669</v>
      </c>
      <c r="N26" s="191">
        <f t="shared" ca="1" si="30"/>
        <v>125.24705333333335</v>
      </c>
      <c r="O26" s="206" t="str">
        <f t="shared" ca="1" si="17"/>
        <v/>
      </c>
      <c r="P26" s="211">
        <v>139</v>
      </c>
      <c r="Q26" s="192">
        <v>634</v>
      </c>
      <c r="R26" s="192">
        <v>22</v>
      </c>
      <c r="S26" s="184">
        <f t="shared" ca="1" si="18"/>
        <v>931.98386644250525</v>
      </c>
      <c r="T26" s="184">
        <f t="shared" ca="1" si="19"/>
        <v>149.00030463768115</v>
      </c>
      <c r="U26" s="184">
        <f t="shared" ca="1" si="20"/>
        <v>42.572345362318842</v>
      </c>
      <c r="V26" s="184">
        <f t="shared" ca="1" si="21"/>
        <v>18.365099999999998</v>
      </c>
      <c r="W26" s="184">
        <f t="shared" ca="1" si="22"/>
        <v>13.315666666666669</v>
      </c>
      <c r="X26" s="184">
        <f t="shared" ca="1" si="23"/>
        <v>51.3371</v>
      </c>
      <c r="Y26" s="184">
        <f t="shared" ca="1" si="24"/>
        <v>96.44759999999998</v>
      </c>
      <c r="Z26" s="184">
        <f t="shared" ca="1" si="25"/>
        <v>157.43048666683333</v>
      </c>
      <c r="AA26" s="184">
        <f t="shared" ca="1" si="26"/>
        <v>6.5740133333333324</v>
      </c>
      <c r="AB26" s="184">
        <f t="shared" ca="1" si="27"/>
        <v>7.0046941666666669</v>
      </c>
      <c r="AC26" s="184">
        <f t="shared" ca="1" si="28"/>
        <v>125.24705333333335</v>
      </c>
      <c r="AD26" s="184" t="str">
        <f t="shared" ca="1" si="29"/>
        <v/>
      </c>
    </row>
    <row r="27" spans="1:30" ht="19.899999999999999" customHeight="1" x14ac:dyDescent="0.25">
      <c r="A27" s="188" t="str">
        <f t="shared" ca="1" si="0"/>
        <v>23 - Arroz, Feijão, Lingüiça, Salada e Fruta</v>
      </c>
      <c r="B27" s="189">
        <f t="shared" ca="1" si="1"/>
        <v>23</v>
      </c>
      <c r="C27" s="190">
        <f t="shared" ca="1" si="2"/>
        <v>1</v>
      </c>
      <c r="D27" s="191">
        <f t="shared" ca="1" si="5"/>
        <v>0.92309613776811605</v>
      </c>
      <c r="E27" s="191">
        <f t="shared" ca="1" si="30"/>
        <v>0.11199913768115941</v>
      </c>
      <c r="F27" s="191">
        <f t="shared" ca="1" si="30"/>
        <v>2.7388938405797102E-2</v>
      </c>
      <c r="G27" s="191">
        <f t="shared" ca="1" si="30"/>
        <v>3.9962699999999997E-2</v>
      </c>
      <c r="H27" s="191">
        <f t="shared" ca="1" si="30"/>
        <v>1.1057733333333335E-2</v>
      </c>
      <c r="I27" s="191">
        <f t="shared" ca="1" si="30"/>
        <v>0.16851999999999998</v>
      </c>
      <c r="J27" s="191">
        <f t="shared" ca="1" si="30"/>
        <v>1.4256266666666666E-2</v>
      </c>
      <c r="K27" s="191">
        <f t="shared" ca="1" si="30"/>
        <v>0.13451263333350003</v>
      </c>
      <c r="L27" s="191">
        <f t="shared" ca="1" si="30"/>
        <v>4.0787666666666673E-3</v>
      </c>
      <c r="M27" s="191">
        <f t="shared" ca="1" si="30"/>
        <v>5.0491808333333332E-3</v>
      </c>
      <c r="N27" s="191">
        <f t="shared" ca="1" si="30"/>
        <v>8.5005999999999998E-2</v>
      </c>
      <c r="O27" s="206" t="str">
        <f t="shared" ca="1" si="17"/>
        <v/>
      </c>
      <c r="P27" s="211">
        <v>175</v>
      </c>
      <c r="Q27" s="192">
        <v>664</v>
      </c>
      <c r="R27" s="192">
        <v>23</v>
      </c>
      <c r="S27" s="184">
        <f t="shared" ca="1" si="18"/>
        <v>0.92309613776811605</v>
      </c>
      <c r="T27" s="184">
        <f t="shared" ca="1" si="19"/>
        <v>0.11199913768115941</v>
      </c>
      <c r="U27" s="184">
        <f t="shared" ca="1" si="20"/>
        <v>2.7388938405797102E-2</v>
      </c>
      <c r="V27" s="184">
        <f t="shared" ca="1" si="21"/>
        <v>3.9962699999999997E-2</v>
      </c>
      <c r="W27" s="184">
        <f t="shared" ca="1" si="22"/>
        <v>1.1057733333333335E-2</v>
      </c>
      <c r="X27" s="184">
        <f t="shared" ca="1" si="23"/>
        <v>0.16851999999999998</v>
      </c>
      <c r="Y27" s="184">
        <f t="shared" ca="1" si="24"/>
        <v>1.4256266666666666E-2</v>
      </c>
      <c r="Z27" s="184">
        <f t="shared" ca="1" si="25"/>
        <v>0.13451263333350003</v>
      </c>
      <c r="AA27" s="184">
        <f t="shared" ca="1" si="26"/>
        <v>4.0787666666666673E-3</v>
      </c>
      <c r="AB27" s="184">
        <f t="shared" ca="1" si="27"/>
        <v>5.0491808333333332E-3</v>
      </c>
      <c r="AC27" s="184">
        <f t="shared" ca="1" si="28"/>
        <v>8.5005999999999998E-2</v>
      </c>
      <c r="AD27" s="184" t="str">
        <f t="shared" ca="1" si="29"/>
        <v/>
      </c>
    </row>
    <row r="28" spans="1:30" ht="19.899999999999999" customHeight="1" x14ac:dyDescent="0.25">
      <c r="A28" s="188" t="str">
        <f t="shared" ca="1" si="0"/>
        <v xml:space="preserve">24 Arroz, Feijão, Frango ao Molho, Purê de Batatas e  Salada </v>
      </c>
      <c r="B28" s="189">
        <f t="shared" ca="1" si="1"/>
        <v>24</v>
      </c>
      <c r="C28" s="190">
        <f t="shared" ca="1" si="2"/>
        <v>1</v>
      </c>
      <c r="D28" s="191">
        <f t="shared" ca="1" si="5"/>
        <v>806.75727808405793</v>
      </c>
      <c r="E28" s="191">
        <f t="shared" ca="1" si="30"/>
        <v>124.1232608695652</v>
      </c>
      <c r="F28" s="191">
        <f t="shared" ca="1" si="30"/>
        <v>28.066155797101448</v>
      </c>
      <c r="G28" s="191">
        <f t="shared" ca="1" si="30"/>
        <v>21.834446666666665</v>
      </c>
      <c r="H28" s="191">
        <f t="shared" ca="1" si="30"/>
        <v>10.641400000000001</v>
      </c>
      <c r="I28" s="191">
        <f t="shared" ca="1" si="30"/>
        <v>62.730733333333319</v>
      </c>
      <c r="J28" s="191">
        <f t="shared" ca="1" si="30"/>
        <v>38.367266666666659</v>
      </c>
      <c r="K28" s="191">
        <f t="shared" ca="1" si="30"/>
        <v>157.5869733335</v>
      </c>
      <c r="L28" s="191">
        <f t="shared" ca="1" si="30"/>
        <v>3.7634333333333334</v>
      </c>
      <c r="M28" s="191">
        <f t="shared" ca="1" si="30"/>
        <v>4.9095474999999995</v>
      </c>
      <c r="N28" s="191">
        <f t="shared" ca="1" si="30"/>
        <v>105.46080000000001</v>
      </c>
      <c r="O28" s="206" t="str">
        <f t="shared" ca="1" si="17"/>
        <v/>
      </c>
      <c r="P28" s="211">
        <v>198</v>
      </c>
      <c r="Q28" s="192">
        <v>694</v>
      </c>
      <c r="R28" s="192">
        <v>24</v>
      </c>
      <c r="S28" s="184">
        <f t="shared" ca="1" si="18"/>
        <v>806.75727808405793</v>
      </c>
      <c r="T28" s="184">
        <f t="shared" ca="1" si="19"/>
        <v>124.1232608695652</v>
      </c>
      <c r="U28" s="184">
        <f t="shared" ca="1" si="20"/>
        <v>28.066155797101448</v>
      </c>
      <c r="V28" s="184">
        <f t="shared" ca="1" si="21"/>
        <v>21.834446666666665</v>
      </c>
      <c r="W28" s="184">
        <f t="shared" ca="1" si="22"/>
        <v>10.641400000000001</v>
      </c>
      <c r="X28" s="184">
        <f t="shared" ca="1" si="23"/>
        <v>62.730733333333319</v>
      </c>
      <c r="Y28" s="184">
        <f t="shared" ca="1" si="24"/>
        <v>38.367266666666659</v>
      </c>
      <c r="Z28" s="184">
        <f t="shared" ca="1" si="25"/>
        <v>157.5869733335</v>
      </c>
      <c r="AA28" s="184">
        <f t="shared" ca="1" si="26"/>
        <v>3.7634333333333334</v>
      </c>
      <c r="AB28" s="184">
        <f t="shared" ca="1" si="27"/>
        <v>4.9095474999999995</v>
      </c>
      <c r="AC28" s="184">
        <f t="shared" ca="1" si="28"/>
        <v>105.46080000000001</v>
      </c>
      <c r="AD28" s="184" t="str">
        <f t="shared" ca="1" si="29"/>
        <v/>
      </c>
    </row>
    <row r="29" spans="1:30" ht="19.899999999999999" customHeight="1" x14ac:dyDescent="0.25">
      <c r="A29" s="188" t="str">
        <f t="shared" ca="1" si="0"/>
        <v>25 - Arroz, Feijão, Bife, Salada + Fruta</v>
      </c>
      <c r="B29" s="189">
        <f t="shared" ca="1" si="1"/>
        <v>25</v>
      </c>
      <c r="C29" s="190">
        <f t="shared" ca="1" si="2"/>
        <v>1</v>
      </c>
      <c r="D29" s="191">
        <f t="shared" ca="1" si="5"/>
        <v>735.3143629130434</v>
      </c>
      <c r="E29" s="191">
        <f t="shared" ca="1" si="30"/>
        <v>116.70758985507244</v>
      </c>
      <c r="F29" s="191">
        <f t="shared" ca="1" si="30"/>
        <v>29.501286231884059</v>
      </c>
      <c r="G29" s="191">
        <f t="shared" ca="1" si="30"/>
        <v>16.207033333333332</v>
      </c>
      <c r="H29" s="191">
        <f t="shared" ca="1" si="30"/>
        <v>10.731066666666669</v>
      </c>
      <c r="I29" s="191">
        <f t="shared" ca="1" si="30"/>
        <v>175.75069999999999</v>
      </c>
      <c r="J29" s="191">
        <f t="shared" ca="1" si="30"/>
        <v>17.600933333333334</v>
      </c>
      <c r="K29" s="191">
        <f t="shared" ca="1" si="30"/>
        <v>141.90430000016664</v>
      </c>
      <c r="L29" s="191">
        <f t="shared" ca="1" si="30"/>
        <v>4.2160666666666664</v>
      </c>
      <c r="M29" s="191">
        <f t="shared" ca="1" si="30"/>
        <v>5.8141808333333334</v>
      </c>
      <c r="N29" s="191">
        <f t="shared" ca="1" si="30"/>
        <v>81.501666666666679</v>
      </c>
      <c r="O29" s="206" t="str">
        <f t="shared" ca="1" si="17"/>
        <v/>
      </c>
      <c r="P29" s="211">
        <v>147</v>
      </c>
      <c r="Q29" s="192">
        <v>724</v>
      </c>
      <c r="R29" s="192">
        <v>25</v>
      </c>
      <c r="S29" s="184">
        <f t="shared" ca="1" si="18"/>
        <v>735.3143629130434</v>
      </c>
      <c r="T29" s="184">
        <f t="shared" ca="1" si="19"/>
        <v>116.70758985507244</v>
      </c>
      <c r="U29" s="184">
        <f t="shared" ca="1" si="20"/>
        <v>29.501286231884059</v>
      </c>
      <c r="V29" s="184">
        <f t="shared" ca="1" si="21"/>
        <v>16.207033333333332</v>
      </c>
      <c r="W29" s="184">
        <f t="shared" ca="1" si="22"/>
        <v>10.731066666666669</v>
      </c>
      <c r="X29" s="184">
        <f t="shared" ca="1" si="23"/>
        <v>175.75069999999999</v>
      </c>
      <c r="Y29" s="184">
        <f t="shared" ca="1" si="24"/>
        <v>17.600933333333334</v>
      </c>
      <c r="Z29" s="184">
        <f t="shared" ca="1" si="25"/>
        <v>141.90430000016664</v>
      </c>
      <c r="AA29" s="184">
        <f t="shared" ca="1" si="26"/>
        <v>4.2160666666666664</v>
      </c>
      <c r="AB29" s="184">
        <f t="shared" ca="1" si="27"/>
        <v>5.8141808333333334</v>
      </c>
      <c r="AC29" s="184">
        <f t="shared" ca="1" si="28"/>
        <v>81.501666666666679</v>
      </c>
      <c r="AD29" s="184" t="str">
        <f t="shared" ca="1" si="29"/>
        <v/>
      </c>
    </row>
    <row r="30" spans="1:30" ht="19.899999999999999" customHeight="1" x14ac:dyDescent="0.25">
      <c r="A30" s="188" t="str">
        <f t="shared" ca="1" si="0"/>
        <v xml:space="preserve">26 - Arroz, Feijão, Frango ao Molho, Purê de Batatas e  Salada </v>
      </c>
      <c r="B30" s="189">
        <f t="shared" ca="1" si="1"/>
        <v>26</v>
      </c>
      <c r="C30" s="190">
        <f t="shared" ca="1" si="2"/>
        <v>1</v>
      </c>
      <c r="D30" s="191">
        <f t="shared" ca="1" si="5"/>
        <v>805.90133793913037</v>
      </c>
      <c r="E30" s="191">
        <f t="shared" ca="1" si="30"/>
        <v>123.93026811594201</v>
      </c>
      <c r="F30" s="191">
        <f t="shared" ca="1" si="30"/>
        <v>28.022315217391302</v>
      </c>
      <c r="G30" s="191">
        <f t="shared" ca="1" si="30"/>
        <v>21.827279999999998</v>
      </c>
      <c r="H30" s="191">
        <f t="shared" ca="1" si="30"/>
        <v>10.546900000000001</v>
      </c>
      <c r="I30" s="191">
        <f t="shared" ca="1" si="30"/>
        <v>62.730733333333319</v>
      </c>
      <c r="J30" s="191">
        <f t="shared" ca="1" si="30"/>
        <v>37.431433333333324</v>
      </c>
      <c r="K30" s="191">
        <f t="shared" ca="1" si="30"/>
        <v>157.16130666683333</v>
      </c>
      <c r="L30" s="191">
        <f t="shared" ca="1" si="30"/>
        <v>3.7559333333333336</v>
      </c>
      <c r="M30" s="191">
        <f t="shared" ca="1" si="30"/>
        <v>4.9020474999999992</v>
      </c>
      <c r="N30" s="191">
        <f t="shared" ca="1" si="30"/>
        <v>103.73346666666667</v>
      </c>
      <c r="O30" s="206" t="str">
        <f t="shared" ca="1" si="17"/>
        <v/>
      </c>
      <c r="P30" s="211">
        <v>227</v>
      </c>
      <c r="Q30" s="192">
        <v>754</v>
      </c>
      <c r="R30" s="192">
        <v>26</v>
      </c>
      <c r="S30" s="184">
        <f t="shared" ca="1" si="18"/>
        <v>805.90133793913037</v>
      </c>
      <c r="T30" s="184">
        <f t="shared" ca="1" si="19"/>
        <v>123.93026811594201</v>
      </c>
      <c r="U30" s="184">
        <f t="shared" ca="1" si="20"/>
        <v>28.022315217391302</v>
      </c>
      <c r="V30" s="184">
        <f t="shared" ca="1" si="21"/>
        <v>21.827279999999998</v>
      </c>
      <c r="W30" s="184">
        <f t="shared" ca="1" si="22"/>
        <v>10.546900000000001</v>
      </c>
      <c r="X30" s="184">
        <f t="shared" ca="1" si="23"/>
        <v>62.730733333333319</v>
      </c>
      <c r="Y30" s="184">
        <f t="shared" ca="1" si="24"/>
        <v>37.431433333333324</v>
      </c>
      <c r="Z30" s="184">
        <f t="shared" ca="1" si="25"/>
        <v>157.16130666683333</v>
      </c>
      <c r="AA30" s="184">
        <f t="shared" ca="1" si="26"/>
        <v>3.7559333333333336</v>
      </c>
      <c r="AB30" s="184">
        <f t="shared" ca="1" si="27"/>
        <v>4.9020474999999992</v>
      </c>
      <c r="AC30" s="184">
        <f t="shared" ca="1" si="28"/>
        <v>103.73346666666667</v>
      </c>
      <c r="AD30" s="184" t="str">
        <f t="shared" ca="1" si="29"/>
        <v/>
      </c>
    </row>
    <row r="31" spans="1:30" ht="19.899999999999999" customHeight="1" x14ac:dyDescent="0.25">
      <c r="A31" s="188" t="str">
        <f t="shared" ca="1" si="0"/>
        <v>27 - Arroz, Feijão, Picadinho de Carne com Abóbora, Salada e Fruta</v>
      </c>
      <c r="B31" s="189">
        <f t="shared" ca="1" si="1"/>
        <v>27</v>
      </c>
      <c r="C31" s="190">
        <f t="shared" ca="1" si="2"/>
        <v>1</v>
      </c>
      <c r="D31" s="191">
        <f t="shared" ca="1" si="5"/>
        <v>729.86066465217391</v>
      </c>
      <c r="E31" s="191">
        <f t="shared" ca="1" si="30"/>
        <v>115.16682608695652</v>
      </c>
      <c r="F31" s="191">
        <f t="shared" ca="1" si="30"/>
        <v>29.807590579710148</v>
      </c>
      <c r="G31" s="191">
        <f t="shared" ca="1" si="30"/>
        <v>16.266533333333332</v>
      </c>
      <c r="H31" s="191">
        <f t="shared" ca="1" si="30"/>
        <v>11.127066666666668</v>
      </c>
      <c r="I31" s="191">
        <f t="shared" ca="1" si="30"/>
        <v>157.03800000000001</v>
      </c>
      <c r="J31" s="191">
        <f t="shared" ca="1" si="30"/>
        <v>64.637599999999992</v>
      </c>
      <c r="K31" s="191">
        <f t="shared" ca="1" si="30"/>
        <v>140.2020333335</v>
      </c>
      <c r="L31" s="191">
        <f t="shared" ca="1" si="30"/>
        <v>4.1207666666666656</v>
      </c>
      <c r="M31" s="191">
        <f t="shared" ca="1" si="30"/>
        <v>5.1791808333333327</v>
      </c>
      <c r="N31" s="191">
        <f t="shared" ca="1" si="30"/>
        <v>88.375399999999999</v>
      </c>
      <c r="O31" s="206" t="str">
        <f t="shared" ca="1" si="17"/>
        <v/>
      </c>
      <c r="P31" s="211">
        <v>167</v>
      </c>
      <c r="Q31" s="192">
        <v>784</v>
      </c>
      <c r="R31" s="192">
        <v>27</v>
      </c>
      <c r="S31" s="184">
        <f t="shared" ca="1" si="18"/>
        <v>729.86066465217391</v>
      </c>
      <c r="T31" s="184">
        <f t="shared" ca="1" si="19"/>
        <v>115.16682608695652</v>
      </c>
      <c r="U31" s="184">
        <f t="shared" ca="1" si="20"/>
        <v>29.807590579710148</v>
      </c>
      <c r="V31" s="184">
        <f t="shared" ca="1" si="21"/>
        <v>16.266533333333332</v>
      </c>
      <c r="W31" s="184">
        <f t="shared" ca="1" si="22"/>
        <v>11.127066666666668</v>
      </c>
      <c r="X31" s="184">
        <f t="shared" ca="1" si="23"/>
        <v>157.03800000000001</v>
      </c>
      <c r="Y31" s="184">
        <f t="shared" ca="1" si="24"/>
        <v>64.637599999999992</v>
      </c>
      <c r="Z31" s="184">
        <f t="shared" ca="1" si="25"/>
        <v>140.2020333335</v>
      </c>
      <c r="AA31" s="184">
        <f t="shared" ca="1" si="26"/>
        <v>4.1207666666666656</v>
      </c>
      <c r="AB31" s="184">
        <f t="shared" ca="1" si="27"/>
        <v>5.1791808333333327</v>
      </c>
      <c r="AC31" s="184">
        <f t="shared" ca="1" si="28"/>
        <v>88.375399999999999</v>
      </c>
      <c r="AD31" s="184" t="str">
        <f t="shared" ca="1" si="29"/>
        <v/>
      </c>
    </row>
    <row r="32" spans="1:30" ht="19.899999999999999" customHeight="1" x14ac:dyDescent="0.25">
      <c r="A32" s="188" t="str">
        <f t="shared" ca="1" si="0"/>
        <v>Baião de Dois, Assado de Panela, Salada e Fruta</v>
      </c>
      <c r="B32" s="189">
        <f t="shared" ca="1" si="1"/>
        <v>28</v>
      </c>
      <c r="C32" s="190">
        <f t="shared" ca="1" si="2"/>
        <v>1</v>
      </c>
      <c r="D32" s="191">
        <f t="shared" ca="1" si="5"/>
        <v>692.25536827536234</v>
      </c>
      <c r="E32" s="191">
        <f t="shared" ca="1" si="30"/>
        <v>111.39740579710144</v>
      </c>
      <c r="F32" s="191">
        <f t="shared" ca="1" si="30"/>
        <v>27.932844202898551</v>
      </c>
      <c r="G32" s="191">
        <f t="shared" ca="1" si="30"/>
        <v>14.514866666666666</v>
      </c>
      <c r="H32" s="191">
        <f t="shared" ca="1" si="30"/>
        <v>8.0807333333333329</v>
      </c>
      <c r="I32" s="191">
        <f t="shared" ca="1" si="30"/>
        <v>50.333499999999994</v>
      </c>
      <c r="J32" s="191">
        <f t="shared" ca="1" si="30"/>
        <v>17.326266666666665</v>
      </c>
      <c r="K32" s="191">
        <f t="shared" ca="1" si="30"/>
        <v>125.06296666683335</v>
      </c>
      <c r="L32" s="191">
        <f t="shared" ca="1" si="30"/>
        <v>3.9982666666666669</v>
      </c>
      <c r="M32" s="191">
        <f t="shared" ca="1" si="30"/>
        <v>4.6463475000000001</v>
      </c>
      <c r="N32" s="191">
        <f t="shared" ca="1" si="30"/>
        <v>64.920333333333332</v>
      </c>
      <c r="O32" s="206" t="str">
        <f t="shared" ca="1" si="17"/>
        <v/>
      </c>
      <c r="P32" s="211">
        <v>193</v>
      </c>
      <c r="Q32" s="192">
        <v>814</v>
      </c>
      <c r="R32" s="192">
        <v>28</v>
      </c>
      <c r="S32" s="184">
        <f t="shared" ca="1" si="18"/>
        <v>692.25536827536234</v>
      </c>
      <c r="T32" s="184">
        <f t="shared" ca="1" si="19"/>
        <v>111.39740579710144</v>
      </c>
      <c r="U32" s="184">
        <f t="shared" ca="1" si="20"/>
        <v>27.932844202898551</v>
      </c>
      <c r="V32" s="184">
        <f t="shared" ca="1" si="21"/>
        <v>14.514866666666666</v>
      </c>
      <c r="W32" s="184">
        <f t="shared" ca="1" si="22"/>
        <v>8.0807333333333329</v>
      </c>
      <c r="X32" s="184">
        <f t="shared" ca="1" si="23"/>
        <v>50.333499999999994</v>
      </c>
      <c r="Y32" s="184">
        <f t="shared" ca="1" si="24"/>
        <v>17.326266666666665</v>
      </c>
      <c r="Z32" s="184">
        <f t="shared" ca="1" si="25"/>
        <v>125.06296666683335</v>
      </c>
      <c r="AA32" s="184">
        <f t="shared" ca="1" si="26"/>
        <v>3.9982666666666669</v>
      </c>
      <c r="AB32" s="184">
        <f t="shared" ca="1" si="27"/>
        <v>4.6463475000000001</v>
      </c>
      <c r="AC32" s="184">
        <f t="shared" ca="1" si="28"/>
        <v>64.920333333333332</v>
      </c>
      <c r="AD32" s="184" t="str">
        <f t="shared" ca="1" si="29"/>
        <v/>
      </c>
    </row>
    <row r="33" spans="1:30" ht="19.899999999999999" customHeight="1" x14ac:dyDescent="0.25">
      <c r="A33" s="188" t="str">
        <f t="shared" ca="1" si="0"/>
        <v>Galinhada, Salada + Fruta</v>
      </c>
      <c r="B33" s="189">
        <f t="shared" ca="1" si="1"/>
        <v>29</v>
      </c>
      <c r="C33" s="190">
        <f t="shared" ca="1" si="2"/>
        <v>1</v>
      </c>
      <c r="D33" s="191">
        <f t="shared" ca="1" si="5"/>
        <v>605.33791223847504</v>
      </c>
      <c r="E33" s="191">
        <f t="shared" ca="1" si="30"/>
        <v>99.654744927536214</v>
      </c>
      <c r="F33" s="191">
        <f t="shared" ca="1" si="30"/>
        <v>19.897905072463772</v>
      </c>
      <c r="G33" s="191">
        <f t="shared" ca="1" si="30"/>
        <v>13.897399999999999</v>
      </c>
      <c r="H33" s="191">
        <f t="shared" ca="1" si="30"/>
        <v>4.7516666666666669</v>
      </c>
      <c r="I33" s="191">
        <f t="shared" ca="1" si="30"/>
        <v>22.198700000000002</v>
      </c>
      <c r="J33" s="191">
        <f t="shared" ca="1" si="30"/>
        <v>45.569933333333331</v>
      </c>
      <c r="K33" s="191">
        <f t="shared" ca="1" si="30"/>
        <v>78.622133333500003</v>
      </c>
      <c r="L33" s="191">
        <f t="shared" ca="1" si="30"/>
        <v>2.8974666666666669</v>
      </c>
      <c r="M33" s="191">
        <f t="shared" ca="1" si="30"/>
        <v>2.1290808333333331</v>
      </c>
      <c r="N33" s="191">
        <f t="shared" ca="1" si="30"/>
        <v>60.124866666666655</v>
      </c>
      <c r="O33" s="206" t="str">
        <f t="shared" ca="1" si="17"/>
        <v/>
      </c>
      <c r="P33" s="211">
        <v>169</v>
      </c>
      <c r="Q33" s="192">
        <v>844</v>
      </c>
      <c r="R33" s="192">
        <v>29</v>
      </c>
      <c r="S33" s="184">
        <f t="shared" ca="1" si="18"/>
        <v>605.33791223847504</v>
      </c>
      <c r="T33" s="184">
        <f t="shared" ca="1" si="19"/>
        <v>99.654744927536214</v>
      </c>
      <c r="U33" s="184">
        <f t="shared" ca="1" si="20"/>
        <v>19.897905072463772</v>
      </c>
      <c r="V33" s="184">
        <f t="shared" ca="1" si="21"/>
        <v>13.897399999999999</v>
      </c>
      <c r="W33" s="184">
        <f t="shared" ca="1" si="22"/>
        <v>4.7516666666666669</v>
      </c>
      <c r="X33" s="184">
        <f t="shared" ca="1" si="23"/>
        <v>22.198700000000002</v>
      </c>
      <c r="Y33" s="184">
        <f t="shared" ca="1" si="24"/>
        <v>45.569933333333331</v>
      </c>
      <c r="Z33" s="184">
        <f t="shared" ca="1" si="25"/>
        <v>78.622133333500003</v>
      </c>
      <c r="AA33" s="184">
        <f t="shared" ca="1" si="26"/>
        <v>2.8974666666666669</v>
      </c>
      <c r="AB33" s="184">
        <f t="shared" ca="1" si="27"/>
        <v>2.1290808333333331</v>
      </c>
      <c r="AC33" s="184">
        <f t="shared" ca="1" si="28"/>
        <v>60.124866666666655</v>
      </c>
      <c r="AD33" s="184" t="str">
        <f t="shared" ca="1" si="29"/>
        <v/>
      </c>
    </row>
    <row r="34" spans="1:30" ht="19.899999999999999" customHeight="1" x14ac:dyDescent="0.25">
      <c r="A34" s="188" t="str">
        <f t="shared" ca="1" si="0"/>
        <v>Arroz, Feijão, Costela com Mandioca + Fruta</v>
      </c>
      <c r="B34" s="189">
        <f t="shared" ca="1" si="1"/>
        <v>30</v>
      </c>
      <c r="C34" s="190">
        <f t="shared" ca="1" si="2"/>
        <v>1</v>
      </c>
      <c r="D34" s="191">
        <f t="shared" ca="1" si="5"/>
        <v>910.21689552173893</v>
      </c>
      <c r="E34" s="191">
        <f t="shared" ca="1" si="30"/>
        <v>135.38121739130435</v>
      </c>
      <c r="F34" s="191">
        <f t="shared" ca="1" si="30"/>
        <v>25.209532608695653</v>
      </c>
      <c r="G34" s="191">
        <f t="shared" ca="1" si="30"/>
        <v>29.967866666666669</v>
      </c>
      <c r="H34" s="191">
        <f t="shared" ca="1" si="30"/>
        <v>10.182733333333335</v>
      </c>
      <c r="I34" s="191">
        <f t="shared" ca="1" si="30"/>
        <v>14.675000000000001</v>
      </c>
      <c r="J34" s="191">
        <f t="shared" ca="1" si="30"/>
        <v>31.971600000000002</v>
      </c>
      <c r="K34" s="191">
        <f t="shared" ca="1" si="30"/>
        <v>143.42130000016664</v>
      </c>
      <c r="L34" s="191">
        <f t="shared" ca="1" si="30"/>
        <v>3.9717666666666669</v>
      </c>
      <c r="M34" s="191">
        <f t="shared" ca="1" si="30"/>
        <v>4.3351808333333341</v>
      </c>
      <c r="N34" s="191">
        <f t="shared" ca="1" si="30"/>
        <v>57.126333333333335</v>
      </c>
      <c r="O34" s="206" t="str">
        <f t="shared" ca="1" si="17"/>
        <v/>
      </c>
      <c r="P34" s="212">
        <v>157</v>
      </c>
      <c r="Q34" s="192">
        <v>874</v>
      </c>
      <c r="R34" s="192">
        <v>30</v>
      </c>
      <c r="S34" s="184">
        <f t="shared" ca="1" si="18"/>
        <v>910.21689552173893</v>
      </c>
      <c r="T34" s="184">
        <f t="shared" ca="1" si="19"/>
        <v>135.38121739130435</v>
      </c>
      <c r="U34" s="184">
        <f t="shared" ca="1" si="20"/>
        <v>25.209532608695653</v>
      </c>
      <c r="V34" s="184">
        <f t="shared" ca="1" si="21"/>
        <v>29.967866666666669</v>
      </c>
      <c r="W34" s="184">
        <f t="shared" ca="1" si="22"/>
        <v>10.182733333333335</v>
      </c>
      <c r="X34" s="184">
        <f t="shared" ca="1" si="23"/>
        <v>14.675000000000001</v>
      </c>
      <c r="Y34" s="184">
        <f t="shared" ca="1" si="24"/>
        <v>31.971600000000002</v>
      </c>
      <c r="Z34" s="184">
        <f t="shared" ca="1" si="25"/>
        <v>143.42130000016664</v>
      </c>
      <c r="AA34" s="184">
        <f t="shared" ca="1" si="26"/>
        <v>3.9717666666666669</v>
      </c>
      <c r="AB34" s="184">
        <f t="shared" ca="1" si="27"/>
        <v>4.3351808333333341</v>
      </c>
      <c r="AC34" s="184">
        <f t="shared" ca="1" si="28"/>
        <v>57.126333333333335</v>
      </c>
      <c r="AD34" s="184" t="str">
        <f t="shared" ca="1" si="29"/>
        <v/>
      </c>
    </row>
    <row r="35" spans="1:30" ht="19.899999999999999" customHeight="1" x14ac:dyDescent="0.25">
      <c r="A35" s="188" t="str">
        <f t="shared" ca="1" si="0"/>
        <v/>
      </c>
      <c r="B35" s="189" t="str">
        <f t="shared" ca="1" si="1"/>
        <v/>
      </c>
      <c r="C35" s="190" t="str">
        <f t="shared" ca="1" si="2"/>
        <v/>
      </c>
      <c r="D35" s="191" t="str">
        <f t="shared" ca="1" si="5"/>
        <v/>
      </c>
      <c r="E35" s="191" t="str">
        <f t="shared" ca="1" si="30"/>
        <v/>
      </c>
      <c r="F35" s="191" t="str">
        <f t="shared" ca="1" si="30"/>
        <v/>
      </c>
      <c r="G35" s="191" t="str">
        <f t="shared" ca="1" si="30"/>
        <v/>
      </c>
      <c r="H35" s="191" t="str">
        <f t="shared" ca="1" si="30"/>
        <v/>
      </c>
      <c r="I35" s="191" t="str">
        <f t="shared" ca="1" si="30"/>
        <v/>
      </c>
      <c r="J35" s="191" t="str">
        <f t="shared" ca="1" si="30"/>
        <v/>
      </c>
      <c r="K35" s="191" t="str">
        <f t="shared" ca="1" si="30"/>
        <v/>
      </c>
      <c r="L35" s="191" t="str">
        <f t="shared" ca="1" si="30"/>
        <v/>
      </c>
      <c r="M35" s="191" t="str">
        <f t="shared" ca="1" si="30"/>
        <v/>
      </c>
      <c r="N35" s="191" t="str">
        <f t="shared" ca="1" si="30"/>
        <v/>
      </c>
      <c r="O35" s="206" t="str">
        <f t="shared" ca="1" si="17"/>
        <v/>
      </c>
      <c r="P35" s="212"/>
      <c r="Q35" s="192">
        <v>903</v>
      </c>
      <c r="R35" s="192">
        <v>31</v>
      </c>
      <c r="S35" s="184" t="str">
        <f t="shared" ca="1" si="18"/>
        <v/>
      </c>
      <c r="T35" s="184" t="str">
        <f t="shared" ca="1" si="19"/>
        <v/>
      </c>
      <c r="U35" s="184" t="str">
        <f t="shared" ca="1" si="20"/>
        <v/>
      </c>
      <c r="V35" s="184" t="str">
        <f t="shared" ca="1" si="21"/>
        <v/>
      </c>
      <c r="W35" s="184" t="str">
        <f t="shared" ca="1" si="22"/>
        <v/>
      </c>
      <c r="X35" s="184" t="str">
        <f t="shared" ca="1" si="23"/>
        <v/>
      </c>
      <c r="Y35" s="184" t="str">
        <f t="shared" ca="1" si="24"/>
        <v/>
      </c>
      <c r="Z35" s="184" t="str">
        <f t="shared" ca="1" si="25"/>
        <v/>
      </c>
      <c r="AA35" s="184" t="str">
        <f t="shared" ca="1" si="26"/>
        <v/>
      </c>
      <c r="AB35" s="184" t="str">
        <f t="shared" ca="1" si="27"/>
        <v/>
      </c>
      <c r="AC35" s="184" t="str">
        <f t="shared" ca="1" si="28"/>
        <v/>
      </c>
      <c r="AD35" s="184" t="str">
        <f t="shared" ca="1" si="29"/>
        <v/>
      </c>
    </row>
    <row r="36" spans="1:30" ht="19.899999999999999" customHeight="1" x14ac:dyDescent="0.25">
      <c r="A36" s="188" t="str">
        <f t="shared" ca="1" si="0"/>
        <v/>
      </c>
      <c r="B36" s="189" t="str">
        <f t="shared" ca="1" si="1"/>
        <v/>
      </c>
      <c r="C36" s="190" t="str">
        <f t="shared" ca="1" si="2"/>
        <v/>
      </c>
      <c r="D36" s="191" t="str">
        <f t="shared" ca="1" si="5"/>
        <v/>
      </c>
      <c r="E36" s="191" t="str">
        <f t="shared" ca="1" si="30"/>
        <v/>
      </c>
      <c r="F36" s="191" t="str">
        <f t="shared" ca="1" si="30"/>
        <v/>
      </c>
      <c r="G36" s="191" t="str">
        <f t="shared" ca="1" si="30"/>
        <v/>
      </c>
      <c r="H36" s="191" t="str">
        <f t="shared" ca="1" si="30"/>
        <v/>
      </c>
      <c r="I36" s="191" t="str">
        <f t="shared" ca="1" si="30"/>
        <v/>
      </c>
      <c r="J36" s="191" t="str">
        <f t="shared" ca="1" si="30"/>
        <v/>
      </c>
      <c r="K36" s="191" t="str">
        <f t="shared" ca="1" si="30"/>
        <v/>
      </c>
      <c r="L36" s="191" t="str">
        <f t="shared" ca="1" si="30"/>
        <v/>
      </c>
      <c r="M36" s="191" t="str">
        <f t="shared" ca="1" si="30"/>
        <v/>
      </c>
      <c r="N36" s="191" t="str">
        <f t="shared" ca="1" si="30"/>
        <v/>
      </c>
      <c r="O36" s="206" t="str">
        <f t="shared" ca="1" si="17"/>
        <v/>
      </c>
      <c r="P36" s="212"/>
      <c r="Q36" s="192">
        <v>932</v>
      </c>
      <c r="R36" s="192">
        <v>32</v>
      </c>
      <c r="S36" s="184" t="str">
        <f t="shared" ca="1" si="18"/>
        <v/>
      </c>
      <c r="T36" s="184" t="str">
        <f t="shared" ca="1" si="19"/>
        <v/>
      </c>
      <c r="U36" s="184" t="str">
        <f t="shared" ca="1" si="20"/>
        <v/>
      </c>
      <c r="V36" s="184" t="str">
        <f t="shared" ca="1" si="21"/>
        <v/>
      </c>
      <c r="W36" s="184" t="str">
        <f t="shared" ca="1" si="22"/>
        <v/>
      </c>
      <c r="X36" s="184" t="str">
        <f t="shared" ca="1" si="23"/>
        <v/>
      </c>
      <c r="Y36" s="184" t="str">
        <f t="shared" ca="1" si="24"/>
        <v/>
      </c>
      <c r="Z36" s="184" t="str">
        <f t="shared" ca="1" si="25"/>
        <v/>
      </c>
      <c r="AA36" s="184" t="str">
        <f t="shared" ca="1" si="26"/>
        <v/>
      </c>
      <c r="AB36" s="184" t="str">
        <f t="shared" ca="1" si="27"/>
        <v/>
      </c>
      <c r="AC36" s="184" t="str">
        <f t="shared" ca="1" si="28"/>
        <v/>
      </c>
      <c r="AD36" s="184" t="str">
        <f t="shared" ca="1" si="29"/>
        <v/>
      </c>
    </row>
    <row r="37" spans="1:30" ht="19.899999999999999" customHeight="1" x14ac:dyDescent="0.25">
      <c r="A37" s="188" t="str">
        <f t="shared" ca="1" si="0"/>
        <v/>
      </c>
      <c r="B37" s="189" t="str">
        <f t="shared" ref="B37:B54" ca="1" si="31">IF(A37&lt;&gt;"",R37,"")</f>
        <v/>
      </c>
      <c r="C37" s="190" t="str">
        <f t="shared" ca="1" si="2"/>
        <v/>
      </c>
      <c r="D37" s="191" t="str">
        <f t="shared" ca="1" si="5"/>
        <v/>
      </c>
      <c r="E37" s="191" t="str">
        <f t="shared" ca="1" si="30"/>
        <v/>
      </c>
      <c r="F37" s="191" t="str">
        <f t="shared" ca="1" si="30"/>
        <v/>
      </c>
      <c r="G37" s="191" t="str">
        <f t="shared" ca="1" si="30"/>
        <v/>
      </c>
      <c r="H37" s="191" t="str">
        <f t="shared" ca="1" si="30"/>
        <v/>
      </c>
      <c r="I37" s="191" t="str">
        <f t="shared" ca="1" si="30"/>
        <v/>
      </c>
      <c r="J37" s="191" t="str">
        <f t="shared" ca="1" si="30"/>
        <v/>
      </c>
      <c r="K37" s="191" t="str">
        <f t="shared" ca="1" si="30"/>
        <v/>
      </c>
      <c r="L37" s="191" t="str">
        <f t="shared" ca="1" si="30"/>
        <v/>
      </c>
      <c r="M37" s="191" t="str">
        <f t="shared" ca="1" si="30"/>
        <v/>
      </c>
      <c r="N37" s="191" t="str">
        <f t="shared" ca="1" si="30"/>
        <v/>
      </c>
      <c r="O37" s="206" t="str">
        <f t="shared" ca="1" si="17"/>
        <v/>
      </c>
      <c r="P37" s="212"/>
      <c r="Q37" s="192">
        <v>961</v>
      </c>
      <c r="R37" s="192">
        <v>33</v>
      </c>
      <c r="S37" s="184" t="str">
        <f t="shared" ca="1" si="18"/>
        <v/>
      </c>
      <c r="T37" s="184" t="str">
        <f t="shared" ca="1" si="19"/>
        <v/>
      </c>
      <c r="U37" s="184" t="str">
        <f t="shared" ca="1" si="20"/>
        <v/>
      </c>
      <c r="V37" s="184" t="str">
        <f t="shared" ca="1" si="21"/>
        <v/>
      </c>
      <c r="W37" s="184" t="str">
        <f t="shared" ca="1" si="22"/>
        <v/>
      </c>
      <c r="X37" s="184" t="str">
        <f t="shared" ca="1" si="23"/>
        <v/>
      </c>
      <c r="Y37" s="184" t="str">
        <f t="shared" ca="1" si="24"/>
        <v/>
      </c>
      <c r="Z37" s="184" t="str">
        <f t="shared" ca="1" si="25"/>
        <v/>
      </c>
      <c r="AA37" s="184" t="str">
        <f t="shared" ca="1" si="26"/>
        <v/>
      </c>
      <c r="AB37" s="184" t="str">
        <f t="shared" ca="1" si="27"/>
        <v/>
      </c>
      <c r="AC37" s="184" t="str">
        <f t="shared" ca="1" si="28"/>
        <v/>
      </c>
      <c r="AD37" s="184" t="str">
        <f t="shared" ca="1" si="29"/>
        <v/>
      </c>
    </row>
    <row r="38" spans="1:30" ht="19.899999999999999" customHeight="1" x14ac:dyDescent="0.25">
      <c r="A38" s="188" t="str">
        <f t="shared" ca="1" si="0"/>
        <v/>
      </c>
      <c r="B38" s="189" t="str">
        <f t="shared" ca="1" si="31"/>
        <v/>
      </c>
      <c r="C38" s="190" t="str">
        <f t="shared" ca="1" si="2"/>
        <v/>
      </c>
      <c r="D38" s="191" t="str">
        <f t="shared" ca="1" si="5"/>
        <v/>
      </c>
      <c r="E38" s="191" t="str">
        <f t="shared" ca="1" si="30"/>
        <v/>
      </c>
      <c r="F38" s="191" t="str">
        <f t="shared" ca="1" si="30"/>
        <v/>
      </c>
      <c r="G38" s="191" t="str">
        <f t="shared" ca="1" si="30"/>
        <v/>
      </c>
      <c r="H38" s="191" t="str">
        <f t="shared" ca="1" si="30"/>
        <v/>
      </c>
      <c r="I38" s="191" t="str">
        <f t="shared" ca="1" si="30"/>
        <v/>
      </c>
      <c r="J38" s="191" t="str">
        <f t="shared" ca="1" si="30"/>
        <v/>
      </c>
      <c r="K38" s="191" t="str">
        <f t="shared" ca="1" si="30"/>
        <v/>
      </c>
      <c r="L38" s="191" t="str">
        <f t="shared" ca="1" si="30"/>
        <v/>
      </c>
      <c r="M38" s="191" t="str">
        <f t="shared" ca="1" si="30"/>
        <v/>
      </c>
      <c r="N38" s="191" t="str">
        <f t="shared" ca="1" si="30"/>
        <v/>
      </c>
      <c r="O38" s="206" t="str">
        <f t="shared" ca="1" si="17"/>
        <v/>
      </c>
      <c r="P38" s="212"/>
      <c r="Q38" s="192">
        <v>990</v>
      </c>
      <c r="R38" s="192">
        <v>34</v>
      </c>
      <c r="S38" s="184" t="str">
        <f t="shared" ca="1" si="18"/>
        <v/>
      </c>
      <c r="T38" s="184" t="str">
        <f t="shared" ca="1" si="19"/>
        <v/>
      </c>
      <c r="U38" s="184" t="str">
        <f t="shared" ca="1" si="20"/>
        <v/>
      </c>
      <c r="V38" s="184" t="str">
        <f t="shared" ca="1" si="21"/>
        <v/>
      </c>
      <c r="W38" s="184" t="str">
        <f t="shared" ca="1" si="22"/>
        <v/>
      </c>
      <c r="X38" s="184" t="str">
        <f t="shared" ca="1" si="23"/>
        <v/>
      </c>
      <c r="Y38" s="184" t="str">
        <f t="shared" ca="1" si="24"/>
        <v/>
      </c>
      <c r="Z38" s="184" t="str">
        <f t="shared" ca="1" si="25"/>
        <v/>
      </c>
      <c r="AA38" s="184" t="str">
        <f t="shared" ca="1" si="26"/>
        <v/>
      </c>
      <c r="AB38" s="184" t="str">
        <f t="shared" ca="1" si="27"/>
        <v/>
      </c>
      <c r="AC38" s="184" t="str">
        <f t="shared" ca="1" si="28"/>
        <v/>
      </c>
      <c r="AD38" s="184" t="str">
        <f t="shared" ca="1" si="29"/>
        <v/>
      </c>
    </row>
    <row r="39" spans="1:30" ht="19.899999999999999" customHeight="1" x14ac:dyDescent="0.25">
      <c r="A39" s="188" t="str">
        <f t="shared" ca="1" si="0"/>
        <v/>
      </c>
      <c r="B39" s="189" t="str">
        <f t="shared" ca="1" si="31"/>
        <v/>
      </c>
      <c r="C39" s="190" t="str">
        <f t="shared" ca="1" si="2"/>
        <v/>
      </c>
      <c r="D39" s="191" t="str">
        <f t="shared" ca="1" si="5"/>
        <v/>
      </c>
      <c r="E39" s="191" t="str">
        <f t="shared" ca="1" si="30"/>
        <v/>
      </c>
      <c r="F39" s="191" t="str">
        <f t="shared" ca="1" si="30"/>
        <v/>
      </c>
      <c r="G39" s="191" t="str">
        <f t="shared" ca="1" si="30"/>
        <v/>
      </c>
      <c r="H39" s="191" t="str">
        <f t="shared" ca="1" si="30"/>
        <v/>
      </c>
      <c r="I39" s="191" t="str">
        <f t="shared" ca="1" si="30"/>
        <v/>
      </c>
      <c r="J39" s="191" t="str">
        <f t="shared" ca="1" si="30"/>
        <v/>
      </c>
      <c r="K39" s="191" t="str">
        <f t="shared" ca="1" si="30"/>
        <v/>
      </c>
      <c r="L39" s="191" t="str">
        <f t="shared" ca="1" si="30"/>
        <v/>
      </c>
      <c r="M39" s="191" t="str">
        <f t="shared" ca="1" si="30"/>
        <v/>
      </c>
      <c r="N39" s="191" t="str">
        <f t="shared" ca="1" si="30"/>
        <v/>
      </c>
      <c r="O39" s="206" t="str">
        <f t="shared" ca="1" si="17"/>
        <v/>
      </c>
      <c r="P39" s="212"/>
      <c r="Q39" s="192">
        <v>1019</v>
      </c>
      <c r="R39" s="192">
        <v>35</v>
      </c>
      <c r="S39" s="184" t="str">
        <f t="shared" ca="1" si="18"/>
        <v/>
      </c>
      <c r="T39" s="184" t="str">
        <f t="shared" ca="1" si="19"/>
        <v/>
      </c>
      <c r="U39" s="184" t="str">
        <f t="shared" ca="1" si="20"/>
        <v/>
      </c>
      <c r="V39" s="184" t="str">
        <f t="shared" ca="1" si="21"/>
        <v/>
      </c>
      <c r="W39" s="184" t="str">
        <f t="shared" ca="1" si="22"/>
        <v/>
      </c>
      <c r="X39" s="184" t="str">
        <f t="shared" ca="1" si="23"/>
        <v/>
      </c>
      <c r="Y39" s="184" t="str">
        <f t="shared" ca="1" si="24"/>
        <v/>
      </c>
      <c r="Z39" s="184" t="str">
        <f t="shared" ca="1" si="25"/>
        <v/>
      </c>
      <c r="AA39" s="184" t="str">
        <f t="shared" ca="1" si="26"/>
        <v/>
      </c>
      <c r="AB39" s="184" t="str">
        <f t="shared" ca="1" si="27"/>
        <v/>
      </c>
      <c r="AC39" s="184" t="str">
        <f t="shared" ca="1" si="28"/>
        <v/>
      </c>
      <c r="AD39" s="184" t="str">
        <f t="shared" ca="1" si="29"/>
        <v/>
      </c>
    </row>
    <row r="40" spans="1:30" ht="19.899999999999999" customHeight="1" x14ac:dyDescent="0.25">
      <c r="A40" s="188" t="str">
        <f t="shared" ca="1" si="0"/>
        <v/>
      </c>
      <c r="B40" s="189" t="str">
        <f t="shared" ca="1" si="31"/>
        <v/>
      </c>
      <c r="C40" s="190" t="str">
        <f t="shared" ca="1" si="2"/>
        <v/>
      </c>
      <c r="D40" s="191" t="str">
        <f t="shared" ca="1" si="5"/>
        <v/>
      </c>
      <c r="E40" s="191" t="str">
        <f t="shared" ca="1" si="30"/>
        <v/>
      </c>
      <c r="F40" s="191" t="str">
        <f t="shared" ca="1" si="30"/>
        <v/>
      </c>
      <c r="G40" s="191" t="str">
        <f t="shared" ca="1" si="30"/>
        <v/>
      </c>
      <c r="H40" s="191" t="str">
        <f t="shared" ca="1" si="30"/>
        <v/>
      </c>
      <c r="I40" s="191" t="str">
        <f t="shared" ca="1" si="30"/>
        <v/>
      </c>
      <c r="J40" s="191" t="str">
        <f t="shared" ca="1" si="30"/>
        <v/>
      </c>
      <c r="K40" s="191" t="str">
        <f t="shared" ca="1" si="30"/>
        <v/>
      </c>
      <c r="L40" s="191" t="str">
        <f t="shared" ca="1" si="30"/>
        <v/>
      </c>
      <c r="M40" s="191" t="str">
        <f t="shared" ca="1" si="30"/>
        <v/>
      </c>
      <c r="N40" s="191" t="str">
        <f t="shared" ca="1" si="30"/>
        <v/>
      </c>
      <c r="O40" s="206" t="str">
        <f t="shared" ca="1" si="17"/>
        <v/>
      </c>
      <c r="P40" s="212"/>
      <c r="Q40" s="192">
        <v>1048</v>
      </c>
      <c r="R40" s="192">
        <v>36</v>
      </c>
      <c r="S40" s="184" t="str">
        <f t="shared" ca="1" si="18"/>
        <v/>
      </c>
      <c r="T40" s="184" t="str">
        <f t="shared" ca="1" si="19"/>
        <v/>
      </c>
      <c r="U40" s="184" t="str">
        <f t="shared" ca="1" si="20"/>
        <v/>
      </c>
      <c r="V40" s="184" t="str">
        <f t="shared" ca="1" si="21"/>
        <v/>
      </c>
      <c r="W40" s="184" t="str">
        <f t="shared" ca="1" si="22"/>
        <v/>
      </c>
      <c r="X40" s="184" t="str">
        <f t="shared" ca="1" si="23"/>
        <v/>
      </c>
      <c r="Y40" s="184" t="str">
        <f t="shared" ca="1" si="24"/>
        <v/>
      </c>
      <c r="Z40" s="184" t="str">
        <f t="shared" ca="1" si="25"/>
        <v/>
      </c>
      <c r="AA40" s="184" t="str">
        <f t="shared" ca="1" si="26"/>
        <v/>
      </c>
      <c r="AB40" s="184" t="str">
        <f t="shared" ca="1" si="27"/>
        <v/>
      </c>
      <c r="AC40" s="184" t="str">
        <f t="shared" ca="1" si="28"/>
        <v/>
      </c>
      <c r="AD40" s="184" t="str">
        <f t="shared" ca="1" si="29"/>
        <v/>
      </c>
    </row>
    <row r="41" spans="1:30" ht="19.899999999999999" customHeight="1" x14ac:dyDescent="0.25">
      <c r="A41" s="188" t="str">
        <f t="shared" ca="1" si="0"/>
        <v/>
      </c>
      <c r="B41" s="189" t="str">
        <f t="shared" ca="1" si="31"/>
        <v/>
      </c>
      <c r="C41" s="190" t="str">
        <f t="shared" ca="1" si="2"/>
        <v/>
      </c>
      <c r="D41" s="191" t="str">
        <f t="shared" ca="1" si="5"/>
        <v/>
      </c>
      <c r="E41" s="191" t="str">
        <f t="shared" ca="1" si="30"/>
        <v/>
      </c>
      <c r="F41" s="191" t="str">
        <f t="shared" ca="1" si="30"/>
        <v/>
      </c>
      <c r="G41" s="191" t="str">
        <f t="shared" ca="1" si="30"/>
        <v/>
      </c>
      <c r="H41" s="191" t="str">
        <f t="shared" ca="1" si="30"/>
        <v/>
      </c>
      <c r="I41" s="191" t="str">
        <f t="shared" ca="1" si="30"/>
        <v/>
      </c>
      <c r="J41" s="191" t="str">
        <f t="shared" ca="1" si="30"/>
        <v/>
      </c>
      <c r="K41" s="191" t="str">
        <f t="shared" ca="1" si="30"/>
        <v/>
      </c>
      <c r="L41" s="191" t="str">
        <f t="shared" ca="1" si="30"/>
        <v/>
      </c>
      <c r="M41" s="191" t="str">
        <f t="shared" ca="1" si="30"/>
        <v/>
      </c>
      <c r="N41" s="191" t="str">
        <f t="shared" ca="1" si="30"/>
        <v/>
      </c>
      <c r="O41" s="206" t="str">
        <f t="shared" ca="1" si="17"/>
        <v/>
      </c>
      <c r="P41" s="212"/>
      <c r="Q41" s="192">
        <v>1077</v>
      </c>
      <c r="R41" s="192">
        <v>37</v>
      </c>
      <c r="S41" s="184" t="str">
        <f t="shared" ca="1" si="18"/>
        <v/>
      </c>
      <c r="T41" s="184" t="str">
        <f t="shared" ca="1" si="19"/>
        <v/>
      </c>
      <c r="U41" s="184" t="str">
        <f t="shared" ca="1" si="20"/>
        <v/>
      </c>
      <c r="V41" s="184" t="str">
        <f t="shared" ca="1" si="21"/>
        <v/>
      </c>
      <c r="W41" s="184" t="str">
        <f t="shared" ca="1" si="22"/>
        <v/>
      </c>
      <c r="X41" s="184" t="str">
        <f t="shared" ca="1" si="23"/>
        <v/>
      </c>
      <c r="Y41" s="184" t="str">
        <f t="shared" ca="1" si="24"/>
        <v/>
      </c>
      <c r="Z41" s="184" t="str">
        <f t="shared" ca="1" si="25"/>
        <v/>
      </c>
      <c r="AA41" s="184" t="str">
        <f t="shared" ca="1" si="26"/>
        <v/>
      </c>
      <c r="AB41" s="184" t="str">
        <f t="shared" ca="1" si="27"/>
        <v/>
      </c>
      <c r="AC41" s="184" t="str">
        <f t="shared" ca="1" si="28"/>
        <v/>
      </c>
      <c r="AD41" s="184" t="str">
        <f t="shared" ca="1" si="29"/>
        <v/>
      </c>
    </row>
    <row r="42" spans="1:30" ht="19.899999999999999" customHeight="1" x14ac:dyDescent="0.25">
      <c r="A42" s="188" t="str">
        <f t="shared" ca="1" si="0"/>
        <v/>
      </c>
      <c r="B42" s="189" t="str">
        <f t="shared" ca="1" si="31"/>
        <v/>
      </c>
      <c r="C42" s="190" t="str">
        <f t="shared" ca="1" si="2"/>
        <v/>
      </c>
      <c r="D42" s="191" t="str">
        <f t="shared" ca="1" si="5"/>
        <v/>
      </c>
      <c r="E42" s="191" t="str">
        <f t="shared" ca="1" si="30"/>
        <v/>
      </c>
      <c r="F42" s="191" t="str">
        <f t="shared" ca="1" si="30"/>
        <v/>
      </c>
      <c r="G42" s="191" t="str">
        <f t="shared" ca="1" si="30"/>
        <v/>
      </c>
      <c r="H42" s="191" t="str">
        <f t="shared" ca="1" si="30"/>
        <v/>
      </c>
      <c r="I42" s="191" t="str">
        <f t="shared" ca="1" si="30"/>
        <v/>
      </c>
      <c r="J42" s="191" t="str">
        <f t="shared" ca="1" si="30"/>
        <v/>
      </c>
      <c r="K42" s="191" t="str">
        <f t="shared" ca="1" si="30"/>
        <v/>
      </c>
      <c r="L42" s="191" t="str">
        <f t="shared" ca="1" si="30"/>
        <v/>
      </c>
      <c r="M42" s="191" t="str">
        <f t="shared" ca="1" si="30"/>
        <v/>
      </c>
      <c r="N42" s="191" t="str">
        <f t="shared" ref="E42:N54" ca="1" si="32">IF($A42&lt;&gt;"",INDIRECT("Cardapio!" &amp; N$2 &amp; $Q42+24),"")</f>
        <v/>
      </c>
      <c r="O42" s="206" t="str">
        <f t="shared" ca="1" si="17"/>
        <v/>
      </c>
      <c r="P42" s="212"/>
      <c r="Q42" s="192">
        <v>1106</v>
      </c>
      <c r="R42" s="192">
        <v>38</v>
      </c>
      <c r="S42" s="184" t="str">
        <f t="shared" ca="1" si="18"/>
        <v/>
      </c>
      <c r="T42" s="184" t="str">
        <f t="shared" ca="1" si="19"/>
        <v/>
      </c>
      <c r="U42" s="184" t="str">
        <f t="shared" ca="1" si="20"/>
        <v/>
      </c>
      <c r="V42" s="184" t="str">
        <f t="shared" ca="1" si="21"/>
        <v/>
      </c>
      <c r="W42" s="184" t="str">
        <f t="shared" ca="1" si="22"/>
        <v/>
      </c>
      <c r="X42" s="184" t="str">
        <f t="shared" ca="1" si="23"/>
        <v/>
      </c>
      <c r="Y42" s="184" t="str">
        <f t="shared" ca="1" si="24"/>
        <v/>
      </c>
      <c r="Z42" s="184" t="str">
        <f t="shared" ca="1" si="25"/>
        <v/>
      </c>
      <c r="AA42" s="184" t="str">
        <f t="shared" ca="1" si="26"/>
        <v/>
      </c>
      <c r="AB42" s="184" t="str">
        <f t="shared" ca="1" si="27"/>
        <v/>
      </c>
      <c r="AC42" s="184" t="str">
        <f t="shared" ca="1" si="28"/>
        <v/>
      </c>
      <c r="AD42" s="184" t="str">
        <f t="shared" ca="1" si="29"/>
        <v/>
      </c>
    </row>
    <row r="43" spans="1:30" ht="19.899999999999999" customHeight="1" x14ac:dyDescent="0.25">
      <c r="A43" s="188" t="str">
        <f t="shared" ca="1" si="0"/>
        <v/>
      </c>
      <c r="B43" s="189" t="str">
        <f t="shared" ca="1" si="31"/>
        <v/>
      </c>
      <c r="C43" s="190" t="str">
        <f t="shared" ca="1" si="2"/>
        <v/>
      </c>
      <c r="D43" s="191" t="str">
        <f t="shared" ca="1" si="5"/>
        <v/>
      </c>
      <c r="E43" s="191" t="str">
        <f t="shared" ca="1" si="32"/>
        <v/>
      </c>
      <c r="F43" s="191" t="str">
        <f t="shared" ca="1" si="32"/>
        <v/>
      </c>
      <c r="G43" s="191" t="str">
        <f t="shared" ca="1" si="32"/>
        <v/>
      </c>
      <c r="H43" s="191" t="str">
        <f t="shared" ca="1" si="32"/>
        <v/>
      </c>
      <c r="I43" s="191" t="str">
        <f t="shared" ca="1" si="32"/>
        <v/>
      </c>
      <c r="J43" s="191" t="str">
        <f t="shared" ca="1" si="32"/>
        <v/>
      </c>
      <c r="K43" s="191" t="str">
        <f t="shared" ca="1" si="32"/>
        <v/>
      </c>
      <c r="L43" s="191" t="str">
        <f t="shared" ca="1" si="32"/>
        <v/>
      </c>
      <c r="M43" s="191" t="str">
        <f t="shared" ca="1" si="32"/>
        <v/>
      </c>
      <c r="N43" s="191" t="str">
        <f t="shared" ca="1" si="32"/>
        <v/>
      </c>
      <c r="O43" s="206" t="str">
        <f t="shared" ca="1" si="17"/>
        <v/>
      </c>
      <c r="P43" s="212"/>
      <c r="Q43" s="192">
        <v>1135</v>
      </c>
      <c r="R43" s="192">
        <v>39</v>
      </c>
      <c r="S43" s="184" t="str">
        <f t="shared" ca="1" si="18"/>
        <v/>
      </c>
      <c r="T43" s="184" t="str">
        <f t="shared" ca="1" si="19"/>
        <v/>
      </c>
      <c r="U43" s="184" t="str">
        <f t="shared" ca="1" si="20"/>
        <v/>
      </c>
      <c r="V43" s="184" t="str">
        <f t="shared" ca="1" si="21"/>
        <v/>
      </c>
      <c r="W43" s="184" t="str">
        <f t="shared" ca="1" si="22"/>
        <v/>
      </c>
      <c r="X43" s="184" t="str">
        <f t="shared" ca="1" si="23"/>
        <v/>
      </c>
      <c r="Y43" s="184" t="str">
        <f t="shared" ca="1" si="24"/>
        <v/>
      </c>
      <c r="Z43" s="184" t="str">
        <f t="shared" ca="1" si="25"/>
        <v/>
      </c>
      <c r="AA43" s="184" t="str">
        <f t="shared" ca="1" si="26"/>
        <v/>
      </c>
      <c r="AB43" s="184" t="str">
        <f t="shared" ca="1" si="27"/>
        <v/>
      </c>
      <c r="AC43" s="184" t="str">
        <f t="shared" ca="1" si="28"/>
        <v/>
      </c>
      <c r="AD43" s="184" t="str">
        <f t="shared" ca="1" si="29"/>
        <v/>
      </c>
    </row>
    <row r="44" spans="1:30" ht="19.899999999999999" customHeight="1" x14ac:dyDescent="0.25">
      <c r="A44" s="188" t="str">
        <f t="shared" ca="1" si="0"/>
        <v/>
      </c>
      <c r="B44" s="189" t="str">
        <f t="shared" ca="1" si="31"/>
        <v/>
      </c>
      <c r="C44" s="190" t="str">
        <f t="shared" ca="1" si="2"/>
        <v/>
      </c>
      <c r="D44" s="191" t="str">
        <f t="shared" ca="1" si="5"/>
        <v/>
      </c>
      <c r="E44" s="191" t="str">
        <f t="shared" ca="1" si="32"/>
        <v/>
      </c>
      <c r="F44" s="191" t="str">
        <f t="shared" ca="1" si="32"/>
        <v/>
      </c>
      <c r="G44" s="191" t="str">
        <f t="shared" ca="1" si="32"/>
        <v/>
      </c>
      <c r="H44" s="191" t="str">
        <f t="shared" ca="1" si="32"/>
        <v/>
      </c>
      <c r="I44" s="191" t="str">
        <f t="shared" ca="1" si="32"/>
        <v/>
      </c>
      <c r="J44" s="191" t="str">
        <f t="shared" ca="1" si="32"/>
        <v/>
      </c>
      <c r="K44" s="191" t="str">
        <f t="shared" ca="1" si="32"/>
        <v/>
      </c>
      <c r="L44" s="191" t="str">
        <f t="shared" ca="1" si="32"/>
        <v/>
      </c>
      <c r="M44" s="191" t="str">
        <f t="shared" ca="1" si="32"/>
        <v/>
      </c>
      <c r="N44" s="191" t="str">
        <f t="shared" ca="1" si="32"/>
        <v/>
      </c>
      <c r="O44" s="206" t="str">
        <f t="shared" ca="1" si="17"/>
        <v/>
      </c>
      <c r="P44" s="212"/>
      <c r="Q44" s="192">
        <v>1164</v>
      </c>
      <c r="R44" s="192">
        <v>40</v>
      </c>
      <c r="S44" s="184" t="str">
        <f t="shared" ca="1" si="18"/>
        <v/>
      </c>
      <c r="T44" s="184" t="str">
        <f t="shared" ca="1" si="19"/>
        <v/>
      </c>
      <c r="U44" s="184" t="str">
        <f t="shared" ca="1" si="20"/>
        <v/>
      </c>
      <c r="V44" s="184" t="str">
        <f t="shared" ca="1" si="21"/>
        <v/>
      </c>
      <c r="W44" s="184" t="str">
        <f t="shared" ca="1" si="22"/>
        <v/>
      </c>
      <c r="X44" s="184" t="str">
        <f t="shared" ca="1" si="23"/>
        <v/>
      </c>
      <c r="Y44" s="184" t="str">
        <f t="shared" ca="1" si="24"/>
        <v/>
      </c>
      <c r="Z44" s="184" t="str">
        <f t="shared" ca="1" si="25"/>
        <v/>
      </c>
      <c r="AA44" s="184" t="str">
        <f t="shared" ca="1" si="26"/>
        <v/>
      </c>
      <c r="AB44" s="184" t="str">
        <f t="shared" ca="1" si="27"/>
        <v/>
      </c>
      <c r="AC44" s="184" t="str">
        <f t="shared" ca="1" si="28"/>
        <v/>
      </c>
      <c r="AD44" s="184" t="str">
        <f t="shared" ca="1" si="29"/>
        <v/>
      </c>
    </row>
    <row r="45" spans="1:30" ht="19.899999999999999" customHeight="1" x14ac:dyDescent="0.25">
      <c r="A45" s="188" t="str">
        <f t="shared" ca="1" si="0"/>
        <v/>
      </c>
      <c r="B45" s="189" t="str">
        <f t="shared" ca="1" si="31"/>
        <v/>
      </c>
      <c r="C45" s="190" t="str">
        <f t="shared" ca="1" si="2"/>
        <v/>
      </c>
      <c r="D45" s="191" t="str">
        <f t="shared" ca="1" si="5"/>
        <v/>
      </c>
      <c r="E45" s="191" t="str">
        <f t="shared" ca="1" si="32"/>
        <v/>
      </c>
      <c r="F45" s="191" t="str">
        <f t="shared" ca="1" si="32"/>
        <v/>
      </c>
      <c r="G45" s="191" t="str">
        <f t="shared" ca="1" si="32"/>
        <v/>
      </c>
      <c r="H45" s="191" t="str">
        <f t="shared" ca="1" si="32"/>
        <v/>
      </c>
      <c r="I45" s="191" t="str">
        <f t="shared" ca="1" si="32"/>
        <v/>
      </c>
      <c r="J45" s="191" t="str">
        <f t="shared" ca="1" si="32"/>
        <v/>
      </c>
      <c r="K45" s="191" t="str">
        <f t="shared" ca="1" si="32"/>
        <v/>
      </c>
      <c r="L45" s="191" t="str">
        <f t="shared" ca="1" si="32"/>
        <v/>
      </c>
      <c r="M45" s="191" t="str">
        <f t="shared" ca="1" si="32"/>
        <v/>
      </c>
      <c r="N45" s="191" t="str">
        <f t="shared" ca="1" si="32"/>
        <v/>
      </c>
      <c r="O45" s="206" t="str">
        <f t="shared" ca="1" si="17"/>
        <v/>
      </c>
      <c r="P45" s="212"/>
      <c r="Q45" s="192">
        <v>1193</v>
      </c>
      <c r="R45" s="192">
        <v>41</v>
      </c>
      <c r="S45" s="184" t="str">
        <f t="shared" ca="1" si="18"/>
        <v/>
      </c>
      <c r="T45" s="184" t="str">
        <f t="shared" ca="1" si="19"/>
        <v/>
      </c>
      <c r="U45" s="184" t="str">
        <f t="shared" ca="1" si="20"/>
        <v/>
      </c>
      <c r="V45" s="184" t="str">
        <f t="shared" ca="1" si="21"/>
        <v/>
      </c>
      <c r="W45" s="184" t="str">
        <f t="shared" ca="1" si="22"/>
        <v/>
      </c>
      <c r="X45" s="184" t="str">
        <f t="shared" ca="1" si="23"/>
        <v/>
      </c>
      <c r="Y45" s="184" t="str">
        <f t="shared" ca="1" si="24"/>
        <v/>
      </c>
      <c r="Z45" s="184" t="str">
        <f t="shared" ca="1" si="25"/>
        <v/>
      </c>
      <c r="AA45" s="184" t="str">
        <f t="shared" ca="1" si="26"/>
        <v/>
      </c>
      <c r="AB45" s="184" t="str">
        <f t="shared" ca="1" si="27"/>
        <v/>
      </c>
      <c r="AC45" s="184" t="str">
        <f t="shared" ca="1" si="28"/>
        <v/>
      </c>
      <c r="AD45" s="184" t="str">
        <f t="shared" ca="1" si="29"/>
        <v/>
      </c>
    </row>
    <row r="46" spans="1:30" ht="19.899999999999999" customHeight="1" x14ac:dyDescent="0.25">
      <c r="A46" s="188" t="str">
        <f t="shared" ca="1" si="0"/>
        <v/>
      </c>
      <c r="B46" s="189" t="str">
        <f t="shared" ca="1" si="31"/>
        <v/>
      </c>
      <c r="C46" s="190" t="str">
        <f t="shared" ca="1" si="2"/>
        <v/>
      </c>
      <c r="D46" s="191" t="str">
        <f t="shared" ca="1" si="5"/>
        <v/>
      </c>
      <c r="E46" s="191" t="str">
        <f t="shared" ca="1" si="32"/>
        <v/>
      </c>
      <c r="F46" s="191" t="str">
        <f t="shared" ca="1" si="32"/>
        <v/>
      </c>
      <c r="G46" s="191" t="str">
        <f t="shared" ca="1" si="32"/>
        <v/>
      </c>
      <c r="H46" s="191" t="str">
        <f t="shared" ca="1" si="32"/>
        <v/>
      </c>
      <c r="I46" s="191" t="str">
        <f t="shared" ca="1" si="32"/>
        <v/>
      </c>
      <c r="J46" s="191" t="str">
        <f t="shared" ca="1" si="32"/>
        <v/>
      </c>
      <c r="K46" s="191" t="str">
        <f t="shared" ca="1" si="32"/>
        <v/>
      </c>
      <c r="L46" s="191" t="str">
        <f t="shared" ca="1" si="32"/>
        <v/>
      </c>
      <c r="M46" s="191" t="str">
        <f t="shared" ca="1" si="32"/>
        <v/>
      </c>
      <c r="N46" s="191" t="str">
        <f t="shared" ca="1" si="32"/>
        <v/>
      </c>
      <c r="O46" s="206" t="str">
        <f t="shared" ca="1" si="17"/>
        <v/>
      </c>
      <c r="P46" s="212"/>
      <c r="Q46" s="192">
        <v>1222</v>
      </c>
      <c r="R46" s="192">
        <v>42</v>
      </c>
      <c r="S46" s="184" t="str">
        <f t="shared" ca="1" si="18"/>
        <v/>
      </c>
      <c r="T46" s="184" t="str">
        <f t="shared" ca="1" si="19"/>
        <v/>
      </c>
      <c r="U46" s="184" t="str">
        <f t="shared" ca="1" si="20"/>
        <v/>
      </c>
      <c r="V46" s="184" t="str">
        <f t="shared" ca="1" si="21"/>
        <v/>
      </c>
      <c r="W46" s="184" t="str">
        <f t="shared" ca="1" si="22"/>
        <v/>
      </c>
      <c r="X46" s="184" t="str">
        <f t="shared" ca="1" si="23"/>
        <v/>
      </c>
      <c r="Y46" s="184" t="str">
        <f t="shared" ca="1" si="24"/>
        <v/>
      </c>
      <c r="Z46" s="184" t="str">
        <f t="shared" ca="1" si="25"/>
        <v/>
      </c>
      <c r="AA46" s="184" t="str">
        <f t="shared" ca="1" si="26"/>
        <v/>
      </c>
      <c r="AB46" s="184" t="str">
        <f t="shared" ca="1" si="27"/>
        <v/>
      </c>
      <c r="AC46" s="184" t="str">
        <f t="shared" ca="1" si="28"/>
        <v/>
      </c>
      <c r="AD46" s="184" t="str">
        <f t="shared" ca="1" si="29"/>
        <v/>
      </c>
    </row>
    <row r="47" spans="1:30" ht="19.899999999999999" customHeight="1" x14ac:dyDescent="0.25">
      <c r="A47" s="188" t="str">
        <f t="shared" ca="1" si="0"/>
        <v/>
      </c>
      <c r="B47" s="189" t="str">
        <f t="shared" ca="1" si="31"/>
        <v/>
      </c>
      <c r="C47" s="190" t="str">
        <f t="shared" ca="1" si="2"/>
        <v/>
      </c>
      <c r="D47" s="191" t="str">
        <f t="shared" ca="1" si="5"/>
        <v/>
      </c>
      <c r="E47" s="191" t="str">
        <f t="shared" ca="1" si="32"/>
        <v/>
      </c>
      <c r="F47" s="191" t="str">
        <f t="shared" ca="1" si="32"/>
        <v/>
      </c>
      <c r="G47" s="191" t="str">
        <f t="shared" ca="1" si="32"/>
        <v/>
      </c>
      <c r="H47" s="191" t="str">
        <f t="shared" ca="1" si="32"/>
        <v/>
      </c>
      <c r="I47" s="191" t="str">
        <f t="shared" ca="1" si="32"/>
        <v/>
      </c>
      <c r="J47" s="191" t="str">
        <f t="shared" ca="1" si="32"/>
        <v/>
      </c>
      <c r="K47" s="191" t="str">
        <f t="shared" ca="1" si="32"/>
        <v/>
      </c>
      <c r="L47" s="191" t="str">
        <f t="shared" ca="1" si="32"/>
        <v/>
      </c>
      <c r="M47" s="191" t="str">
        <f t="shared" ca="1" si="32"/>
        <v/>
      </c>
      <c r="N47" s="191" t="str">
        <f t="shared" ca="1" si="32"/>
        <v/>
      </c>
      <c r="O47" s="206" t="str">
        <f t="shared" ca="1" si="17"/>
        <v/>
      </c>
      <c r="P47" s="212"/>
      <c r="Q47" s="192">
        <v>1251</v>
      </c>
      <c r="R47" s="192">
        <v>43</v>
      </c>
      <c r="S47" s="184" t="str">
        <f t="shared" ca="1" si="18"/>
        <v/>
      </c>
      <c r="T47" s="184" t="str">
        <f t="shared" ca="1" si="19"/>
        <v/>
      </c>
      <c r="U47" s="184" t="str">
        <f t="shared" ca="1" si="20"/>
        <v/>
      </c>
      <c r="V47" s="184" t="str">
        <f t="shared" ca="1" si="21"/>
        <v/>
      </c>
      <c r="W47" s="184" t="str">
        <f t="shared" ca="1" si="22"/>
        <v/>
      </c>
      <c r="X47" s="184" t="str">
        <f t="shared" ca="1" si="23"/>
        <v/>
      </c>
      <c r="Y47" s="184" t="str">
        <f t="shared" ca="1" si="24"/>
        <v/>
      </c>
      <c r="Z47" s="184" t="str">
        <f t="shared" ca="1" si="25"/>
        <v/>
      </c>
      <c r="AA47" s="184" t="str">
        <f t="shared" ca="1" si="26"/>
        <v/>
      </c>
      <c r="AB47" s="184" t="str">
        <f t="shared" ca="1" si="27"/>
        <v/>
      </c>
      <c r="AC47" s="184" t="str">
        <f t="shared" ca="1" si="28"/>
        <v/>
      </c>
      <c r="AD47" s="184" t="str">
        <f t="shared" ca="1" si="29"/>
        <v/>
      </c>
    </row>
    <row r="48" spans="1:30" ht="19.899999999999999" customHeight="1" x14ac:dyDescent="0.25">
      <c r="A48" s="188" t="str">
        <f t="shared" ca="1" si="0"/>
        <v/>
      </c>
      <c r="B48" s="189" t="str">
        <f t="shared" ca="1" si="31"/>
        <v/>
      </c>
      <c r="C48" s="190" t="str">
        <f t="shared" ca="1" si="2"/>
        <v/>
      </c>
      <c r="D48" s="191" t="str">
        <f t="shared" ca="1" si="5"/>
        <v/>
      </c>
      <c r="E48" s="191" t="str">
        <f t="shared" ca="1" si="32"/>
        <v/>
      </c>
      <c r="F48" s="191" t="str">
        <f t="shared" ca="1" si="32"/>
        <v/>
      </c>
      <c r="G48" s="191" t="str">
        <f t="shared" ca="1" si="32"/>
        <v/>
      </c>
      <c r="H48" s="191" t="str">
        <f t="shared" ca="1" si="32"/>
        <v/>
      </c>
      <c r="I48" s="191" t="str">
        <f t="shared" ca="1" si="32"/>
        <v/>
      </c>
      <c r="J48" s="191" t="str">
        <f t="shared" ca="1" si="32"/>
        <v/>
      </c>
      <c r="K48" s="191" t="str">
        <f t="shared" ca="1" si="32"/>
        <v/>
      </c>
      <c r="L48" s="191" t="str">
        <f t="shared" ca="1" si="32"/>
        <v/>
      </c>
      <c r="M48" s="191" t="str">
        <f t="shared" ca="1" si="32"/>
        <v/>
      </c>
      <c r="N48" s="191" t="str">
        <f t="shared" ca="1" si="32"/>
        <v/>
      </c>
      <c r="O48" s="206" t="str">
        <f t="shared" ca="1" si="17"/>
        <v/>
      </c>
      <c r="P48" s="212"/>
      <c r="Q48" s="192">
        <v>1280</v>
      </c>
      <c r="R48" s="192">
        <v>44</v>
      </c>
      <c r="S48" s="184" t="str">
        <f t="shared" ca="1" si="18"/>
        <v/>
      </c>
      <c r="T48" s="184" t="str">
        <f t="shared" ca="1" si="19"/>
        <v/>
      </c>
      <c r="U48" s="184" t="str">
        <f t="shared" ca="1" si="20"/>
        <v/>
      </c>
      <c r="V48" s="184" t="str">
        <f t="shared" ca="1" si="21"/>
        <v/>
      </c>
      <c r="W48" s="184" t="str">
        <f t="shared" ca="1" si="22"/>
        <v/>
      </c>
      <c r="X48" s="184" t="str">
        <f t="shared" ca="1" si="23"/>
        <v/>
      </c>
      <c r="Y48" s="184" t="str">
        <f t="shared" ca="1" si="24"/>
        <v/>
      </c>
      <c r="Z48" s="184" t="str">
        <f t="shared" ca="1" si="25"/>
        <v/>
      </c>
      <c r="AA48" s="184" t="str">
        <f t="shared" ca="1" si="26"/>
        <v/>
      </c>
      <c r="AB48" s="184" t="str">
        <f t="shared" ca="1" si="27"/>
        <v/>
      </c>
      <c r="AC48" s="184" t="str">
        <f t="shared" ca="1" si="28"/>
        <v/>
      </c>
      <c r="AD48" s="184" t="str">
        <f t="shared" ca="1" si="29"/>
        <v/>
      </c>
    </row>
    <row r="49" spans="1:52" ht="19.899999999999999" customHeight="1" x14ac:dyDescent="0.25">
      <c r="A49" s="188" t="str">
        <f t="shared" ca="1" si="0"/>
        <v/>
      </c>
      <c r="B49" s="189" t="str">
        <f t="shared" ca="1" si="31"/>
        <v/>
      </c>
      <c r="C49" s="190" t="str">
        <f t="shared" ca="1" si="2"/>
        <v/>
      </c>
      <c r="D49" s="191" t="str">
        <f t="shared" ca="1" si="5"/>
        <v/>
      </c>
      <c r="E49" s="191" t="str">
        <f t="shared" ca="1" si="32"/>
        <v/>
      </c>
      <c r="F49" s="191" t="str">
        <f t="shared" ca="1" si="32"/>
        <v/>
      </c>
      <c r="G49" s="191" t="str">
        <f t="shared" ca="1" si="32"/>
        <v/>
      </c>
      <c r="H49" s="191" t="str">
        <f t="shared" ca="1" si="32"/>
        <v/>
      </c>
      <c r="I49" s="191" t="str">
        <f t="shared" ca="1" si="32"/>
        <v/>
      </c>
      <c r="J49" s="191" t="str">
        <f t="shared" ca="1" si="32"/>
        <v/>
      </c>
      <c r="K49" s="191" t="str">
        <f t="shared" ca="1" si="32"/>
        <v/>
      </c>
      <c r="L49" s="191" t="str">
        <f t="shared" ca="1" si="32"/>
        <v/>
      </c>
      <c r="M49" s="191" t="str">
        <f t="shared" ca="1" si="32"/>
        <v/>
      </c>
      <c r="N49" s="191" t="str">
        <f t="shared" ca="1" si="32"/>
        <v/>
      </c>
      <c r="O49" s="206" t="str">
        <f t="shared" ca="1" si="17"/>
        <v/>
      </c>
      <c r="P49" s="212"/>
      <c r="Q49" s="192">
        <v>1309</v>
      </c>
      <c r="R49" s="192">
        <v>45</v>
      </c>
      <c r="S49" s="184" t="str">
        <f t="shared" ca="1" si="18"/>
        <v/>
      </c>
      <c r="T49" s="184" t="str">
        <f t="shared" ca="1" si="19"/>
        <v/>
      </c>
      <c r="U49" s="184" t="str">
        <f t="shared" ca="1" si="20"/>
        <v/>
      </c>
      <c r="V49" s="184" t="str">
        <f t="shared" ca="1" si="21"/>
        <v/>
      </c>
      <c r="W49" s="184" t="str">
        <f t="shared" ca="1" si="22"/>
        <v/>
      </c>
      <c r="X49" s="184" t="str">
        <f t="shared" ca="1" si="23"/>
        <v/>
      </c>
      <c r="Y49" s="184" t="str">
        <f t="shared" ca="1" si="24"/>
        <v/>
      </c>
      <c r="Z49" s="184" t="str">
        <f t="shared" ca="1" si="25"/>
        <v/>
      </c>
      <c r="AA49" s="184" t="str">
        <f t="shared" ca="1" si="26"/>
        <v/>
      </c>
      <c r="AB49" s="184" t="str">
        <f t="shared" ca="1" si="27"/>
        <v/>
      </c>
      <c r="AC49" s="184" t="str">
        <f t="shared" ca="1" si="28"/>
        <v/>
      </c>
      <c r="AD49" s="184" t="str">
        <f t="shared" ca="1" si="29"/>
        <v/>
      </c>
    </row>
    <row r="50" spans="1:52" ht="19.899999999999999" customHeight="1" x14ac:dyDescent="0.25">
      <c r="A50" s="188" t="str">
        <f t="shared" ca="1" si="0"/>
        <v/>
      </c>
      <c r="B50" s="189" t="str">
        <f t="shared" ca="1" si="31"/>
        <v/>
      </c>
      <c r="C50" s="190" t="str">
        <f t="shared" ca="1" si="2"/>
        <v/>
      </c>
      <c r="D50" s="191" t="str">
        <f t="shared" ca="1" si="5"/>
        <v/>
      </c>
      <c r="E50" s="191" t="str">
        <f t="shared" ca="1" si="32"/>
        <v/>
      </c>
      <c r="F50" s="191" t="str">
        <f t="shared" ca="1" si="32"/>
        <v/>
      </c>
      <c r="G50" s="191" t="str">
        <f t="shared" ca="1" si="32"/>
        <v/>
      </c>
      <c r="H50" s="191" t="str">
        <f t="shared" ca="1" si="32"/>
        <v/>
      </c>
      <c r="I50" s="191" t="str">
        <f t="shared" ca="1" si="32"/>
        <v/>
      </c>
      <c r="J50" s="191" t="str">
        <f t="shared" ca="1" si="32"/>
        <v/>
      </c>
      <c r="K50" s="191" t="str">
        <f t="shared" ca="1" si="32"/>
        <v/>
      </c>
      <c r="L50" s="191" t="str">
        <f t="shared" ca="1" si="32"/>
        <v/>
      </c>
      <c r="M50" s="191" t="str">
        <f t="shared" ca="1" si="32"/>
        <v/>
      </c>
      <c r="N50" s="191" t="str">
        <f t="shared" ca="1" si="32"/>
        <v/>
      </c>
      <c r="O50" s="206" t="str">
        <f t="shared" ca="1" si="17"/>
        <v/>
      </c>
      <c r="P50" s="212"/>
      <c r="Q50" s="192">
        <v>1338</v>
      </c>
      <c r="R50" s="192">
        <v>46</v>
      </c>
      <c r="S50" s="184" t="str">
        <f t="shared" ca="1" si="18"/>
        <v/>
      </c>
      <c r="T50" s="184" t="str">
        <f t="shared" ca="1" si="19"/>
        <v/>
      </c>
      <c r="U50" s="184" t="str">
        <f t="shared" ca="1" si="20"/>
        <v/>
      </c>
      <c r="V50" s="184" t="str">
        <f t="shared" ca="1" si="21"/>
        <v/>
      </c>
      <c r="W50" s="184" t="str">
        <f t="shared" ca="1" si="22"/>
        <v/>
      </c>
      <c r="X50" s="184" t="str">
        <f t="shared" ca="1" si="23"/>
        <v/>
      </c>
      <c r="Y50" s="184" t="str">
        <f t="shared" ca="1" si="24"/>
        <v/>
      </c>
      <c r="Z50" s="184" t="str">
        <f t="shared" ca="1" si="25"/>
        <v/>
      </c>
      <c r="AA50" s="184" t="str">
        <f t="shared" ca="1" si="26"/>
        <v/>
      </c>
      <c r="AB50" s="184" t="str">
        <f t="shared" ca="1" si="27"/>
        <v/>
      </c>
      <c r="AC50" s="184" t="str">
        <f t="shared" ca="1" si="28"/>
        <v/>
      </c>
      <c r="AD50" s="184" t="str">
        <f t="shared" ca="1" si="29"/>
        <v/>
      </c>
    </row>
    <row r="51" spans="1:52" ht="19.899999999999999" customHeight="1" x14ac:dyDescent="0.25">
      <c r="A51" s="188" t="str">
        <f t="shared" ca="1" si="0"/>
        <v/>
      </c>
      <c r="B51" s="189" t="str">
        <f t="shared" ca="1" si="31"/>
        <v/>
      </c>
      <c r="C51" s="190" t="str">
        <f t="shared" ca="1" si="2"/>
        <v/>
      </c>
      <c r="D51" s="191" t="str">
        <f t="shared" ca="1" si="5"/>
        <v/>
      </c>
      <c r="E51" s="191" t="str">
        <f t="shared" ca="1" si="32"/>
        <v/>
      </c>
      <c r="F51" s="191" t="str">
        <f t="shared" ca="1" si="32"/>
        <v/>
      </c>
      <c r="G51" s="191" t="str">
        <f t="shared" ca="1" si="32"/>
        <v/>
      </c>
      <c r="H51" s="191" t="str">
        <f t="shared" ca="1" si="32"/>
        <v/>
      </c>
      <c r="I51" s="191" t="str">
        <f t="shared" ca="1" si="32"/>
        <v/>
      </c>
      <c r="J51" s="191" t="str">
        <f t="shared" ca="1" si="32"/>
        <v/>
      </c>
      <c r="K51" s="191" t="str">
        <f t="shared" ca="1" si="32"/>
        <v/>
      </c>
      <c r="L51" s="191" t="str">
        <f t="shared" ca="1" si="32"/>
        <v/>
      </c>
      <c r="M51" s="191" t="str">
        <f t="shared" ca="1" si="32"/>
        <v/>
      </c>
      <c r="N51" s="191" t="str">
        <f t="shared" ca="1" si="32"/>
        <v/>
      </c>
      <c r="O51" s="206" t="str">
        <f t="shared" ca="1" si="17"/>
        <v/>
      </c>
      <c r="P51" s="212"/>
      <c r="Q51" s="192">
        <v>1367</v>
      </c>
      <c r="R51" s="192">
        <v>47</v>
      </c>
      <c r="S51" s="184" t="str">
        <f t="shared" ca="1" si="18"/>
        <v/>
      </c>
      <c r="T51" s="184" t="str">
        <f t="shared" ca="1" si="19"/>
        <v/>
      </c>
      <c r="U51" s="184" t="str">
        <f t="shared" ca="1" si="20"/>
        <v/>
      </c>
      <c r="V51" s="184" t="str">
        <f t="shared" ca="1" si="21"/>
        <v/>
      </c>
      <c r="W51" s="184" t="str">
        <f t="shared" ca="1" si="22"/>
        <v/>
      </c>
      <c r="X51" s="184" t="str">
        <f t="shared" ca="1" si="23"/>
        <v/>
      </c>
      <c r="Y51" s="184" t="str">
        <f t="shared" ca="1" si="24"/>
        <v/>
      </c>
      <c r="Z51" s="184" t="str">
        <f t="shared" ca="1" si="25"/>
        <v/>
      </c>
      <c r="AA51" s="184" t="str">
        <f t="shared" ca="1" si="26"/>
        <v/>
      </c>
      <c r="AB51" s="184" t="str">
        <f t="shared" ca="1" si="27"/>
        <v/>
      </c>
      <c r="AC51" s="184" t="str">
        <f t="shared" ca="1" si="28"/>
        <v/>
      </c>
      <c r="AD51" s="184" t="str">
        <f t="shared" ca="1" si="29"/>
        <v/>
      </c>
    </row>
    <row r="52" spans="1:52" ht="19.899999999999999" customHeight="1" x14ac:dyDescent="0.25">
      <c r="A52" s="188" t="str">
        <f t="shared" ca="1" si="0"/>
        <v/>
      </c>
      <c r="B52" s="189" t="str">
        <f t="shared" ca="1" si="31"/>
        <v/>
      </c>
      <c r="C52" s="190" t="str">
        <f t="shared" ca="1" si="2"/>
        <v/>
      </c>
      <c r="D52" s="191" t="str">
        <f t="shared" ca="1" si="5"/>
        <v/>
      </c>
      <c r="E52" s="191" t="str">
        <f t="shared" ca="1" si="32"/>
        <v/>
      </c>
      <c r="F52" s="191" t="str">
        <f t="shared" ca="1" si="32"/>
        <v/>
      </c>
      <c r="G52" s="191" t="str">
        <f t="shared" ca="1" si="32"/>
        <v/>
      </c>
      <c r="H52" s="191" t="str">
        <f t="shared" ca="1" si="32"/>
        <v/>
      </c>
      <c r="I52" s="191" t="str">
        <f t="shared" ca="1" si="32"/>
        <v/>
      </c>
      <c r="J52" s="191" t="str">
        <f t="shared" ca="1" si="32"/>
        <v/>
      </c>
      <c r="K52" s="191" t="str">
        <f t="shared" ca="1" si="32"/>
        <v/>
      </c>
      <c r="L52" s="191" t="str">
        <f t="shared" ca="1" si="32"/>
        <v/>
      </c>
      <c r="M52" s="191" t="str">
        <f t="shared" ca="1" si="32"/>
        <v/>
      </c>
      <c r="N52" s="191" t="str">
        <f t="shared" ca="1" si="32"/>
        <v/>
      </c>
      <c r="O52" s="206" t="str">
        <f t="shared" ca="1" si="17"/>
        <v/>
      </c>
      <c r="P52" s="212"/>
      <c r="Q52" s="192">
        <v>1396</v>
      </c>
      <c r="R52" s="192">
        <v>48</v>
      </c>
      <c r="S52" s="184" t="str">
        <f t="shared" ca="1" si="18"/>
        <v/>
      </c>
      <c r="T52" s="184" t="str">
        <f t="shared" ca="1" si="19"/>
        <v/>
      </c>
      <c r="U52" s="184" t="str">
        <f t="shared" ca="1" si="20"/>
        <v/>
      </c>
      <c r="V52" s="184" t="str">
        <f t="shared" ca="1" si="21"/>
        <v/>
      </c>
      <c r="W52" s="184" t="str">
        <f t="shared" ca="1" si="22"/>
        <v/>
      </c>
      <c r="X52" s="184" t="str">
        <f t="shared" ca="1" si="23"/>
        <v/>
      </c>
      <c r="Y52" s="184" t="str">
        <f t="shared" ca="1" si="24"/>
        <v/>
      </c>
      <c r="Z52" s="184" t="str">
        <f t="shared" ca="1" si="25"/>
        <v/>
      </c>
      <c r="AA52" s="184" t="str">
        <f t="shared" ca="1" si="26"/>
        <v/>
      </c>
      <c r="AB52" s="184" t="str">
        <f t="shared" ca="1" si="27"/>
        <v/>
      </c>
      <c r="AC52" s="184" t="str">
        <f t="shared" ca="1" si="28"/>
        <v/>
      </c>
      <c r="AD52" s="184" t="str">
        <f t="shared" ca="1" si="29"/>
        <v/>
      </c>
    </row>
    <row r="53" spans="1:52" ht="19.899999999999999" customHeight="1" x14ac:dyDescent="0.25">
      <c r="A53" s="188" t="str">
        <f t="shared" ca="1" si="0"/>
        <v/>
      </c>
      <c r="B53" s="189" t="str">
        <f t="shared" ca="1" si="31"/>
        <v/>
      </c>
      <c r="C53" s="190" t="str">
        <f t="shared" ca="1" si="2"/>
        <v/>
      </c>
      <c r="D53" s="191" t="str">
        <f t="shared" ca="1" si="5"/>
        <v/>
      </c>
      <c r="E53" s="191" t="str">
        <f t="shared" ca="1" si="32"/>
        <v/>
      </c>
      <c r="F53" s="191" t="str">
        <f t="shared" ca="1" si="32"/>
        <v/>
      </c>
      <c r="G53" s="191" t="str">
        <f t="shared" ca="1" si="32"/>
        <v/>
      </c>
      <c r="H53" s="191" t="str">
        <f t="shared" ca="1" si="32"/>
        <v/>
      </c>
      <c r="I53" s="191" t="str">
        <f t="shared" ca="1" si="32"/>
        <v/>
      </c>
      <c r="J53" s="191" t="str">
        <f t="shared" ca="1" si="32"/>
        <v/>
      </c>
      <c r="K53" s="191" t="str">
        <f t="shared" ca="1" si="32"/>
        <v/>
      </c>
      <c r="L53" s="191" t="str">
        <f t="shared" ca="1" si="32"/>
        <v/>
      </c>
      <c r="M53" s="191" t="str">
        <f t="shared" ca="1" si="32"/>
        <v/>
      </c>
      <c r="N53" s="191" t="str">
        <f t="shared" ca="1" si="32"/>
        <v/>
      </c>
      <c r="O53" s="206" t="str">
        <f t="shared" ca="1" si="17"/>
        <v/>
      </c>
      <c r="P53" s="212"/>
      <c r="Q53" s="192">
        <v>1425</v>
      </c>
      <c r="R53" s="192">
        <v>49</v>
      </c>
      <c r="S53" s="184" t="str">
        <f t="shared" ca="1" si="18"/>
        <v/>
      </c>
      <c r="T53" s="184" t="str">
        <f t="shared" ca="1" si="19"/>
        <v/>
      </c>
      <c r="U53" s="184" t="str">
        <f t="shared" ca="1" si="20"/>
        <v/>
      </c>
      <c r="V53" s="184" t="str">
        <f t="shared" ca="1" si="21"/>
        <v/>
      </c>
      <c r="W53" s="184" t="str">
        <f t="shared" ca="1" si="22"/>
        <v/>
      </c>
      <c r="X53" s="184" t="str">
        <f t="shared" ca="1" si="23"/>
        <v/>
      </c>
      <c r="Y53" s="184" t="str">
        <f t="shared" ca="1" si="24"/>
        <v/>
      </c>
      <c r="Z53" s="184" t="str">
        <f t="shared" ca="1" si="25"/>
        <v/>
      </c>
      <c r="AA53" s="184" t="str">
        <f t="shared" ca="1" si="26"/>
        <v/>
      </c>
      <c r="AB53" s="184" t="str">
        <f t="shared" ca="1" si="27"/>
        <v/>
      </c>
      <c r="AC53" s="184" t="str">
        <f t="shared" ca="1" si="28"/>
        <v/>
      </c>
      <c r="AD53" s="184" t="str">
        <f t="shared" ca="1" si="29"/>
        <v/>
      </c>
    </row>
    <row r="54" spans="1:52" ht="19.899999999999999" customHeight="1" x14ac:dyDescent="0.25">
      <c r="A54" s="188" t="str">
        <f t="shared" ca="1" si="0"/>
        <v/>
      </c>
      <c r="B54" s="189" t="str">
        <f t="shared" ca="1" si="31"/>
        <v/>
      </c>
      <c r="C54" s="190" t="str">
        <f t="shared" ca="1" si="2"/>
        <v/>
      </c>
      <c r="D54" s="191" t="str">
        <f t="shared" ca="1" si="5"/>
        <v/>
      </c>
      <c r="E54" s="191" t="str">
        <f t="shared" ca="1" si="32"/>
        <v/>
      </c>
      <c r="F54" s="191" t="str">
        <f t="shared" ca="1" si="32"/>
        <v/>
      </c>
      <c r="G54" s="191" t="str">
        <f t="shared" ca="1" si="32"/>
        <v/>
      </c>
      <c r="H54" s="191" t="str">
        <f t="shared" ca="1" si="32"/>
        <v/>
      </c>
      <c r="I54" s="191" t="str">
        <f t="shared" ca="1" si="32"/>
        <v/>
      </c>
      <c r="J54" s="191" t="str">
        <f t="shared" ca="1" si="32"/>
        <v/>
      </c>
      <c r="K54" s="191" t="str">
        <f t="shared" ca="1" si="32"/>
        <v/>
      </c>
      <c r="L54" s="191" t="str">
        <f t="shared" ca="1" si="32"/>
        <v/>
      </c>
      <c r="M54" s="191" t="str">
        <f t="shared" ca="1" si="32"/>
        <v/>
      </c>
      <c r="N54" s="191" t="str">
        <f t="shared" ca="1" si="32"/>
        <v/>
      </c>
      <c r="O54" s="206" t="str">
        <f t="shared" ca="1" si="17"/>
        <v/>
      </c>
      <c r="P54" s="212"/>
      <c r="Q54" s="192">
        <v>1454</v>
      </c>
      <c r="R54" s="192">
        <v>50</v>
      </c>
      <c r="S54" s="184" t="str">
        <f t="shared" ca="1" si="18"/>
        <v/>
      </c>
      <c r="T54" s="184" t="str">
        <f t="shared" ca="1" si="19"/>
        <v/>
      </c>
      <c r="U54" s="184" t="str">
        <f t="shared" ca="1" si="20"/>
        <v/>
      </c>
      <c r="V54" s="184" t="str">
        <f t="shared" ca="1" si="21"/>
        <v/>
      </c>
      <c r="W54" s="184" t="str">
        <f t="shared" ca="1" si="22"/>
        <v/>
      </c>
      <c r="X54" s="184" t="str">
        <f t="shared" ca="1" si="23"/>
        <v/>
      </c>
      <c r="Y54" s="184" t="str">
        <f t="shared" ca="1" si="24"/>
        <v/>
      </c>
      <c r="Z54" s="184" t="str">
        <f t="shared" ca="1" si="25"/>
        <v/>
      </c>
      <c r="AA54" s="184" t="str">
        <f t="shared" ca="1" si="26"/>
        <v/>
      </c>
      <c r="AB54" s="184" t="str">
        <f t="shared" ca="1" si="27"/>
        <v/>
      </c>
      <c r="AC54" s="184" t="str">
        <f t="shared" ca="1" si="28"/>
        <v/>
      </c>
      <c r="AD54" s="184" t="str">
        <f t="shared" ca="1" si="29"/>
        <v/>
      </c>
    </row>
    <row r="55" spans="1:52" ht="19.899999999999999" customHeight="1" x14ac:dyDescent="0.2">
      <c r="A55" s="193" t="s">
        <v>134</v>
      </c>
      <c r="B55" s="193"/>
      <c r="C55" s="194">
        <f t="shared" ref="C55:P55" ca="1" si="33">SUM(C5:C54)</f>
        <v>30</v>
      </c>
      <c r="D55" s="203">
        <f ca="1">S55</f>
        <v>21047.782484342766</v>
      </c>
      <c r="E55" s="203">
        <f t="shared" ref="E55:N55" ca="1" si="34">T55</f>
        <v>3314.4616529871028</v>
      </c>
      <c r="F55" s="203">
        <f t="shared" ca="1" si="34"/>
        <v>838.8184322264633</v>
      </c>
      <c r="G55" s="203">
        <f t="shared" ca="1" si="34"/>
        <v>479.95374603333323</v>
      </c>
      <c r="H55" s="203">
        <f t="shared" ca="1" si="34"/>
        <v>245.16384106466674</v>
      </c>
      <c r="I55" s="203">
        <f t="shared" ca="1" si="34"/>
        <v>7310.6529700000001</v>
      </c>
      <c r="J55" s="203">
        <f t="shared" ca="1" si="34"/>
        <v>1310.1510896000004</v>
      </c>
      <c r="K55" s="203">
        <f t="shared" ca="1" si="34"/>
        <v>3436.6568026366995</v>
      </c>
      <c r="L55" s="203">
        <f t="shared" ca="1" si="34"/>
        <v>122.2440421</v>
      </c>
      <c r="M55" s="203">
        <f t="shared" ca="1" si="34"/>
        <v>124.4566440141667</v>
      </c>
      <c r="N55" s="203">
        <f t="shared" ca="1" si="34"/>
        <v>2203.467412666666</v>
      </c>
      <c r="O55" s="207">
        <f t="shared" ca="1" si="33"/>
        <v>46.421486879999996</v>
      </c>
      <c r="P55" s="194">
        <f t="shared" si="33"/>
        <v>4255.5</v>
      </c>
      <c r="S55" s="184">
        <f ca="1">SUM(S5:S54)</f>
        <v>21047.782484342766</v>
      </c>
      <c r="T55" s="184">
        <f t="shared" ref="T55:AD55" ca="1" si="35">SUM(T5:T54)</f>
        <v>3314.4616529871028</v>
      </c>
      <c r="U55" s="184">
        <f t="shared" ca="1" si="35"/>
        <v>838.8184322264633</v>
      </c>
      <c r="V55" s="184">
        <f t="shared" ca="1" si="35"/>
        <v>479.95374603333323</v>
      </c>
      <c r="W55" s="184">
        <f t="shared" ca="1" si="35"/>
        <v>245.16384106466674</v>
      </c>
      <c r="X55" s="184">
        <f t="shared" ca="1" si="35"/>
        <v>7310.6529700000001</v>
      </c>
      <c r="Y55" s="184">
        <f t="shared" ca="1" si="35"/>
        <v>1310.1510896000004</v>
      </c>
      <c r="Z55" s="184">
        <f t="shared" ca="1" si="35"/>
        <v>3436.6568026366995</v>
      </c>
      <c r="AA55" s="184">
        <f t="shared" ca="1" si="35"/>
        <v>122.2440421</v>
      </c>
      <c r="AB55" s="184">
        <f t="shared" ca="1" si="35"/>
        <v>124.4566440141667</v>
      </c>
      <c r="AC55" s="184">
        <f t="shared" ca="1" si="35"/>
        <v>2203.467412666666</v>
      </c>
      <c r="AD55" s="184">
        <f t="shared" ca="1" si="35"/>
        <v>46.421486879999996</v>
      </c>
    </row>
    <row r="56" spans="1:52" ht="19.899999999999999" customHeight="1" x14ac:dyDescent="0.2">
      <c r="A56" s="189" t="s">
        <v>140</v>
      </c>
      <c r="B56" s="195"/>
      <c r="C56" s="196"/>
      <c r="D56" s="191">
        <f ca="1">D55/$C$55</f>
        <v>701.59274947809217</v>
      </c>
      <c r="E56" s="191">
        <f t="shared" ref="E56:N56" ca="1" si="36">E55/$C$55</f>
        <v>110.48205509957009</v>
      </c>
      <c r="F56" s="191">
        <f t="shared" ca="1" si="36"/>
        <v>27.960614407548778</v>
      </c>
      <c r="G56" s="191">
        <f t="shared" ca="1" si="36"/>
        <v>15.998458201111108</v>
      </c>
      <c r="H56" s="191">
        <f t="shared" ca="1" si="36"/>
        <v>8.1721280354888908</v>
      </c>
      <c r="I56" s="191">
        <f t="shared" ca="1" si="36"/>
        <v>243.68843233333334</v>
      </c>
      <c r="J56" s="191">
        <f t="shared" ca="1" si="36"/>
        <v>43.671702986666681</v>
      </c>
      <c r="K56" s="191">
        <f t="shared" ca="1" si="36"/>
        <v>114.55522675455664</v>
      </c>
      <c r="L56" s="191">
        <f t="shared" ca="1" si="36"/>
        <v>4.0748014033333337</v>
      </c>
      <c r="M56" s="191">
        <f t="shared" ca="1" si="36"/>
        <v>4.1485548004722235</v>
      </c>
      <c r="N56" s="191">
        <f t="shared" ca="1" si="36"/>
        <v>73.448913755555537</v>
      </c>
      <c r="O56" s="208">
        <f ca="1">O55/D55</f>
        <v>2.205528630606691E-3</v>
      </c>
      <c r="P56" s="196">
        <f ca="1">P55/C55</f>
        <v>141.85</v>
      </c>
    </row>
    <row r="57" spans="1:52" ht="18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  <c r="U57" s="197"/>
      <c r="V57" s="197"/>
      <c r="W57" s="197"/>
      <c r="X57" s="197"/>
      <c r="Y57" s="197"/>
      <c r="Z57" s="197"/>
      <c r="AA57" s="197"/>
      <c r="AB57" s="197"/>
      <c r="AC57" s="197"/>
      <c r="AD57" s="197"/>
      <c r="AE57" s="197"/>
      <c r="AF57" s="197"/>
      <c r="AG57" s="197"/>
      <c r="AH57" s="197"/>
      <c r="AI57" s="197"/>
      <c r="AJ57" s="197"/>
      <c r="AK57" s="197"/>
      <c r="AL57" s="197"/>
      <c r="AM57" s="197"/>
      <c r="AN57" s="197"/>
      <c r="AO57" s="197"/>
      <c r="AP57" s="197"/>
      <c r="AQ57" s="197"/>
      <c r="AR57" s="197"/>
      <c r="AS57" s="197"/>
      <c r="AT57" s="197"/>
      <c r="AU57" s="197"/>
      <c r="AV57" s="197"/>
      <c r="AW57" s="197"/>
      <c r="AX57" s="197"/>
      <c r="AY57" s="197"/>
      <c r="AZ57" s="197"/>
    </row>
    <row r="58" spans="1:52" x14ac:dyDescent="0.2"/>
    <row r="59" spans="1:52" x14ac:dyDescent="0.2"/>
    <row r="60" spans="1:52" x14ac:dyDescent="0.2"/>
    <row r="61" spans="1:52" x14ac:dyDescent="0.2"/>
    <row r="62" spans="1:52" x14ac:dyDescent="0.2"/>
    <row r="63" spans="1:52" x14ac:dyDescent="0.2"/>
    <row r="64" spans="1:52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</sheetData>
  <sheetProtection password="896A" sheet="1" objects="1" scenarios="1"/>
  <mergeCells count="4">
    <mergeCell ref="B1:O1"/>
    <mergeCell ref="A3:A4"/>
    <mergeCell ref="B3:B4"/>
    <mergeCell ref="C3:C4"/>
  </mergeCells>
  <printOptions horizontalCentered="1" gridLines="1"/>
  <pageMargins left="0.19685039370078741" right="0.19685039370078741" top="0.19685039370078741" bottom="0.19685039370078741" header="0.35433070866141736" footer="0.31496062992125984"/>
  <pageSetup paperSize="9" scale="50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A5"/>
  <sheetViews>
    <sheetView workbookViewId="0">
      <selection activeCell="A2" sqref="A2:A5"/>
    </sheetView>
  </sheetViews>
  <sheetFormatPr defaultRowHeight="12.75" x14ac:dyDescent="0.2"/>
  <sheetData>
    <row r="1" spans="1:1" x14ac:dyDescent="0.2">
      <c r="A1" s="16" t="s">
        <v>76</v>
      </c>
    </row>
    <row r="2" spans="1:1" x14ac:dyDescent="0.2">
      <c r="A2" s="16" t="s">
        <v>77</v>
      </c>
    </row>
    <row r="3" spans="1:1" x14ac:dyDescent="0.2">
      <c r="A3" s="16" t="s">
        <v>78</v>
      </c>
    </row>
    <row r="4" spans="1:1" x14ac:dyDescent="0.2">
      <c r="A4" s="16" t="s">
        <v>79</v>
      </c>
    </row>
    <row r="5" spans="1:1" x14ac:dyDescent="0.2">
      <c r="A5" s="16" t="s">
        <v>80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G180"/>
  <sheetViews>
    <sheetView view="pageBreakPreview" zoomScale="80" zoomScaleSheetLayoutView="80" workbookViewId="0">
      <selection activeCell="A8" sqref="A8"/>
    </sheetView>
  </sheetViews>
  <sheetFormatPr defaultRowHeight="12.75" x14ac:dyDescent="0.2"/>
  <cols>
    <col min="1" max="1" width="44" customWidth="1"/>
    <col min="2" max="2" width="14.42578125" customWidth="1"/>
    <col min="3" max="3" width="18.28515625" customWidth="1"/>
    <col min="4" max="4" width="13.7109375" customWidth="1"/>
    <col min="5" max="5" width="17.28515625" customWidth="1"/>
    <col min="6" max="6" width="19.5703125" customWidth="1"/>
    <col min="7" max="7" width="15.140625" customWidth="1"/>
  </cols>
  <sheetData>
    <row r="1" spans="1:7" ht="53.25" customHeight="1" x14ac:dyDescent="0.2">
      <c r="A1" s="239" t="s">
        <v>133</v>
      </c>
      <c r="B1" s="294" t="s">
        <v>444</v>
      </c>
      <c r="C1" s="295"/>
      <c r="D1" s="295"/>
      <c r="E1" s="295"/>
      <c r="F1" s="296"/>
      <c r="G1" s="214" t="s">
        <v>74</v>
      </c>
    </row>
    <row r="2" spans="1:7" ht="15" x14ac:dyDescent="0.2">
      <c r="A2" s="215" t="s">
        <v>445</v>
      </c>
      <c r="B2" s="240"/>
      <c r="C2" s="241"/>
      <c r="D2" s="237" t="s">
        <v>447</v>
      </c>
      <c r="E2" s="238"/>
      <c r="F2" s="300">
        <v>100</v>
      </c>
      <c r="G2" s="301"/>
    </row>
    <row r="3" spans="1:7" ht="19.5" customHeight="1" x14ac:dyDescent="0.2">
      <c r="A3" s="182" t="s">
        <v>446</v>
      </c>
      <c r="B3" s="300"/>
      <c r="C3" s="301"/>
      <c r="D3" s="182" t="s">
        <v>142</v>
      </c>
      <c r="E3" s="297"/>
      <c r="F3" s="298"/>
      <c r="G3" s="299"/>
    </row>
    <row r="4" spans="1:7" ht="47.25" x14ac:dyDescent="0.2">
      <c r="A4" s="216" t="s">
        <v>143</v>
      </c>
      <c r="B4" s="217" t="s">
        <v>390</v>
      </c>
      <c r="C4" s="216" t="s">
        <v>146</v>
      </c>
      <c r="D4" s="217" t="s">
        <v>391</v>
      </c>
      <c r="E4" s="217" t="s">
        <v>413</v>
      </c>
      <c r="F4" s="217" t="s">
        <v>145</v>
      </c>
      <c r="G4" s="217" t="s">
        <v>392</v>
      </c>
    </row>
    <row r="5" spans="1:7" ht="16.5" x14ac:dyDescent="0.2">
      <c r="A5" s="101" t="s">
        <v>337</v>
      </c>
      <c r="B5" s="142"/>
      <c r="C5" s="142"/>
      <c r="D5" s="218">
        <f>(B5*C5)</f>
        <v>0</v>
      </c>
      <c r="E5" s="226">
        <f>(D5*$B$2/1000)/0.9</f>
        <v>0</v>
      </c>
      <c r="F5" s="143"/>
      <c r="G5" s="143">
        <f>(E5*F5)</f>
        <v>0</v>
      </c>
    </row>
    <row r="6" spans="1:7" ht="16.5" x14ac:dyDescent="0.2">
      <c r="A6" s="101" t="s">
        <v>338</v>
      </c>
      <c r="B6" s="142"/>
      <c r="C6" s="142"/>
      <c r="D6" s="218">
        <f>(B6*C6)</f>
        <v>0</v>
      </c>
      <c r="E6" s="226">
        <f>(D6*$B$2/1000)/0.6</f>
        <v>0</v>
      </c>
      <c r="F6" s="143"/>
      <c r="G6" s="143">
        <f t="shared" ref="G6:G128" si="0">(E6*F6)</f>
        <v>0</v>
      </c>
    </row>
    <row r="7" spans="1:7" ht="16.5" x14ac:dyDescent="0.2">
      <c r="A7" s="101"/>
      <c r="B7" s="142"/>
      <c r="C7" s="142"/>
      <c r="D7" s="218">
        <f t="shared" ref="D7:D128" si="1">(B7*C7)</f>
        <v>0</v>
      </c>
      <c r="E7" s="142">
        <f t="shared" ref="E7:E38" si="2">D7*$B$2/1000</f>
        <v>0</v>
      </c>
      <c r="F7" s="143"/>
      <c r="G7" s="143">
        <f>(E7*F7)</f>
        <v>0</v>
      </c>
    </row>
    <row r="8" spans="1:7" ht="16.5" x14ac:dyDescent="0.2">
      <c r="A8" s="101"/>
      <c r="B8" s="142"/>
      <c r="C8" s="142"/>
      <c r="D8" s="218">
        <f t="shared" si="1"/>
        <v>0</v>
      </c>
      <c r="E8" s="142">
        <f t="shared" si="2"/>
        <v>0</v>
      </c>
      <c r="F8" s="143"/>
      <c r="G8" s="143">
        <f t="shared" si="0"/>
        <v>0</v>
      </c>
    </row>
    <row r="9" spans="1:7" ht="16.5" x14ac:dyDescent="0.2">
      <c r="A9" s="101"/>
      <c r="B9" s="142"/>
      <c r="C9" s="142"/>
      <c r="D9" s="218">
        <f t="shared" si="1"/>
        <v>0</v>
      </c>
      <c r="E9" s="142">
        <f t="shared" si="2"/>
        <v>0</v>
      </c>
      <c r="F9" s="143"/>
      <c r="G9" s="143">
        <f t="shared" si="0"/>
        <v>0</v>
      </c>
    </row>
    <row r="10" spans="1:7" ht="16.5" x14ac:dyDescent="0.2">
      <c r="A10" s="101"/>
      <c r="B10" s="142"/>
      <c r="C10" s="142"/>
      <c r="D10" s="218">
        <f t="shared" si="1"/>
        <v>0</v>
      </c>
      <c r="E10" s="142">
        <f t="shared" si="2"/>
        <v>0</v>
      </c>
      <c r="F10" s="143"/>
      <c r="G10" s="143">
        <f t="shared" si="0"/>
        <v>0</v>
      </c>
    </row>
    <row r="11" spans="1:7" ht="16.5" x14ac:dyDescent="0.2">
      <c r="A11" s="101"/>
      <c r="B11" s="142"/>
      <c r="C11" s="142"/>
      <c r="D11" s="218">
        <f t="shared" si="1"/>
        <v>0</v>
      </c>
      <c r="E11" s="142">
        <f t="shared" si="2"/>
        <v>0</v>
      </c>
      <c r="F11" s="143"/>
      <c r="G11" s="143">
        <f t="shared" si="0"/>
        <v>0</v>
      </c>
    </row>
    <row r="12" spans="1:7" ht="16.5" x14ac:dyDescent="0.2">
      <c r="A12" s="101"/>
      <c r="B12" s="142"/>
      <c r="C12" s="142"/>
      <c r="D12" s="218">
        <f t="shared" si="1"/>
        <v>0</v>
      </c>
      <c r="E12" s="142">
        <f t="shared" si="2"/>
        <v>0</v>
      </c>
      <c r="F12" s="143"/>
      <c r="G12" s="143">
        <f t="shared" si="0"/>
        <v>0</v>
      </c>
    </row>
    <row r="13" spans="1:7" ht="16.5" x14ac:dyDescent="0.2">
      <c r="A13" s="101"/>
      <c r="B13" s="142"/>
      <c r="C13" s="142"/>
      <c r="D13" s="218">
        <f t="shared" si="1"/>
        <v>0</v>
      </c>
      <c r="E13" s="142">
        <f t="shared" si="2"/>
        <v>0</v>
      </c>
      <c r="F13" s="143"/>
      <c r="G13" s="143">
        <f t="shared" si="0"/>
        <v>0</v>
      </c>
    </row>
    <row r="14" spans="1:7" ht="16.5" x14ac:dyDescent="0.2">
      <c r="A14" s="101"/>
      <c r="B14" s="142"/>
      <c r="C14" s="142"/>
      <c r="D14" s="218">
        <f t="shared" si="1"/>
        <v>0</v>
      </c>
      <c r="E14" s="142">
        <f t="shared" si="2"/>
        <v>0</v>
      </c>
      <c r="F14" s="143"/>
      <c r="G14" s="143">
        <f t="shared" si="0"/>
        <v>0</v>
      </c>
    </row>
    <row r="15" spans="1:7" ht="16.5" x14ac:dyDescent="0.2">
      <c r="A15" s="101"/>
      <c r="B15" s="142"/>
      <c r="C15" s="142"/>
      <c r="D15" s="218">
        <f t="shared" si="1"/>
        <v>0</v>
      </c>
      <c r="E15" s="142">
        <f t="shared" si="2"/>
        <v>0</v>
      </c>
      <c r="F15" s="143"/>
      <c r="G15" s="143">
        <f t="shared" si="0"/>
        <v>0</v>
      </c>
    </row>
    <row r="16" spans="1:7" ht="16.5" x14ac:dyDescent="0.2">
      <c r="A16" s="101"/>
      <c r="B16" s="142"/>
      <c r="C16" s="142"/>
      <c r="D16" s="218">
        <f t="shared" si="1"/>
        <v>0</v>
      </c>
      <c r="E16" s="142">
        <f t="shared" si="2"/>
        <v>0</v>
      </c>
      <c r="F16" s="143"/>
      <c r="G16" s="143">
        <f t="shared" si="0"/>
        <v>0</v>
      </c>
    </row>
    <row r="17" spans="1:7" ht="16.5" x14ac:dyDescent="0.2">
      <c r="A17" s="101"/>
      <c r="B17" s="142"/>
      <c r="C17" s="142"/>
      <c r="D17" s="218">
        <f t="shared" si="1"/>
        <v>0</v>
      </c>
      <c r="E17" s="142">
        <f t="shared" si="2"/>
        <v>0</v>
      </c>
      <c r="F17" s="143"/>
      <c r="G17" s="143">
        <f t="shared" si="0"/>
        <v>0</v>
      </c>
    </row>
    <row r="18" spans="1:7" ht="16.5" x14ac:dyDescent="0.2">
      <c r="A18" s="101"/>
      <c r="B18" s="142"/>
      <c r="C18" s="142"/>
      <c r="D18" s="218">
        <f t="shared" si="1"/>
        <v>0</v>
      </c>
      <c r="E18" s="142">
        <f t="shared" si="2"/>
        <v>0</v>
      </c>
      <c r="F18" s="143"/>
      <c r="G18" s="143">
        <f t="shared" si="0"/>
        <v>0</v>
      </c>
    </row>
    <row r="19" spans="1:7" ht="16.5" x14ac:dyDescent="0.2">
      <c r="A19" s="101"/>
      <c r="B19" s="142"/>
      <c r="C19" s="142"/>
      <c r="D19" s="218">
        <f t="shared" si="1"/>
        <v>0</v>
      </c>
      <c r="E19" s="142">
        <f t="shared" si="2"/>
        <v>0</v>
      </c>
      <c r="F19" s="143"/>
      <c r="G19" s="143">
        <f t="shared" si="0"/>
        <v>0</v>
      </c>
    </row>
    <row r="20" spans="1:7" ht="16.5" x14ac:dyDescent="0.2">
      <c r="A20" s="101"/>
      <c r="B20" s="142"/>
      <c r="C20" s="142"/>
      <c r="D20" s="218">
        <f t="shared" si="1"/>
        <v>0</v>
      </c>
      <c r="E20" s="142">
        <f t="shared" si="2"/>
        <v>0</v>
      </c>
      <c r="F20" s="143"/>
      <c r="G20" s="143">
        <f t="shared" si="0"/>
        <v>0</v>
      </c>
    </row>
    <row r="21" spans="1:7" ht="16.5" x14ac:dyDescent="0.2">
      <c r="A21" s="101"/>
      <c r="B21" s="142"/>
      <c r="C21" s="142"/>
      <c r="D21" s="218">
        <f t="shared" si="1"/>
        <v>0</v>
      </c>
      <c r="E21" s="142">
        <f t="shared" si="2"/>
        <v>0</v>
      </c>
      <c r="F21" s="143"/>
      <c r="G21" s="143">
        <f t="shared" si="0"/>
        <v>0</v>
      </c>
    </row>
    <row r="22" spans="1:7" ht="16.5" x14ac:dyDescent="0.2">
      <c r="A22" s="101"/>
      <c r="B22" s="142"/>
      <c r="C22" s="142"/>
      <c r="D22" s="218">
        <f t="shared" si="1"/>
        <v>0</v>
      </c>
      <c r="E22" s="142">
        <f t="shared" si="2"/>
        <v>0</v>
      </c>
      <c r="F22" s="143"/>
      <c r="G22" s="143">
        <f t="shared" si="0"/>
        <v>0</v>
      </c>
    </row>
    <row r="23" spans="1:7" ht="16.5" x14ac:dyDescent="0.2">
      <c r="A23" s="101"/>
      <c r="B23" s="142"/>
      <c r="C23" s="142"/>
      <c r="D23" s="218">
        <f t="shared" si="1"/>
        <v>0</v>
      </c>
      <c r="E23" s="142">
        <f t="shared" si="2"/>
        <v>0</v>
      </c>
      <c r="F23" s="143"/>
      <c r="G23" s="143">
        <f t="shared" si="0"/>
        <v>0</v>
      </c>
    </row>
    <row r="24" spans="1:7" ht="16.5" x14ac:dyDescent="0.2">
      <c r="A24" s="101"/>
      <c r="B24" s="142"/>
      <c r="C24" s="142"/>
      <c r="D24" s="218">
        <f t="shared" si="1"/>
        <v>0</v>
      </c>
      <c r="E24" s="142">
        <f t="shared" si="2"/>
        <v>0</v>
      </c>
      <c r="F24" s="143"/>
      <c r="G24" s="143">
        <f t="shared" si="0"/>
        <v>0</v>
      </c>
    </row>
    <row r="25" spans="1:7" ht="16.5" x14ac:dyDescent="0.2">
      <c r="A25" s="101"/>
      <c r="B25" s="142"/>
      <c r="C25" s="142"/>
      <c r="D25" s="218">
        <f t="shared" si="1"/>
        <v>0</v>
      </c>
      <c r="E25" s="142">
        <f t="shared" si="2"/>
        <v>0</v>
      </c>
      <c r="F25" s="143"/>
      <c r="G25" s="143">
        <f t="shared" si="0"/>
        <v>0</v>
      </c>
    </row>
    <row r="26" spans="1:7" ht="16.5" x14ac:dyDescent="0.2">
      <c r="A26" s="101"/>
      <c r="B26" s="142"/>
      <c r="C26" s="142"/>
      <c r="D26" s="218">
        <f t="shared" si="1"/>
        <v>0</v>
      </c>
      <c r="E26" s="142">
        <f t="shared" si="2"/>
        <v>0</v>
      </c>
      <c r="F26" s="143"/>
      <c r="G26" s="143">
        <f t="shared" si="0"/>
        <v>0</v>
      </c>
    </row>
    <row r="27" spans="1:7" ht="16.5" x14ac:dyDescent="0.2">
      <c r="A27" s="101"/>
      <c r="B27" s="142"/>
      <c r="C27" s="142"/>
      <c r="D27" s="218">
        <f t="shared" si="1"/>
        <v>0</v>
      </c>
      <c r="E27" s="142">
        <f t="shared" si="2"/>
        <v>0</v>
      </c>
      <c r="F27" s="143"/>
      <c r="G27" s="143">
        <f t="shared" si="0"/>
        <v>0</v>
      </c>
    </row>
    <row r="28" spans="1:7" ht="16.5" x14ac:dyDescent="0.2">
      <c r="A28" s="101"/>
      <c r="B28" s="142"/>
      <c r="C28" s="142"/>
      <c r="D28" s="218">
        <f t="shared" si="1"/>
        <v>0</v>
      </c>
      <c r="E28" s="142">
        <f t="shared" si="2"/>
        <v>0</v>
      </c>
      <c r="F28" s="143"/>
      <c r="G28" s="143">
        <f t="shared" si="0"/>
        <v>0</v>
      </c>
    </row>
    <row r="29" spans="1:7" ht="16.5" x14ac:dyDescent="0.2">
      <c r="A29" s="101"/>
      <c r="B29" s="142"/>
      <c r="C29" s="142"/>
      <c r="D29" s="218">
        <f t="shared" si="1"/>
        <v>0</v>
      </c>
      <c r="E29" s="142">
        <f t="shared" si="2"/>
        <v>0</v>
      </c>
      <c r="F29" s="143"/>
      <c r="G29" s="143">
        <f t="shared" si="0"/>
        <v>0</v>
      </c>
    </row>
    <row r="30" spans="1:7" ht="16.5" x14ac:dyDescent="0.2">
      <c r="A30" s="101"/>
      <c r="B30" s="142"/>
      <c r="C30" s="142"/>
      <c r="D30" s="218">
        <f t="shared" si="1"/>
        <v>0</v>
      </c>
      <c r="E30" s="142">
        <f t="shared" si="2"/>
        <v>0</v>
      </c>
      <c r="F30" s="143"/>
      <c r="G30" s="143">
        <f t="shared" si="0"/>
        <v>0</v>
      </c>
    </row>
    <row r="31" spans="1:7" ht="16.5" x14ac:dyDescent="0.2">
      <c r="A31" s="101"/>
      <c r="B31" s="142"/>
      <c r="C31" s="142"/>
      <c r="D31" s="218">
        <f t="shared" si="1"/>
        <v>0</v>
      </c>
      <c r="E31" s="142">
        <f t="shared" si="2"/>
        <v>0</v>
      </c>
      <c r="F31" s="143"/>
      <c r="G31" s="143">
        <f t="shared" si="0"/>
        <v>0</v>
      </c>
    </row>
    <row r="32" spans="1:7" ht="16.5" x14ac:dyDescent="0.2">
      <c r="A32" s="101"/>
      <c r="B32" s="142"/>
      <c r="C32" s="142"/>
      <c r="D32" s="218">
        <f t="shared" si="1"/>
        <v>0</v>
      </c>
      <c r="E32" s="142">
        <f t="shared" si="2"/>
        <v>0</v>
      </c>
      <c r="F32" s="143"/>
      <c r="G32" s="143">
        <f t="shared" si="0"/>
        <v>0</v>
      </c>
    </row>
    <row r="33" spans="1:7" ht="16.5" x14ac:dyDescent="0.2">
      <c r="A33" s="101"/>
      <c r="B33" s="142"/>
      <c r="C33" s="142"/>
      <c r="D33" s="218">
        <f t="shared" si="1"/>
        <v>0</v>
      </c>
      <c r="E33" s="142">
        <f t="shared" si="2"/>
        <v>0</v>
      </c>
      <c r="F33" s="143"/>
      <c r="G33" s="143">
        <f t="shared" si="0"/>
        <v>0</v>
      </c>
    </row>
    <row r="34" spans="1:7" ht="16.5" x14ac:dyDescent="0.2">
      <c r="A34" s="101"/>
      <c r="B34" s="142"/>
      <c r="C34" s="142"/>
      <c r="D34" s="218">
        <f t="shared" si="1"/>
        <v>0</v>
      </c>
      <c r="E34" s="142">
        <f t="shared" si="2"/>
        <v>0</v>
      </c>
      <c r="F34" s="143"/>
      <c r="G34" s="143">
        <f t="shared" si="0"/>
        <v>0</v>
      </c>
    </row>
    <row r="35" spans="1:7" ht="16.5" x14ac:dyDescent="0.2">
      <c r="A35" s="101"/>
      <c r="B35" s="142"/>
      <c r="C35" s="142"/>
      <c r="D35" s="218">
        <f t="shared" si="1"/>
        <v>0</v>
      </c>
      <c r="E35" s="142">
        <f t="shared" si="2"/>
        <v>0</v>
      </c>
      <c r="F35" s="143"/>
      <c r="G35" s="143">
        <f t="shared" si="0"/>
        <v>0</v>
      </c>
    </row>
    <row r="36" spans="1:7" ht="16.5" x14ac:dyDescent="0.2">
      <c r="A36" s="101"/>
      <c r="B36" s="142"/>
      <c r="C36" s="142"/>
      <c r="D36" s="218">
        <f t="shared" si="1"/>
        <v>0</v>
      </c>
      <c r="E36" s="142">
        <f t="shared" si="2"/>
        <v>0</v>
      </c>
      <c r="F36" s="143"/>
      <c r="G36" s="143">
        <f t="shared" si="0"/>
        <v>0</v>
      </c>
    </row>
    <row r="37" spans="1:7" ht="16.5" x14ac:dyDescent="0.2">
      <c r="A37" s="101"/>
      <c r="B37" s="142"/>
      <c r="C37" s="142"/>
      <c r="D37" s="218">
        <f t="shared" si="1"/>
        <v>0</v>
      </c>
      <c r="E37" s="142">
        <f t="shared" si="2"/>
        <v>0</v>
      </c>
      <c r="F37" s="143"/>
      <c r="G37" s="143">
        <f t="shared" si="0"/>
        <v>0</v>
      </c>
    </row>
    <row r="38" spans="1:7" ht="16.5" x14ac:dyDescent="0.2">
      <c r="A38" s="101"/>
      <c r="B38" s="142"/>
      <c r="C38" s="142"/>
      <c r="D38" s="218">
        <f t="shared" si="1"/>
        <v>0</v>
      </c>
      <c r="E38" s="142">
        <f t="shared" si="2"/>
        <v>0</v>
      </c>
      <c r="F38" s="143"/>
      <c r="G38" s="143">
        <f t="shared" si="0"/>
        <v>0</v>
      </c>
    </row>
    <row r="39" spans="1:7" ht="16.5" x14ac:dyDescent="0.2">
      <c r="A39" s="101"/>
      <c r="B39" s="142"/>
      <c r="C39" s="142"/>
      <c r="D39" s="218">
        <f t="shared" si="1"/>
        <v>0</v>
      </c>
      <c r="E39" s="142">
        <f t="shared" ref="E39:E70" si="3">D39*$B$2/1000</f>
        <v>0</v>
      </c>
      <c r="F39" s="143"/>
      <c r="G39" s="143">
        <f t="shared" si="0"/>
        <v>0</v>
      </c>
    </row>
    <row r="40" spans="1:7" ht="16.5" x14ac:dyDescent="0.2">
      <c r="A40" s="101"/>
      <c r="B40" s="142"/>
      <c r="C40" s="142"/>
      <c r="D40" s="218">
        <f t="shared" si="1"/>
        <v>0</v>
      </c>
      <c r="E40" s="142">
        <f t="shared" si="3"/>
        <v>0</v>
      </c>
      <c r="F40" s="143"/>
      <c r="G40" s="143">
        <f t="shared" si="0"/>
        <v>0</v>
      </c>
    </row>
    <row r="41" spans="1:7" ht="16.5" x14ac:dyDescent="0.2">
      <c r="A41" s="101"/>
      <c r="B41" s="142"/>
      <c r="C41" s="142"/>
      <c r="D41" s="218">
        <f t="shared" si="1"/>
        <v>0</v>
      </c>
      <c r="E41" s="142">
        <f t="shared" si="3"/>
        <v>0</v>
      </c>
      <c r="F41" s="143"/>
      <c r="G41" s="143">
        <f t="shared" si="0"/>
        <v>0</v>
      </c>
    </row>
    <row r="42" spans="1:7" ht="16.5" x14ac:dyDescent="0.2">
      <c r="A42" s="101"/>
      <c r="B42" s="142"/>
      <c r="C42" s="142"/>
      <c r="D42" s="218">
        <f t="shared" si="1"/>
        <v>0</v>
      </c>
      <c r="E42" s="142">
        <f t="shared" si="3"/>
        <v>0</v>
      </c>
      <c r="F42" s="143"/>
      <c r="G42" s="143">
        <f t="shared" si="0"/>
        <v>0</v>
      </c>
    </row>
    <row r="43" spans="1:7" ht="16.5" x14ac:dyDescent="0.2">
      <c r="A43" s="101"/>
      <c r="B43" s="142"/>
      <c r="C43" s="142"/>
      <c r="D43" s="218">
        <f t="shared" si="1"/>
        <v>0</v>
      </c>
      <c r="E43" s="142">
        <f t="shared" si="3"/>
        <v>0</v>
      </c>
      <c r="F43" s="143"/>
      <c r="G43" s="143">
        <f t="shared" si="0"/>
        <v>0</v>
      </c>
    </row>
    <row r="44" spans="1:7" ht="16.5" x14ac:dyDescent="0.2">
      <c r="A44" s="101"/>
      <c r="B44" s="142"/>
      <c r="C44" s="142"/>
      <c r="D44" s="218">
        <f t="shared" si="1"/>
        <v>0</v>
      </c>
      <c r="E44" s="142">
        <f t="shared" si="3"/>
        <v>0</v>
      </c>
      <c r="F44" s="143"/>
      <c r="G44" s="143">
        <f t="shared" si="0"/>
        <v>0</v>
      </c>
    </row>
    <row r="45" spans="1:7" ht="16.5" x14ac:dyDescent="0.2">
      <c r="A45" s="101"/>
      <c r="B45" s="142"/>
      <c r="C45" s="142"/>
      <c r="D45" s="218">
        <f t="shared" si="1"/>
        <v>0</v>
      </c>
      <c r="E45" s="142">
        <f t="shared" si="3"/>
        <v>0</v>
      </c>
      <c r="F45" s="143"/>
      <c r="G45" s="143">
        <f t="shared" si="0"/>
        <v>0</v>
      </c>
    </row>
    <row r="46" spans="1:7" ht="16.5" x14ac:dyDescent="0.2">
      <c r="A46" s="101"/>
      <c r="B46" s="142"/>
      <c r="C46" s="142"/>
      <c r="D46" s="218">
        <f t="shared" si="1"/>
        <v>0</v>
      </c>
      <c r="E46" s="142">
        <f t="shared" si="3"/>
        <v>0</v>
      </c>
      <c r="F46" s="143"/>
      <c r="G46" s="143">
        <f t="shared" si="0"/>
        <v>0</v>
      </c>
    </row>
    <row r="47" spans="1:7" ht="16.5" x14ac:dyDescent="0.2">
      <c r="A47" s="101"/>
      <c r="B47" s="142"/>
      <c r="C47" s="142"/>
      <c r="D47" s="218">
        <f t="shared" si="1"/>
        <v>0</v>
      </c>
      <c r="E47" s="142">
        <f t="shared" si="3"/>
        <v>0</v>
      </c>
      <c r="F47" s="143"/>
      <c r="G47" s="143">
        <f t="shared" si="0"/>
        <v>0</v>
      </c>
    </row>
    <row r="48" spans="1:7" ht="16.5" x14ac:dyDescent="0.2">
      <c r="A48" s="101"/>
      <c r="B48" s="142"/>
      <c r="C48" s="142"/>
      <c r="D48" s="218">
        <f t="shared" si="1"/>
        <v>0</v>
      </c>
      <c r="E48" s="142">
        <f t="shared" si="3"/>
        <v>0</v>
      </c>
      <c r="F48" s="143"/>
      <c r="G48" s="143">
        <f t="shared" si="0"/>
        <v>0</v>
      </c>
    </row>
    <row r="49" spans="1:7" ht="16.5" x14ac:dyDescent="0.2">
      <c r="A49" s="101"/>
      <c r="B49" s="142"/>
      <c r="C49" s="142"/>
      <c r="D49" s="218">
        <f t="shared" si="1"/>
        <v>0</v>
      </c>
      <c r="E49" s="142">
        <f t="shared" si="3"/>
        <v>0</v>
      </c>
      <c r="F49" s="143"/>
      <c r="G49" s="143">
        <f t="shared" si="0"/>
        <v>0</v>
      </c>
    </row>
    <row r="50" spans="1:7" ht="16.5" x14ac:dyDescent="0.2">
      <c r="A50" s="101"/>
      <c r="B50" s="142"/>
      <c r="C50" s="142"/>
      <c r="D50" s="218">
        <f t="shared" si="1"/>
        <v>0</v>
      </c>
      <c r="E50" s="142">
        <f t="shared" si="3"/>
        <v>0</v>
      </c>
      <c r="F50" s="143"/>
      <c r="G50" s="143">
        <f t="shared" si="0"/>
        <v>0</v>
      </c>
    </row>
    <row r="51" spans="1:7" ht="16.5" x14ac:dyDescent="0.2">
      <c r="A51" s="101"/>
      <c r="B51" s="142"/>
      <c r="C51" s="142"/>
      <c r="D51" s="218">
        <f t="shared" si="1"/>
        <v>0</v>
      </c>
      <c r="E51" s="142">
        <f t="shared" si="3"/>
        <v>0</v>
      </c>
      <c r="F51" s="143"/>
      <c r="G51" s="143">
        <f t="shared" si="0"/>
        <v>0</v>
      </c>
    </row>
    <row r="52" spans="1:7" ht="16.5" x14ac:dyDescent="0.2">
      <c r="A52" s="101"/>
      <c r="B52" s="142"/>
      <c r="C52" s="142"/>
      <c r="D52" s="218">
        <f t="shared" si="1"/>
        <v>0</v>
      </c>
      <c r="E52" s="142">
        <f t="shared" si="3"/>
        <v>0</v>
      </c>
      <c r="F52" s="143"/>
      <c r="G52" s="143">
        <f t="shared" si="0"/>
        <v>0</v>
      </c>
    </row>
    <row r="53" spans="1:7" ht="16.5" x14ac:dyDescent="0.2">
      <c r="A53" s="101"/>
      <c r="B53" s="142"/>
      <c r="C53" s="142"/>
      <c r="D53" s="218">
        <f t="shared" si="1"/>
        <v>0</v>
      </c>
      <c r="E53" s="142">
        <f t="shared" si="3"/>
        <v>0</v>
      </c>
      <c r="F53" s="143"/>
      <c r="G53" s="143">
        <f t="shared" si="0"/>
        <v>0</v>
      </c>
    </row>
    <row r="54" spans="1:7" ht="16.5" x14ac:dyDescent="0.2">
      <c r="A54" s="101"/>
      <c r="B54" s="142"/>
      <c r="C54" s="142"/>
      <c r="D54" s="218">
        <f t="shared" si="1"/>
        <v>0</v>
      </c>
      <c r="E54" s="142">
        <f t="shared" si="3"/>
        <v>0</v>
      </c>
      <c r="F54" s="143"/>
      <c r="G54" s="143">
        <f t="shared" si="0"/>
        <v>0</v>
      </c>
    </row>
    <row r="55" spans="1:7" ht="16.5" x14ac:dyDescent="0.2">
      <c r="A55" s="101"/>
      <c r="B55" s="142"/>
      <c r="C55" s="142"/>
      <c r="D55" s="218">
        <f t="shared" si="1"/>
        <v>0</v>
      </c>
      <c r="E55" s="142">
        <f t="shared" si="3"/>
        <v>0</v>
      </c>
      <c r="F55" s="143"/>
      <c r="G55" s="143">
        <f t="shared" si="0"/>
        <v>0</v>
      </c>
    </row>
    <row r="56" spans="1:7" ht="16.5" x14ac:dyDescent="0.2">
      <c r="A56" s="101"/>
      <c r="B56" s="142"/>
      <c r="C56" s="142"/>
      <c r="D56" s="218">
        <f t="shared" si="1"/>
        <v>0</v>
      </c>
      <c r="E56" s="142">
        <f t="shared" si="3"/>
        <v>0</v>
      </c>
      <c r="F56" s="143"/>
      <c r="G56" s="143">
        <f t="shared" si="0"/>
        <v>0</v>
      </c>
    </row>
    <row r="57" spans="1:7" ht="16.5" x14ac:dyDescent="0.2">
      <c r="A57" s="101"/>
      <c r="B57" s="142"/>
      <c r="C57" s="142"/>
      <c r="D57" s="218">
        <f t="shared" si="1"/>
        <v>0</v>
      </c>
      <c r="E57" s="142">
        <f t="shared" si="3"/>
        <v>0</v>
      </c>
      <c r="F57" s="143"/>
      <c r="G57" s="143">
        <f t="shared" si="0"/>
        <v>0</v>
      </c>
    </row>
    <row r="58" spans="1:7" ht="16.5" x14ac:dyDescent="0.2">
      <c r="A58" s="101"/>
      <c r="B58" s="142"/>
      <c r="C58" s="142"/>
      <c r="D58" s="218">
        <f t="shared" si="1"/>
        <v>0</v>
      </c>
      <c r="E58" s="142">
        <f t="shared" si="3"/>
        <v>0</v>
      </c>
      <c r="F58" s="143"/>
      <c r="G58" s="143">
        <f t="shared" si="0"/>
        <v>0</v>
      </c>
    </row>
    <row r="59" spans="1:7" ht="16.5" x14ac:dyDescent="0.2">
      <c r="A59" s="101"/>
      <c r="B59" s="142"/>
      <c r="C59" s="142"/>
      <c r="D59" s="218">
        <f t="shared" si="1"/>
        <v>0</v>
      </c>
      <c r="E59" s="142">
        <f t="shared" si="3"/>
        <v>0</v>
      </c>
      <c r="F59" s="143"/>
      <c r="G59" s="143">
        <f t="shared" si="0"/>
        <v>0</v>
      </c>
    </row>
    <row r="60" spans="1:7" ht="16.5" x14ac:dyDescent="0.2">
      <c r="A60" s="101"/>
      <c r="B60" s="142"/>
      <c r="C60" s="142"/>
      <c r="D60" s="218">
        <f t="shared" si="1"/>
        <v>0</v>
      </c>
      <c r="E60" s="142">
        <f t="shared" si="3"/>
        <v>0</v>
      </c>
      <c r="F60" s="143"/>
      <c r="G60" s="143">
        <f t="shared" si="0"/>
        <v>0</v>
      </c>
    </row>
    <row r="61" spans="1:7" ht="16.5" x14ac:dyDescent="0.2">
      <c r="A61" s="101"/>
      <c r="B61" s="142"/>
      <c r="C61" s="142"/>
      <c r="D61" s="218">
        <f t="shared" si="1"/>
        <v>0</v>
      </c>
      <c r="E61" s="142">
        <f t="shared" si="3"/>
        <v>0</v>
      </c>
      <c r="F61" s="143"/>
      <c r="G61" s="143">
        <f t="shared" si="0"/>
        <v>0</v>
      </c>
    </row>
    <row r="62" spans="1:7" ht="16.5" x14ac:dyDescent="0.2">
      <c r="A62" s="101"/>
      <c r="B62" s="142"/>
      <c r="C62" s="142"/>
      <c r="D62" s="218">
        <f t="shared" si="1"/>
        <v>0</v>
      </c>
      <c r="E62" s="142">
        <f t="shared" si="3"/>
        <v>0</v>
      </c>
      <c r="F62" s="143"/>
      <c r="G62" s="143">
        <f t="shared" si="0"/>
        <v>0</v>
      </c>
    </row>
    <row r="63" spans="1:7" ht="16.5" x14ac:dyDescent="0.2">
      <c r="A63" s="101"/>
      <c r="B63" s="142"/>
      <c r="C63" s="142"/>
      <c r="D63" s="218">
        <f t="shared" si="1"/>
        <v>0</v>
      </c>
      <c r="E63" s="142">
        <f t="shared" si="3"/>
        <v>0</v>
      </c>
      <c r="F63" s="143"/>
      <c r="G63" s="143">
        <f t="shared" si="0"/>
        <v>0</v>
      </c>
    </row>
    <row r="64" spans="1:7" ht="16.5" x14ac:dyDescent="0.2">
      <c r="A64" s="101"/>
      <c r="B64" s="142"/>
      <c r="C64" s="142"/>
      <c r="D64" s="218">
        <f t="shared" si="1"/>
        <v>0</v>
      </c>
      <c r="E64" s="142">
        <f t="shared" si="3"/>
        <v>0</v>
      </c>
      <c r="F64" s="143"/>
      <c r="G64" s="143">
        <f t="shared" si="0"/>
        <v>0</v>
      </c>
    </row>
    <row r="65" spans="1:7" ht="16.5" x14ac:dyDescent="0.2">
      <c r="A65" s="101"/>
      <c r="B65" s="142"/>
      <c r="C65" s="142"/>
      <c r="D65" s="218">
        <f t="shared" si="1"/>
        <v>0</v>
      </c>
      <c r="E65" s="142">
        <f t="shared" si="3"/>
        <v>0</v>
      </c>
      <c r="F65" s="143"/>
      <c r="G65" s="143">
        <f t="shared" si="0"/>
        <v>0</v>
      </c>
    </row>
    <row r="66" spans="1:7" ht="16.5" x14ac:dyDescent="0.2">
      <c r="A66" s="101"/>
      <c r="B66" s="142"/>
      <c r="C66" s="142"/>
      <c r="D66" s="218">
        <f t="shared" si="1"/>
        <v>0</v>
      </c>
      <c r="E66" s="142">
        <f t="shared" si="3"/>
        <v>0</v>
      </c>
      <c r="F66" s="143"/>
      <c r="G66" s="143">
        <f t="shared" si="0"/>
        <v>0</v>
      </c>
    </row>
    <row r="67" spans="1:7" ht="16.5" x14ac:dyDescent="0.2">
      <c r="A67" s="101"/>
      <c r="B67" s="142"/>
      <c r="C67" s="142"/>
      <c r="D67" s="218">
        <f t="shared" si="1"/>
        <v>0</v>
      </c>
      <c r="E67" s="142">
        <f t="shared" si="3"/>
        <v>0</v>
      </c>
      <c r="F67" s="143"/>
      <c r="G67" s="143">
        <f t="shared" si="0"/>
        <v>0</v>
      </c>
    </row>
    <row r="68" spans="1:7" ht="16.5" x14ac:dyDescent="0.2">
      <c r="A68" s="101"/>
      <c r="B68" s="142"/>
      <c r="C68" s="142"/>
      <c r="D68" s="218">
        <f t="shared" si="1"/>
        <v>0</v>
      </c>
      <c r="E68" s="142">
        <f t="shared" si="3"/>
        <v>0</v>
      </c>
      <c r="F68" s="143"/>
      <c r="G68" s="143">
        <f t="shared" si="0"/>
        <v>0</v>
      </c>
    </row>
    <row r="69" spans="1:7" ht="16.5" x14ac:dyDescent="0.2">
      <c r="A69" s="101"/>
      <c r="B69" s="142"/>
      <c r="C69" s="142"/>
      <c r="D69" s="218">
        <f t="shared" si="1"/>
        <v>0</v>
      </c>
      <c r="E69" s="142">
        <f t="shared" si="3"/>
        <v>0</v>
      </c>
      <c r="F69" s="143"/>
      <c r="G69" s="143">
        <f t="shared" si="0"/>
        <v>0</v>
      </c>
    </row>
    <row r="70" spans="1:7" ht="16.5" x14ac:dyDescent="0.2">
      <c r="A70" s="101"/>
      <c r="B70" s="142"/>
      <c r="C70" s="142"/>
      <c r="D70" s="218">
        <f t="shared" si="1"/>
        <v>0</v>
      </c>
      <c r="E70" s="142">
        <f t="shared" si="3"/>
        <v>0</v>
      </c>
      <c r="F70" s="143"/>
      <c r="G70" s="143">
        <f t="shared" si="0"/>
        <v>0</v>
      </c>
    </row>
    <row r="71" spans="1:7" ht="16.5" x14ac:dyDescent="0.2">
      <c r="A71" s="101"/>
      <c r="B71" s="142"/>
      <c r="C71" s="142"/>
      <c r="D71" s="218">
        <f t="shared" si="1"/>
        <v>0</v>
      </c>
      <c r="E71" s="142">
        <f t="shared" ref="E71:E101" si="4">D71*$B$2/1000</f>
        <v>0</v>
      </c>
      <c r="F71" s="143"/>
      <c r="G71" s="143">
        <f t="shared" si="0"/>
        <v>0</v>
      </c>
    </row>
    <row r="72" spans="1:7" ht="16.5" x14ac:dyDescent="0.2">
      <c r="A72" s="101"/>
      <c r="B72" s="142"/>
      <c r="C72" s="142"/>
      <c r="D72" s="218">
        <f t="shared" si="1"/>
        <v>0</v>
      </c>
      <c r="E72" s="142">
        <f t="shared" si="4"/>
        <v>0</v>
      </c>
      <c r="F72" s="143"/>
      <c r="G72" s="143">
        <f t="shared" si="0"/>
        <v>0</v>
      </c>
    </row>
    <row r="73" spans="1:7" ht="16.5" x14ac:dyDescent="0.2">
      <c r="A73" s="101"/>
      <c r="B73" s="142"/>
      <c r="C73" s="142"/>
      <c r="D73" s="218">
        <f t="shared" si="1"/>
        <v>0</v>
      </c>
      <c r="E73" s="142">
        <f t="shared" si="4"/>
        <v>0</v>
      </c>
      <c r="F73" s="143"/>
      <c r="G73" s="143">
        <f t="shared" si="0"/>
        <v>0</v>
      </c>
    </row>
    <row r="74" spans="1:7" ht="16.5" x14ac:dyDescent="0.2">
      <c r="A74" s="101"/>
      <c r="B74" s="142"/>
      <c r="C74" s="142"/>
      <c r="D74" s="218">
        <f t="shared" si="1"/>
        <v>0</v>
      </c>
      <c r="E74" s="142">
        <f t="shared" si="4"/>
        <v>0</v>
      </c>
      <c r="F74" s="143"/>
      <c r="G74" s="143">
        <f t="shared" si="0"/>
        <v>0</v>
      </c>
    </row>
    <row r="75" spans="1:7" ht="16.5" x14ac:dyDescent="0.2">
      <c r="A75" s="101"/>
      <c r="B75" s="142"/>
      <c r="C75" s="142"/>
      <c r="D75" s="218">
        <f t="shared" si="1"/>
        <v>0</v>
      </c>
      <c r="E75" s="142">
        <f t="shared" si="4"/>
        <v>0</v>
      </c>
      <c r="F75" s="143"/>
      <c r="G75" s="143">
        <f t="shared" si="0"/>
        <v>0</v>
      </c>
    </row>
    <row r="76" spans="1:7" ht="16.5" x14ac:dyDescent="0.2">
      <c r="A76" s="101"/>
      <c r="B76" s="142"/>
      <c r="C76" s="142"/>
      <c r="D76" s="218">
        <f t="shared" si="1"/>
        <v>0</v>
      </c>
      <c r="E76" s="142">
        <f t="shared" si="4"/>
        <v>0</v>
      </c>
      <c r="F76" s="143"/>
      <c r="G76" s="143">
        <f t="shared" si="0"/>
        <v>0</v>
      </c>
    </row>
    <row r="77" spans="1:7" ht="16.5" x14ac:dyDescent="0.2">
      <c r="A77" s="101"/>
      <c r="B77" s="142"/>
      <c r="C77" s="142"/>
      <c r="D77" s="218">
        <f t="shared" si="1"/>
        <v>0</v>
      </c>
      <c r="E77" s="142">
        <f t="shared" si="4"/>
        <v>0</v>
      </c>
      <c r="F77" s="143"/>
      <c r="G77" s="143">
        <f t="shared" si="0"/>
        <v>0</v>
      </c>
    </row>
    <row r="78" spans="1:7" ht="16.5" x14ac:dyDescent="0.2">
      <c r="A78" s="101"/>
      <c r="B78" s="142"/>
      <c r="C78" s="142"/>
      <c r="D78" s="218">
        <f t="shared" si="1"/>
        <v>0</v>
      </c>
      <c r="E78" s="142">
        <f t="shared" si="4"/>
        <v>0</v>
      </c>
      <c r="F78" s="143"/>
      <c r="G78" s="143">
        <f t="shared" si="0"/>
        <v>0</v>
      </c>
    </row>
    <row r="79" spans="1:7" ht="16.5" x14ac:dyDescent="0.2">
      <c r="A79" s="101"/>
      <c r="B79" s="142"/>
      <c r="C79" s="142"/>
      <c r="D79" s="218">
        <f t="shared" si="1"/>
        <v>0</v>
      </c>
      <c r="E79" s="142">
        <f t="shared" si="4"/>
        <v>0</v>
      </c>
      <c r="F79" s="143"/>
      <c r="G79" s="143">
        <f t="shared" si="0"/>
        <v>0</v>
      </c>
    </row>
    <row r="80" spans="1:7" ht="16.5" x14ac:dyDescent="0.2">
      <c r="A80" s="101"/>
      <c r="B80" s="142"/>
      <c r="C80" s="142"/>
      <c r="D80" s="218">
        <f t="shared" si="1"/>
        <v>0</v>
      </c>
      <c r="E80" s="142">
        <f t="shared" si="4"/>
        <v>0</v>
      </c>
      <c r="F80" s="143"/>
      <c r="G80" s="143">
        <f t="shared" si="0"/>
        <v>0</v>
      </c>
    </row>
    <row r="81" spans="1:7" ht="16.5" x14ac:dyDescent="0.2">
      <c r="A81" s="101"/>
      <c r="B81" s="142"/>
      <c r="C81" s="142"/>
      <c r="D81" s="218">
        <f t="shared" si="1"/>
        <v>0</v>
      </c>
      <c r="E81" s="142">
        <f t="shared" si="4"/>
        <v>0</v>
      </c>
      <c r="F81" s="143"/>
      <c r="G81" s="143">
        <f t="shared" si="0"/>
        <v>0</v>
      </c>
    </row>
    <row r="82" spans="1:7" ht="16.5" x14ac:dyDescent="0.2">
      <c r="A82" s="101"/>
      <c r="B82" s="142"/>
      <c r="C82" s="142"/>
      <c r="D82" s="218">
        <f t="shared" si="1"/>
        <v>0</v>
      </c>
      <c r="E82" s="142">
        <f t="shared" si="4"/>
        <v>0</v>
      </c>
      <c r="F82" s="143"/>
      <c r="G82" s="143">
        <f t="shared" si="0"/>
        <v>0</v>
      </c>
    </row>
    <row r="83" spans="1:7" ht="16.5" x14ac:dyDescent="0.2">
      <c r="A83" s="101"/>
      <c r="B83" s="142"/>
      <c r="C83" s="142"/>
      <c r="D83" s="218">
        <f t="shared" si="1"/>
        <v>0</v>
      </c>
      <c r="E83" s="142">
        <f t="shared" si="4"/>
        <v>0</v>
      </c>
      <c r="F83" s="143"/>
      <c r="G83" s="143">
        <f t="shared" si="0"/>
        <v>0</v>
      </c>
    </row>
    <row r="84" spans="1:7" ht="16.5" x14ac:dyDescent="0.2">
      <c r="A84" s="101"/>
      <c r="B84" s="142"/>
      <c r="C84" s="142"/>
      <c r="D84" s="218">
        <f t="shared" si="1"/>
        <v>0</v>
      </c>
      <c r="E84" s="142">
        <f t="shared" si="4"/>
        <v>0</v>
      </c>
      <c r="F84" s="143"/>
      <c r="G84" s="143">
        <f t="shared" si="0"/>
        <v>0</v>
      </c>
    </row>
    <row r="85" spans="1:7" ht="16.5" x14ac:dyDescent="0.2">
      <c r="A85" s="101"/>
      <c r="B85" s="142"/>
      <c r="C85" s="142"/>
      <c r="D85" s="218">
        <f t="shared" si="1"/>
        <v>0</v>
      </c>
      <c r="E85" s="142">
        <f t="shared" si="4"/>
        <v>0</v>
      </c>
      <c r="F85" s="143"/>
      <c r="G85" s="143">
        <f t="shared" si="0"/>
        <v>0</v>
      </c>
    </row>
    <row r="86" spans="1:7" ht="16.5" x14ac:dyDescent="0.2">
      <c r="A86" s="101"/>
      <c r="B86" s="142"/>
      <c r="C86" s="142"/>
      <c r="D86" s="218">
        <f t="shared" si="1"/>
        <v>0</v>
      </c>
      <c r="E86" s="142">
        <f t="shared" si="4"/>
        <v>0</v>
      </c>
      <c r="F86" s="143"/>
      <c r="G86" s="143">
        <f t="shared" si="0"/>
        <v>0</v>
      </c>
    </row>
    <row r="87" spans="1:7" ht="16.5" x14ac:dyDescent="0.2">
      <c r="A87" s="101"/>
      <c r="B87" s="142"/>
      <c r="C87" s="142"/>
      <c r="D87" s="218">
        <f t="shared" si="1"/>
        <v>0</v>
      </c>
      <c r="E87" s="142">
        <f t="shared" si="4"/>
        <v>0</v>
      </c>
      <c r="F87" s="143"/>
      <c r="G87" s="143">
        <f t="shared" si="0"/>
        <v>0</v>
      </c>
    </row>
    <row r="88" spans="1:7" ht="16.5" x14ac:dyDescent="0.2">
      <c r="A88" s="101"/>
      <c r="B88" s="142"/>
      <c r="C88" s="142"/>
      <c r="D88" s="218">
        <f t="shared" si="1"/>
        <v>0</v>
      </c>
      <c r="E88" s="142">
        <f t="shared" si="4"/>
        <v>0</v>
      </c>
      <c r="F88" s="143"/>
      <c r="G88" s="143">
        <f t="shared" si="0"/>
        <v>0</v>
      </c>
    </row>
    <row r="89" spans="1:7" ht="16.5" x14ac:dyDescent="0.2">
      <c r="A89" s="101"/>
      <c r="B89" s="142"/>
      <c r="C89" s="142"/>
      <c r="D89" s="218">
        <f t="shared" si="1"/>
        <v>0</v>
      </c>
      <c r="E89" s="142">
        <f t="shared" si="4"/>
        <v>0</v>
      </c>
      <c r="F89" s="143"/>
      <c r="G89" s="143">
        <f t="shared" si="0"/>
        <v>0</v>
      </c>
    </row>
    <row r="90" spans="1:7" ht="16.5" x14ac:dyDescent="0.2">
      <c r="A90" s="101"/>
      <c r="B90" s="142"/>
      <c r="C90" s="142"/>
      <c r="D90" s="218">
        <f t="shared" si="1"/>
        <v>0</v>
      </c>
      <c r="E90" s="142">
        <f t="shared" si="4"/>
        <v>0</v>
      </c>
      <c r="F90" s="143"/>
      <c r="G90" s="143">
        <f t="shared" si="0"/>
        <v>0</v>
      </c>
    </row>
    <row r="91" spans="1:7" ht="16.5" x14ac:dyDescent="0.2">
      <c r="A91" s="101"/>
      <c r="B91" s="142"/>
      <c r="C91" s="142"/>
      <c r="D91" s="218">
        <f t="shared" si="1"/>
        <v>0</v>
      </c>
      <c r="E91" s="142">
        <f t="shared" si="4"/>
        <v>0</v>
      </c>
      <c r="F91" s="143"/>
      <c r="G91" s="143">
        <f t="shared" si="0"/>
        <v>0</v>
      </c>
    </row>
    <row r="92" spans="1:7" ht="16.5" x14ac:dyDescent="0.2">
      <c r="A92" s="101"/>
      <c r="B92" s="142"/>
      <c r="C92" s="142"/>
      <c r="D92" s="218">
        <f t="shared" si="1"/>
        <v>0</v>
      </c>
      <c r="E92" s="142">
        <f t="shared" si="4"/>
        <v>0</v>
      </c>
      <c r="F92" s="143"/>
      <c r="G92" s="143">
        <f t="shared" si="0"/>
        <v>0</v>
      </c>
    </row>
    <row r="93" spans="1:7" ht="16.5" x14ac:dyDescent="0.2">
      <c r="A93" s="101"/>
      <c r="B93" s="142"/>
      <c r="C93" s="142"/>
      <c r="D93" s="218">
        <f t="shared" si="1"/>
        <v>0</v>
      </c>
      <c r="E93" s="142">
        <f t="shared" si="4"/>
        <v>0</v>
      </c>
      <c r="F93" s="143"/>
      <c r="G93" s="143">
        <f t="shared" si="0"/>
        <v>0</v>
      </c>
    </row>
    <row r="94" spans="1:7" ht="16.5" x14ac:dyDescent="0.2">
      <c r="A94" s="101"/>
      <c r="B94" s="142"/>
      <c r="C94" s="142"/>
      <c r="D94" s="218">
        <f t="shared" si="1"/>
        <v>0</v>
      </c>
      <c r="E94" s="142">
        <f t="shared" si="4"/>
        <v>0</v>
      </c>
      <c r="F94" s="143"/>
      <c r="G94" s="143">
        <f t="shared" si="0"/>
        <v>0</v>
      </c>
    </row>
    <row r="95" spans="1:7" ht="16.5" x14ac:dyDescent="0.2">
      <c r="A95" s="101"/>
      <c r="B95" s="142"/>
      <c r="C95" s="142"/>
      <c r="D95" s="218">
        <f t="shared" si="1"/>
        <v>0</v>
      </c>
      <c r="E95" s="142">
        <f t="shared" si="4"/>
        <v>0</v>
      </c>
      <c r="F95" s="143"/>
      <c r="G95" s="143">
        <f t="shared" si="0"/>
        <v>0</v>
      </c>
    </row>
    <row r="96" spans="1:7" ht="16.5" x14ac:dyDescent="0.2">
      <c r="A96" s="101"/>
      <c r="B96" s="142"/>
      <c r="C96" s="142"/>
      <c r="D96" s="218">
        <f t="shared" si="1"/>
        <v>0</v>
      </c>
      <c r="E96" s="142">
        <f t="shared" si="4"/>
        <v>0</v>
      </c>
      <c r="F96" s="143"/>
      <c r="G96" s="143">
        <f t="shared" si="0"/>
        <v>0</v>
      </c>
    </row>
    <row r="97" spans="1:7" ht="16.5" x14ac:dyDescent="0.2">
      <c r="A97" s="101"/>
      <c r="B97" s="142"/>
      <c r="C97" s="142"/>
      <c r="D97" s="218">
        <f t="shared" si="1"/>
        <v>0</v>
      </c>
      <c r="E97" s="142">
        <f t="shared" si="4"/>
        <v>0</v>
      </c>
      <c r="F97" s="143"/>
      <c r="G97" s="143">
        <f t="shared" si="0"/>
        <v>0</v>
      </c>
    </row>
    <row r="98" spans="1:7" ht="16.5" x14ac:dyDescent="0.2">
      <c r="A98" s="101"/>
      <c r="B98" s="142"/>
      <c r="C98" s="142"/>
      <c r="D98" s="218">
        <f t="shared" si="1"/>
        <v>0</v>
      </c>
      <c r="E98" s="142">
        <f t="shared" si="4"/>
        <v>0</v>
      </c>
      <c r="F98" s="143"/>
      <c r="G98" s="143">
        <f t="shared" si="0"/>
        <v>0</v>
      </c>
    </row>
    <row r="99" spans="1:7" ht="16.5" x14ac:dyDescent="0.2">
      <c r="A99" s="101"/>
      <c r="B99" s="142"/>
      <c r="C99" s="142"/>
      <c r="D99" s="218">
        <f t="shared" si="1"/>
        <v>0</v>
      </c>
      <c r="E99" s="142">
        <f t="shared" si="4"/>
        <v>0</v>
      </c>
      <c r="F99" s="143"/>
      <c r="G99" s="143">
        <f t="shared" si="0"/>
        <v>0</v>
      </c>
    </row>
    <row r="100" spans="1:7" ht="16.5" x14ac:dyDescent="0.2">
      <c r="A100" s="101"/>
      <c r="B100" s="142"/>
      <c r="C100" s="142"/>
      <c r="D100" s="218">
        <f t="shared" si="1"/>
        <v>0</v>
      </c>
      <c r="E100" s="142">
        <f t="shared" si="4"/>
        <v>0</v>
      </c>
      <c r="F100" s="143"/>
      <c r="G100" s="143">
        <f t="shared" si="0"/>
        <v>0</v>
      </c>
    </row>
    <row r="101" spans="1:7" ht="16.5" x14ac:dyDescent="0.2">
      <c r="A101" s="101"/>
      <c r="B101" s="142"/>
      <c r="C101" s="142"/>
      <c r="D101" s="218">
        <f t="shared" si="1"/>
        <v>0</v>
      </c>
      <c r="E101" s="142">
        <f t="shared" si="4"/>
        <v>0</v>
      </c>
      <c r="F101" s="227" t="s">
        <v>393</v>
      </c>
      <c r="G101" s="220">
        <f>SUM(G5:G50)</f>
        <v>0</v>
      </c>
    </row>
    <row r="102" spans="1:7" ht="16.5" customHeight="1" x14ac:dyDescent="0.25">
      <c r="A102" s="291" t="s">
        <v>394</v>
      </c>
      <c r="B102" s="292"/>
      <c r="C102" s="292"/>
      <c r="D102" s="292"/>
      <c r="E102" s="292"/>
      <c r="F102" s="292"/>
      <c r="G102" s="293"/>
    </row>
    <row r="103" spans="1:7" ht="56.25" customHeight="1" x14ac:dyDescent="0.2">
      <c r="A103" s="102" t="s">
        <v>143</v>
      </c>
      <c r="B103" s="103" t="s">
        <v>390</v>
      </c>
      <c r="C103" s="102" t="s">
        <v>146</v>
      </c>
      <c r="D103" s="103" t="s">
        <v>391</v>
      </c>
      <c r="E103" s="103" t="s">
        <v>144</v>
      </c>
      <c r="F103" s="103" t="s">
        <v>145</v>
      </c>
      <c r="G103" s="103" t="s">
        <v>392</v>
      </c>
    </row>
    <row r="104" spans="1:7" ht="16.5" x14ac:dyDescent="0.2">
      <c r="A104" s="101" t="s">
        <v>168</v>
      </c>
      <c r="B104" s="142">
        <v>40</v>
      </c>
      <c r="C104" s="142">
        <v>2</v>
      </c>
      <c r="D104" s="218">
        <f t="shared" si="1"/>
        <v>80</v>
      </c>
      <c r="E104" s="142">
        <f t="shared" ref="E104:E135" si="5">(D104*$B$2)/1000</f>
        <v>0</v>
      </c>
      <c r="F104" s="143"/>
      <c r="G104" s="143">
        <f t="shared" si="0"/>
        <v>0</v>
      </c>
    </row>
    <row r="105" spans="1:7" ht="16.5" x14ac:dyDescent="0.2">
      <c r="A105" s="101"/>
      <c r="B105" s="142"/>
      <c r="C105" s="142"/>
      <c r="D105" s="218">
        <f t="shared" si="1"/>
        <v>0</v>
      </c>
      <c r="E105" s="142">
        <f t="shared" si="5"/>
        <v>0</v>
      </c>
      <c r="F105" s="143"/>
      <c r="G105" s="143">
        <f>(E105*F105)</f>
        <v>0</v>
      </c>
    </row>
    <row r="106" spans="1:7" ht="16.5" x14ac:dyDescent="0.2">
      <c r="A106" s="101"/>
      <c r="B106" s="142"/>
      <c r="C106" s="142"/>
      <c r="D106" s="218">
        <f t="shared" si="1"/>
        <v>0</v>
      </c>
      <c r="E106" s="142">
        <f t="shared" si="5"/>
        <v>0</v>
      </c>
      <c r="F106" s="143"/>
      <c r="G106" s="143">
        <f>(E106*F106)</f>
        <v>0</v>
      </c>
    </row>
    <row r="107" spans="1:7" ht="16.5" x14ac:dyDescent="0.2">
      <c r="A107" s="101"/>
      <c r="B107" s="142"/>
      <c r="C107" s="142"/>
      <c r="D107" s="218">
        <f t="shared" si="1"/>
        <v>0</v>
      </c>
      <c r="E107" s="142">
        <f t="shared" si="5"/>
        <v>0</v>
      </c>
      <c r="F107" s="143"/>
      <c r="G107" s="143">
        <f t="shared" si="0"/>
        <v>0</v>
      </c>
    </row>
    <row r="108" spans="1:7" ht="16.5" x14ac:dyDescent="0.2">
      <c r="A108" s="101"/>
      <c r="B108" s="142"/>
      <c r="C108" s="142"/>
      <c r="D108" s="218">
        <f t="shared" si="1"/>
        <v>0</v>
      </c>
      <c r="E108" s="142">
        <f t="shared" si="5"/>
        <v>0</v>
      </c>
      <c r="F108" s="143"/>
      <c r="G108" s="143">
        <f t="shared" si="0"/>
        <v>0</v>
      </c>
    </row>
    <row r="109" spans="1:7" ht="16.5" x14ac:dyDescent="0.2">
      <c r="A109" s="101"/>
      <c r="B109" s="142"/>
      <c r="C109" s="142"/>
      <c r="D109" s="218">
        <f t="shared" si="1"/>
        <v>0</v>
      </c>
      <c r="E109" s="142">
        <f t="shared" si="5"/>
        <v>0</v>
      </c>
      <c r="F109" s="143"/>
      <c r="G109" s="143">
        <f t="shared" si="0"/>
        <v>0</v>
      </c>
    </row>
    <row r="110" spans="1:7" ht="16.5" x14ac:dyDescent="0.2">
      <c r="A110" s="101"/>
      <c r="B110" s="142"/>
      <c r="C110" s="142"/>
      <c r="D110" s="218">
        <f t="shared" si="1"/>
        <v>0</v>
      </c>
      <c r="E110" s="142">
        <f t="shared" si="5"/>
        <v>0</v>
      </c>
      <c r="F110" s="143"/>
      <c r="G110" s="143">
        <f t="shared" si="0"/>
        <v>0</v>
      </c>
    </row>
    <row r="111" spans="1:7" ht="16.5" x14ac:dyDescent="0.2">
      <c r="A111" s="101"/>
      <c r="B111" s="142"/>
      <c r="C111" s="142"/>
      <c r="D111" s="218">
        <f t="shared" si="1"/>
        <v>0</v>
      </c>
      <c r="E111" s="142">
        <f t="shared" si="5"/>
        <v>0</v>
      </c>
      <c r="F111" s="143"/>
      <c r="G111" s="143">
        <f t="shared" si="0"/>
        <v>0</v>
      </c>
    </row>
    <row r="112" spans="1:7" ht="16.5" x14ac:dyDescent="0.2">
      <c r="A112" s="101"/>
      <c r="B112" s="142"/>
      <c r="C112" s="142"/>
      <c r="D112" s="218">
        <f t="shared" si="1"/>
        <v>0</v>
      </c>
      <c r="E112" s="142">
        <f t="shared" si="5"/>
        <v>0</v>
      </c>
      <c r="F112" s="143"/>
      <c r="G112" s="143">
        <f t="shared" si="0"/>
        <v>0</v>
      </c>
    </row>
    <row r="113" spans="1:7" ht="16.5" x14ac:dyDescent="0.2">
      <c r="A113" s="101"/>
      <c r="B113" s="142"/>
      <c r="C113" s="142"/>
      <c r="D113" s="218">
        <f t="shared" si="1"/>
        <v>0</v>
      </c>
      <c r="E113" s="142">
        <f t="shared" si="5"/>
        <v>0</v>
      </c>
      <c r="F113" s="143"/>
      <c r="G113" s="143">
        <f t="shared" si="0"/>
        <v>0</v>
      </c>
    </row>
    <row r="114" spans="1:7" ht="16.5" x14ac:dyDescent="0.2">
      <c r="A114" s="101"/>
      <c r="B114" s="142"/>
      <c r="C114" s="142"/>
      <c r="D114" s="218">
        <f t="shared" si="1"/>
        <v>0</v>
      </c>
      <c r="E114" s="142">
        <f t="shared" si="5"/>
        <v>0</v>
      </c>
      <c r="F114" s="143"/>
      <c r="G114" s="143">
        <f t="shared" si="0"/>
        <v>0</v>
      </c>
    </row>
    <row r="115" spans="1:7" ht="16.5" x14ac:dyDescent="0.2">
      <c r="A115" s="101"/>
      <c r="B115" s="142"/>
      <c r="C115" s="142"/>
      <c r="D115" s="218">
        <f t="shared" si="1"/>
        <v>0</v>
      </c>
      <c r="E115" s="142">
        <f t="shared" si="5"/>
        <v>0</v>
      </c>
      <c r="F115" s="143"/>
      <c r="G115" s="143">
        <f t="shared" si="0"/>
        <v>0</v>
      </c>
    </row>
    <row r="116" spans="1:7" ht="16.5" x14ac:dyDescent="0.2">
      <c r="A116" s="101"/>
      <c r="B116" s="142"/>
      <c r="C116" s="142"/>
      <c r="D116" s="218">
        <f t="shared" si="1"/>
        <v>0</v>
      </c>
      <c r="E116" s="142">
        <f t="shared" si="5"/>
        <v>0</v>
      </c>
      <c r="F116" s="143"/>
      <c r="G116" s="143">
        <f t="shared" si="0"/>
        <v>0</v>
      </c>
    </row>
    <row r="117" spans="1:7" ht="16.5" x14ac:dyDescent="0.2">
      <c r="A117" s="101"/>
      <c r="B117" s="142"/>
      <c r="C117" s="142"/>
      <c r="D117" s="218">
        <f t="shared" si="1"/>
        <v>0</v>
      </c>
      <c r="E117" s="142">
        <f t="shared" si="5"/>
        <v>0</v>
      </c>
      <c r="F117" s="143"/>
      <c r="G117" s="143">
        <f t="shared" si="0"/>
        <v>0</v>
      </c>
    </row>
    <row r="118" spans="1:7" ht="16.5" x14ac:dyDescent="0.2">
      <c r="A118" s="101"/>
      <c r="B118" s="142"/>
      <c r="C118" s="142"/>
      <c r="D118" s="218">
        <f t="shared" si="1"/>
        <v>0</v>
      </c>
      <c r="E118" s="142">
        <f t="shared" si="5"/>
        <v>0</v>
      </c>
      <c r="F118" s="143"/>
      <c r="G118" s="143">
        <f t="shared" si="0"/>
        <v>0</v>
      </c>
    </row>
    <row r="119" spans="1:7" ht="16.5" x14ac:dyDescent="0.2">
      <c r="A119" s="101"/>
      <c r="B119" s="142"/>
      <c r="C119" s="142"/>
      <c r="D119" s="218">
        <f t="shared" si="1"/>
        <v>0</v>
      </c>
      <c r="E119" s="142">
        <f t="shared" si="5"/>
        <v>0</v>
      </c>
      <c r="F119" s="143"/>
      <c r="G119" s="143">
        <f t="shared" si="0"/>
        <v>0</v>
      </c>
    </row>
    <row r="120" spans="1:7" ht="16.5" x14ac:dyDescent="0.2">
      <c r="A120" s="101"/>
      <c r="B120" s="142"/>
      <c r="C120" s="142"/>
      <c r="D120" s="218">
        <f t="shared" si="1"/>
        <v>0</v>
      </c>
      <c r="E120" s="142">
        <f t="shared" si="5"/>
        <v>0</v>
      </c>
      <c r="F120" s="143"/>
      <c r="G120" s="143">
        <f t="shared" si="0"/>
        <v>0</v>
      </c>
    </row>
    <row r="121" spans="1:7" ht="16.5" x14ac:dyDescent="0.2">
      <c r="A121" s="101"/>
      <c r="B121" s="142"/>
      <c r="C121" s="142"/>
      <c r="D121" s="218">
        <f t="shared" si="1"/>
        <v>0</v>
      </c>
      <c r="E121" s="142">
        <f t="shared" si="5"/>
        <v>0</v>
      </c>
      <c r="F121" s="143"/>
      <c r="G121" s="143">
        <f t="shared" si="0"/>
        <v>0</v>
      </c>
    </row>
    <row r="122" spans="1:7" ht="16.5" x14ac:dyDescent="0.2">
      <c r="A122" s="101"/>
      <c r="B122" s="142"/>
      <c r="C122" s="142"/>
      <c r="D122" s="218">
        <f t="shared" si="1"/>
        <v>0</v>
      </c>
      <c r="E122" s="142">
        <f t="shared" si="5"/>
        <v>0</v>
      </c>
      <c r="F122" s="143"/>
      <c r="G122" s="143">
        <f t="shared" si="0"/>
        <v>0</v>
      </c>
    </row>
    <row r="123" spans="1:7" ht="16.5" x14ac:dyDescent="0.2">
      <c r="A123" s="101"/>
      <c r="B123" s="142"/>
      <c r="C123" s="142"/>
      <c r="D123" s="218">
        <f t="shared" si="1"/>
        <v>0</v>
      </c>
      <c r="E123" s="142">
        <f t="shared" si="5"/>
        <v>0</v>
      </c>
      <c r="F123" s="143"/>
      <c r="G123" s="143">
        <f t="shared" si="0"/>
        <v>0</v>
      </c>
    </row>
    <row r="124" spans="1:7" ht="16.5" x14ac:dyDescent="0.2">
      <c r="A124" s="101"/>
      <c r="B124" s="142"/>
      <c r="C124" s="142"/>
      <c r="D124" s="218">
        <f t="shared" si="1"/>
        <v>0</v>
      </c>
      <c r="E124" s="142">
        <f t="shared" si="5"/>
        <v>0</v>
      </c>
      <c r="F124" s="143"/>
      <c r="G124" s="143">
        <f t="shared" si="0"/>
        <v>0</v>
      </c>
    </row>
    <row r="125" spans="1:7" ht="16.5" x14ac:dyDescent="0.2">
      <c r="A125" s="101"/>
      <c r="B125" s="142"/>
      <c r="C125" s="142"/>
      <c r="D125" s="218">
        <f t="shared" si="1"/>
        <v>0</v>
      </c>
      <c r="E125" s="142">
        <f t="shared" si="5"/>
        <v>0</v>
      </c>
      <c r="F125" s="143"/>
      <c r="G125" s="143">
        <f t="shared" si="0"/>
        <v>0</v>
      </c>
    </row>
    <row r="126" spans="1:7" ht="16.5" x14ac:dyDescent="0.2">
      <c r="A126" s="101"/>
      <c r="B126" s="142"/>
      <c r="C126" s="142"/>
      <c r="D126" s="218">
        <f t="shared" si="1"/>
        <v>0</v>
      </c>
      <c r="E126" s="142">
        <f t="shared" si="5"/>
        <v>0</v>
      </c>
      <c r="F126" s="143"/>
      <c r="G126" s="143">
        <f t="shared" si="0"/>
        <v>0</v>
      </c>
    </row>
    <row r="127" spans="1:7" ht="16.5" x14ac:dyDescent="0.2">
      <c r="A127" s="101"/>
      <c r="B127" s="142"/>
      <c r="C127" s="142"/>
      <c r="D127" s="218">
        <f t="shared" si="1"/>
        <v>0</v>
      </c>
      <c r="E127" s="142">
        <f t="shared" si="5"/>
        <v>0</v>
      </c>
      <c r="F127" s="143"/>
      <c r="G127" s="143">
        <f t="shared" si="0"/>
        <v>0</v>
      </c>
    </row>
    <row r="128" spans="1:7" ht="16.5" x14ac:dyDescent="0.2">
      <c r="A128" s="101"/>
      <c r="B128" s="142"/>
      <c r="C128" s="142"/>
      <c r="D128" s="218">
        <f t="shared" si="1"/>
        <v>0</v>
      </c>
      <c r="E128" s="142">
        <f t="shared" si="5"/>
        <v>0</v>
      </c>
      <c r="F128" s="143"/>
      <c r="G128" s="143">
        <f t="shared" si="0"/>
        <v>0</v>
      </c>
    </row>
    <row r="129" spans="1:7" ht="16.5" x14ac:dyDescent="0.2">
      <c r="A129" s="101"/>
      <c r="B129" s="142"/>
      <c r="C129" s="142"/>
      <c r="D129" s="218">
        <f t="shared" ref="D129:D177" si="6">(B129*C129)</f>
        <v>0</v>
      </c>
      <c r="E129" s="142">
        <f t="shared" si="5"/>
        <v>0</v>
      </c>
      <c r="F129" s="143"/>
      <c r="G129" s="143">
        <f t="shared" ref="G129:G177" si="7">(E129*F129)</f>
        <v>0</v>
      </c>
    </row>
    <row r="130" spans="1:7" ht="16.5" x14ac:dyDescent="0.2">
      <c r="A130" s="101"/>
      <c r="B130" s="142"/>
      <c r="C130" s="142"/>
      <c r="D130" s="218">
        <f t="shared" si="6"/>
        <v>0</v>
      </c>
      <c r="E130" s="142">
        <f t="shared" si="5"/>
        <v>0</v>
      </c>
      <c r="F130" s="143"/>
      <c r="G130" s="143">
        <f t="shared" si="7"/>
        <v>0</v>
      </c>
    </row>
    <row r="131" spans="1:7" ht="16.5" x14ac:dyDescent="0.2">
      <c r="A131" s="101"/>
      <c r="B131" s="142"/>
      <c r="C131" s="142"/>
      <c r="D131" s="218">
        <f t="shared" si="6"/>
        <v>0</v>
      </c>
      <c r="E131" s="142">
        <f t="shared" si="5"/>
        <v>0</v>
      </c>
      <c r="F131" s="143"/>
      <c r="G131" s="143">
        <f t="shared" si="7"/>
        <v>0</v>
      </c>
    </row>
    <row r="132" spans="1:7" ht="16.5" x14ac:dyDescent="0.2">
      <c r="A132" s="101"/>
      <c r="B132" s="142"/>
      <c r="C132" s="142"/>
      <c r="D132" s="218">
        <f t="shared" si="6"/>
        <v>0</v>
      </c>
      <c r="E132" s="142">
        <f t="shared" si="5"/>
        <v>0</v>
      </c>
      <c r="F132" s="143"/>
      <c r="G132" s="143">
        <f t="shared" si="7"/>
        <v>0</v>
      </c>
    </row>
    <row r="133" spans="1:7" ht="16.5" x14ac:dyDescent="0.2">
      <c r="A133" s="101"/>
      <c r="B133" s="142"/>
      <c r="C133" s="142"/>
      <c r="D133" s="218">
        <f t="shared" si="6"/>
        <v>0</v>
      </c>
      <c r="E133" s="142">
        <f t="shared" si="5"/>
        <v>0</v>
      </c>
      <c r="F133" s="143"/>
      <c r="G133" s="143">
        <f t="shared" si="7"/>
        <v>0</v>
      </c>
    </row>
    <row r="134" spans="1:7" ht="16.5" x14ac:dyDescent="0.2">
      <c r="A134" s="101"/>
      <c r="B134" s="142"/>
      <c r="C134" s="142"/>
      <c r="D134" s="218">
        <f t="shared" si="6"/>
        <v>0</v>
      </c>
      <c r="E134" s="142">
        <f t="shared" si="5"/>
        <v>0</v>
      </c>
      <c r="F134" s="143"/>
      <c r="G134" s="143">
        <f t="shared" si="7"/>
        <v>0</v>
      </c>
    </row>
    <row r="135" spans="1:7" ht="16.5" x14ac:dyDescent="0.2">
      <c r="A135" s="101"/>
      <c r="B135" s="142"/>
      <c r="C135" s="142"/>
      <c r="D135" s="218">
        <f t="shared" si="6"/>
        <v>0</v>
      </c>
      <c r="E135" s="142">
        <f t="shared" si="5"/>
        <v>0</v>
      </c>
      <c r="F135" s="143"/>
      <c r="G135" s="143">
        <f t="shared" si="7"/>
        <v>0</v>
      </c>
    </row>
    <row r="136" spans="1:7" ht="16.5" x14ac:dyDescent="0.2">
      <c r="A136" s="101"/>
      <c r="B136" s="142"/>
      <c r="C136" s="142"/>
      <c r="D136" s="218">
        <f t="shared" si="6"/>
        <v>0</v>
      </c>
      <c r="E136" s="142">
        <f t="shared" ref="E136:E167" si="8">(D136*$B$2)/1000</f>
        <v>0</v>
      </c>
      <c r="F136" s="143"/>
      <c r="G136" s="143">
        <f t="shared" si="7"/>
        <v>0</v>
      </c>
    </row>
    <row r="137" spans="1:7" ht="16.5" x14ac:dyDescent="0.2">
      <c r="A137" s="101"/>
      <c r="B137" s="142"/>
      <c r="C137" s="142"/>
      <c r="D137" s="218">
        <f t="shared" si="6"/>
        <v>0</v>
      </c>
      <c r="E137" s="142">
        <f t="shared" si="8"/>
        <v>0</v>
      </c>
      <c r="F137" s="143"/>
      <c r="G137" s="143">
        <f t="shared" si="7"/>
        <v>0</v>
      </c>
    </row>
    <row r="138" spans="1:7" ht="16.5" x14ac:dyDescent="0.2">
      <c r="A138" s="101"/>
      <c r="B138" s="142"/>
      <c r="C138" s="142"/>
      <c r="D138" s="218">
        <f t="shared" si="6"/>
        <v>0</v>
      </c>
      <c r="E138" s="142">
        <f t="shared" si="8"/>
        <v>0</v>
      </c>
      <c r="F138" s="143"/>
      <c r="G138" s="143">
        <f t="shared" si="7"/>
        <v>0</v>
      </c>
    </row>
    <row r="139" spans="1:7" ht="16.5" x14ac:dyDescent="0.2">
      <c r="A139" s="101"/>
      <c r="B139" s="142"/>
      <c r="C139" s="142"/>
      <c r="D139" s="218">
        <f t="shared" si="6"/>
        <v>0</v>
      </c>
      <c r="E139" s="142">
        <f t="shared" si="8"/>
        <v>0</v>
      </c>
      <c r="F139" s="143"/>
      <c r="G139" s="143">
        <f t="shared" si="7"/>
        <v>0</v>
      </c>
    </row>
    <row r="140" spans="1:7" ht="16.5" x14ac:dyDescent="0.2">
      <c r="A140" s="101"/>
      <c r="B140" s="142"/>
      <c r="C140" s="142"/>
      <c r="D140" s="218">
        <f t="shared" si="6"/>
        <v>0</v>
      </c>
      <c r="E140" s="142">
        <f t="shared" si="8"/>
        <v>0</v>
      </c>
      <c r="F140" s="143"/>
      <c r="G140" s="143">
        <f t="shared" si="7"/>
        <v>0</v>
      </c>
    </row>
    <row r="141" spans="1:7" ht="16.5" x14ac:dyDescent="0.2">
      <c r="A141" s="101"/>
      <c r="B141" s="142"/>
      <c r="C141" s="142"/>
      <c r="D141" s="218">
        <f t="shared" si="6"/>
        <v>0</v>
      </c>
      <c r="E141" s="142">
        <f t="shared" si="8"/>
        <v>0</v>
      </c>
      <c r="F141" s="143"/>
      <c r="G141" s="143">
        <f t="shared" si="7"/>
        <v>0</v>
      </c>
    </row>
    <row r="142" spans="1:7" ht="16.5" x14ac:dyDescent="0.2">
      <c r="A142" s="101"/>
      <c r="B142" s="142"/>
      <c r="C142" s="142"/>
      <c r="D142" s="218">
        <f t="shared" si="6"/>
        <v>0</v>
      </c>
      <c r="E142" s="142">
        <f t="shared" si="8"/>
        <v>0</v>
      </c>
      <c r="F142" s="143"/>
      <c r="G142" s="143">
        <f t="shared" si="7"/>
        <v>0</v>
      </c>
    </row>
    <row r="143" spans="1:7" ht="16.5" x14ac:dyDescent="0.2">
      <c r="A143" s="101"/>
      <c r="B143" s="142"/>
      <c r="C143" s="142"/>
      <c r="D143" s="218">
        <f t="shared" si="6"/>
        <v>0</v>
      </c>
      <c r="E143" s="142">
        <f t="shared" si="8"/>
        <v>0</v>
      </c>
      <c r="F143" s="143"/>
      <c r="G143" s="143">
        <f t="shared" si="7"/>
        <v>0</v>
      </c>
    </row>
    <row r="144" spans="1:7" ht="16.5" x14ac:dyDescent="0.2">
      <c r="A144" s="101"/>
      <c r="B144" s="142"/>
      <c r="C144" s="142"/>
      <c r="D144" s="218">
        <f t="shared" si="6"/>
        <v>0</v>
      </c>
      <c r="E144" s="142">
        <f t="shared" si="8"/>
        <v>0</v>
      </c>
      <c r="F144" s="143"/>
      <c r="G144" s="143">
        <f t="shared" si="7"/>
        <v>0</v>
      </c>
    </row>
    <row r="145" spans="1:7" ht="16.5" x14ac:dyDescent="0.2">
      <c r="A145" s="101"/>
      <c r="B145" s="142"/>
      <c r="C145" s="142"/>
      <c r="D145" s="218">
        <f t="shared" si="6"/>
        <v>0</v>
      </c>
      <c r="E145" s="142">
        <f t="shared" si="8"/>
        <v>0</v>
      </c>
      <c r="F145" s="143"/>
      <c r="G145" s="143">
        <f t="shared" si="7"/>
        <v>0</v>
      </c>
    </row>
    <row r="146" spans="1:7" ht="16.5" x14ac:dyDescent="0.2">
      <c r="A146" s="101"/>
      <c r="B146" s="142"/>
      <c r="C146" s="142"/>
      <c r="D146" s="218">
        <f t="shared" si="6"/>
        <v>0</v>
      </c>
      <c r="E146" s="142">
        <f t="shared" si="8"/>
        <v>0</v>
      </c>
      <c r="F146" s="143"/>
      <c r="G146" s="143">
        <f t="shared" si="7"/>
        <v>0</v>
      </c>
    </row>
    <row r="147" spans="1:7" ht="16.5" x14ac:dyDescent="0.2">
      <c r="A147" s="101"/>
      <c r="B147" s="142"/>
      <c r="C147" s="142"/>
      <c r="D147" s="218">
        <f t="shared" si="6"/>
        <v>0</v>
      </c>
      <c r="E147" s="142">
        <f t="shared" si="8"/>
        <v>0</v>
      </c>
      <c r="F147" s="143"/>
      <c r="G147" s="143">
        <f t="shared" si="7"/>
        <v>0</v>
      </c>
    </row>
    <row r="148" spans="1:7" ht="16.5" x14ac:dyDescent="0.2">
      <c r="A148" s="101"/>
      <c r="B148" s="142"/>
      <c r="C148" s="142"/>
      <c r="D148" s="218">
        <f t="shared" si="6"/>
        <v>0</v>
      </c>
      <c r="E148" s="142">
        <f t="shared" si="8"/>
        <v>0</v>
      </c>
      <c r="F148" s="143"/>
      <c r="G148" s="143">
        <f t="shared" si="7"/>
        <v>0</v>
      </c>
    </row>
    <row r="149" spans="1:7" ht="16.5" x14ac:dyDescent="0.2">
      <c r="A149" s="101"/>
      <c r="B149" s="142"/>
      <c r="C149" s="142"/>
      <c r="D149" s="218">
        <f t="shared" si="6"/>
        <v>0</v>
      </c>
      <c r="E149" s="142">
        <f t="shared" si="8"/>
        <v>0</v>
      </c>
      <c r="F149" s="143"/>
      <c r="G149" s="143">
        <f t="shared" si="7"/>
        <v>0</v>
      </c>
    </row>
    <row r="150" spans="1:7" ht="16.5" x14ac:dyDescent="0.2">
      <c r="A150" s="101"/>
      <c r="B150" s="142"/>
      <c r="C150" s="142"/>
      <c r="D150" s="218">
        <f t="shared" si="6"/>
        <v>0</v>
      </c>
      <c r="E150" s="142">
        <f t="shared" si="8"/>
        <v>0</v>
      </c>
      <c r="F150" s="143"/>
      <c r="G150" s="143">
        <f t="shared" si="7"/>
        <v>0</v>
      </c>
    </row>
    <row r="151" spans="1:7" ht="16.5" x14ac:dyDescent="0.2">
      <c r="A151" s="101"/>
      <c r="B151" s="142"/>
      <c r="C151" s="142"/>
      <c r="D151" s="218">
        <f t="shared" si="6"/>
        <v>0</v>
      </c>
      <c r="E151" s="142">
        <f t="shared" si="8"/>
        <v>0</v>
      </c>
      <c r="F151" s="143"/>
      <c r="G151" s="143">
        <f t="shared" si="7"/>
        <v>0</v>
      </c>
    </row>
    <row r="152" spans="1:7" ht="16.5" x14ac:dyDescent="0.2">
      <c r="A152" s="101"/>
      <c r="B152" s="142"/>
      <c r="C152" s="142"/>
      <c r="D152" s="218">
        <f t="shared" si="6"/>
        <v>0</v>
      </c>
      <c r="E152" s="142">
        <f t="shared" si="8"/>
        <v>0</v>
      </c>
      <c r="F152" s="143"/>
      <c r="G152" s="143">
        <f t="shared" si="7"/>
        <v>0</v>
      </c>
    </row>
    <row r="153" spans="1:7" ht="16.5" x14ac:dyDescent="0.2">
      <c r="A153" s="101"/>
      <c r="B153" s="142"/>
      <c r="C153" s="142"/>
      <c r="D153" s="218">
        <f t="shared" si="6"/>
        <v>0</v>
      </c>
      <c r="E153" s="142">
        <f t="shared" si="8"/>
        <v>0</v>
      </c>
      <c r="F153" s="143"/>
      <c r="G153" s="143">
        <f t="shared" si="7"/>
        <v>0</v>
      </c>
    </row>
    <row r="154" spans="1:7" ht="16.5" x14ac:dyDescent="0.2">
      <c r="A154" s="101"/>
      <c r="B154" s="142"/>
      <c r="C154" s="142"/>
      <c r="D154" s="218">
        <f t="shared" si="6"/>
        <v>0</v>
      </c>
      <c r="E154" s="142">
        <f t="shared" si="8"/>
        <v>0</v>
      </c>
      <c r="F154" s="143"/>
      <c r="G154" s="143">
        <f t="shared" si="7"/>
        <v>0</v>
      </c>
    </row>
    <row r="155" spans="1:7" ht="16.5" x14ac:dyDescent="0.2">
      <c r="A155" s="101"/>
      <c r="B155" s="142"/>
      <c r="C155" s="142"/>
      <c r="D155" s="218">
        <f t="shared" si="6"/>
        <v>0</v>
      </c>
      <c r="E155" s="142">
        <f t="shared" si="8"/>
        <v>0</v>
      </c>
      <c r="F155" s="143"/>
      <c r="G155" s="143">
        <f t="shared" si="7"/>
        <v>0</v>
      </c>
    </row>
    <row r="156" spans="1:7" ht="16.5" x14ac:dyDescent="0.2">
      <c r="A156" s="101"/>
      <c r="B156" s="142"/>
      <c r="C156" s="142"/>
      <c r="D156" s="218">
        <f t="shared" si="6"/>
        <v>0</v>
      </c>
      <c r="E156" s="142">
        <f t="shared" si="8"/>
        <v>0</v>
      </c>
      <c r="F156" s="143"/>
      <c r="G156" s="143">
        <f t="shared" si="7"/>
        <v>0</v>
      </c>
    </row>
    <row r="157" spans="1:7" ht="16.5" x14ac:dyDescent="0.2">
      <c r="A157" s="101"/>
      <c r="B157" s="142"/>
      <c r="C157" s="142"/>
      <c r="D157" s="218">
        <f t="shared" si="6"/>
        <v>0</v>
      </c>
      <c r="E157" s="142">
        <f t="shared" si="8"/>
        <v>0</v>
      </c>
      <c r="F157" s="143"/>
      <c r="G157" s="143">
        <f t="shared" si="7"/>
        <v>0</v>
      </c>
    </row>
    <row r="158" spans="1:7" ht="16.5" x14ac:dyDescent="0.2">
      <c r="A158" s="101"/>
      <c r="B158" s="142"/>
      <c r="C158" s="142"/>
      <c r="D158" s="218">
        <f t="shared" si="6"/>
        <v>0</v>
      </c>
      <c r="E158" s="142">
        <f t="shared" si="8"/>
        <v>0</v>
      </c>
      <c r="F158" s="143"/>
      <c r="G158" s="143">
        <f t="shared" si="7"/>
        <v>0</v>
      </c>
    </row>
    <row r="159" spans="1:7" ht="16.5" x14ac:dyDescent="0.2">
      <c r="A159" s="101"/>
      <c r="B159" s="142"/>
      <c r="C159" s="142"/>
      <c r="D159" s="218">
        <f t="shared" si="6"/>
        <v>0</v>
      </c>
      <c r="E159" s="142">
        <f t="shared" si="8"/>
        <v>0</v>
      </c>
      <c r="F159" s="143"/>
      <c r="G159" s="143">
        <f t="shared" si="7"/>
        <v>0</v>
      </c>
    </row>
    <row r="160" spans="1:7" ht="16.5" x14ac:dyDescent="0.2">
      <c r="A160" s="101"/>
      <c r="B160" s="142"/>
      <c r="C160" s="142"/>
      <c r="D160" s="218">
        <f t="shared" si="6"/>
        <v>0</v>
      </c>
      <c r="E160" s="142">
        <f t="shared" si="8"/>
        <v>0</v>
      </c>
      <c r="F160" s="143"/>
      <c r="G160" s="143">
        <f t="shared" si="7"/>
        <v>0</v>
      </c>
    </row>
    <row r="161" spans="1:7" ht="16.5" x14ac:dyDescent="0.2">
      <c r="A161" s="101"/>
      <c r="B161" s="142"/>
      <c r="C161" s="142"/>
      <c r="D161" s="218">
        <f t="shared" si="6"/>
        <v>0</v>
      </c>
      <c r="E161" s="142">
        <f t="shared" si="8"/>
        <v>0</v>
      </c>
      <c r="F161" s="143"/>
      <c r="G161" s="143">
        <f t="shared" si="7"/>
        <v>0</v>
      </c>
    </row>
    <row r="162" spans="1:7" ht="16.5" x14ac:dyDescent="0.2">
      <c r="A162" s="101"/>
      <c r="B162" s="142"/>
      <c r="C162" s="142"/>
      <c r="D162" s="218">
        <f t="shared" si="6"/>
        <v>0</v>
      </c>
      <c r="E162" s="142">
        <f t="shared" si="8"/>
        <v>0</v>
      </c>
      <c r="F162" s="143"/>
      <c r="G162" s="143">
        <f t="shared" si="7"/>
        <v>0</v>
      </c>
    </row>
    <row r="163" spans="1:7" ht="16.5" x14ac:dyDescent="0.2">
      <c r="A163" s="101"/>
      <c r="B163" s="142"/>
      <c r="C163" s="142"/>
      <c r="D163" s="218">
        <f t="shared" si="6"/>
        <v>0</v>
      </c>
      <c r="E163" s="142">
        <f t="shared" si="8"/>
        <v>0</v>
      </c>
      <c r="F163" s="143"/>
      <c r="G163" s="143">
        <f t="shared" si="7"/>
        <v>0</v>
      </c>
    </row>
    <row r="164" spans="1:7" ht="16.5" x14ac:dyDescent="0.2">
      <c r="A164" s="101"/>
      <c r="B164" s="142"/>
      <c r="C164" s="142"/>
      <c r="D164" s="218">
        <f t="shared" si="6"/>
        <v>0</v>
      </c>
      <c r="E164" s="142">
        <f t="shared" si="8"/>
        <v>0</v>
      </c>
      <c r="F164" s="143"/>
      <c r="G164" s="143">
        <f t="shared" si="7"/>
        <v>0</v>
      </c>
    </row>
    <row r="165" spans="1:7" ht="16.5" x14ac:dyDescent="0.2">
      <c r="A165" s="101"/>
      <c r="B165" s="142"/>
      <c r="C165" s="142"/>
      <c r="D165" s="218">
        <f t="shared" si="6"/>
        <v>0</v>
      </c>
      <c r="E165" s="142">
        <f t="shared" si="8"/>
        <v>0</v>
      </c>
      <c r="F165" s="143"/>
      <c r="G165" s="143">
        <f t="shared" si="7"/>
        <v>0</v>
      </c>
    </row>
    <row r="166" spans="1:7" ht="16.5" x14ac:dyDescent="0.2">
      <c r="A166" s="101"/>
      <c r="B166" s="142"/>
      <c r="C166" s="142"/>
      <c r="D166" s="218">
        <f t="shared" si="6"/>
        <v>0</v>
      </c>
      <c r="E166" s="142">
        <f t="shared" si="8"/>
        <v>0</v>
      </c>
      <c r="F166" s="143"/>
      <c r="G166" s="143">
        <f t="shared" si="7"/>
        <v>0</v>
      </c>
    </row>
    <row r="167" spans="1:7" ht="16.5" x14ac:dyDescent="0.2">
      <c r="A167" s="101"/>
      <c r="B167" s="142"/>
      <c r="C167" s="142"/>
      <c r="D167" s="218">
        <f t="shared" si="6"/>
        <v>0</v>
      </c>
      <c r="E167" s="142">
        <f t="shared" si="8"/>
        <v>0</v>
      </c>
      <c r="F167" s="143"/>
      <c r="G167" s="143">
        <f t="shared" si="7"/>
        <v>0</v>
      </c>
    </row>
    <row r="168" spans="1:7" ht="16.5" x14ac:dyDescent="0.2">
      <c r="A168" s="101"/>
      <c r="B168" s="142"/>
      <c r="C168" s="142"/>
      <c r="D168" s="218">
        <f t="shared" si="6"/>
        <v>0</v>
      </c>
      <c r="E168" s="142">
        <f t="shared" ref="E168:E177" si="9">(D168*$B$2)/1000</f>
        <v>0</v>
      </c>
      <c r="F168" s="143"/>
      <c r="G168" s="143">
        <f t="shared" si="7"/>
        <v>0</v>
      </c>
    </row>
    <row r="169" spans="1:7" ht="16.5" x14ac:dyDescent="0.2">
      <c r="A169" s="101"/>
      <c r="B169" s="142"/>
      <c r="C169" s="142"/>
      <c r="D169" s="218">
        <f t="shared" si="6"/>
        <v>0</v>
      </c>
      <c r="E169" s="142">
        <f t="shared" si="9"/>
        <v>0</v>
      </c>
      <c r="F169" s="143"/>
      <c r="G169" s="143">
        <f t="shared" si="7"/>
        <v>0</v>
      </c>
    </row>
    <row r="170" spans="1:7" ht="16.5" x14ac:dyDescent="0.2">
      <c r="A170" s="101"/>
      <c r="B170" s="142"/>
      <c r="C170" s="142"/>
      <c r="D170" s="218">
        <f t="shared" si="6"/>
        <v>0</v>
      </c>
      <c r="E170" s="142">
        <f t="shared" si="9"/>
        <v>0</v>
      </c>
      <c r="F170" s="143"/>
      <c r="G170" s="143">
        <f t="shared" si="7"/>
        <v>0</v>
      </c>
    </row>
    <row r="171" spans="1:7" ht="16.5" x14ac:dyDescent="0.2">
      <c r="A171" s="101"/>
      <c r="B171" s="142"/>
      <c r="C171" s="142"/>
      <c r="D171" s="218">
        <f t="shared" si="6"/>
        <v>0</v>
      </c>
      <c r="E171" s="142">
        <f t="shared" si="9"/>
        <v>0</v>
      </c>
      <c r="F171" s="143"/>
      <c r="G171" s="143">
        <f t="shared" si="7"/>
        <v>0</v>
      </c>
    </row>
    <row r="172" spans="1:7" ht="16.5" x14ac:dyDescent="0.2">
      <c r="A172" s="101"/>
      <c r="B172" s="142"/>
      <c r="C172" s="142"/>
      <c r="D172" s="218">
        <f t="shared" si="6"/>
        <v>0</v>
      </c>
      <c r="E172" s="142">
        <f t="shared" si="9"/>
        <v>0</v>
      </c>
      <c r="F172" s="143"/>
      <c r="G172" s="143">
        <f t="shared" si="7"/>
        <v>0</v>
      </c>
    </row>
    <row r="173" spans="1:7" ht="16.5" x14ac:dyDescent="0.2">
      <c r="A173" s="101"/>
      <c r="B173" s="142"/>
      <c r="C173" s="142"/>
      <c r="D173" s="218">
        <f t="shared" si="6"/>
        <v>0</v>
      </c>
      <c r="E173" s="142">
        <f t="shared" si="9"/>
        <v>0</v>
      </c>
      <c r="F173" s="143"/>
      <c r="G173" s="143">
        <f t="shared" si="7"/>
        <v>0</v>
      </c>
    </row>
    <row r="174" spans="1:7" ht="16.5" x14ac:dyDescent="0.2">
      <c r="A174" s="101"/>
      <c r="B174" s="142"/>
      <c r="C174" s="142"/>
      <c r="D174" s="218">
        <f t="shared" si="6"/>
        <v>0</v>
      </c>
      <c r="E174" s="142">
        <f t="shared" si="9"/>
        <v>0</v>
      </c>
      <c r="F174" s="143"/>
      <c r="G174" s="143">
        <f t="shared" si="7"/>
        <v>0</v>
      </c>
    </row>
    <row r="175" spans="1:7" ht="16.5" x14ac:dyDescent="0.2">
      <c r="A175" s="101"/>
      <c r="B175" s="142"/>
      <c r="C175" s="142"/>
      <c r="D175" s="218">
        <f t="shared" si="6"/>
        <v>0</v>
      </c>
      <c r="E175" s="142">
        <f t="shared" si="9"/>
        <v>0</v>
      </c>
      <c r="F175" s="143"/>
      <c r="G175" s="143">
        <f t="shared" si="7"/>
        <v>0</v>
      </c>
    </row>
    <row r="176" spans="1:7" ht="16.5" x14ac:dyDescent="0.2">
      <c r="A176" s="101"/>
      <c r="B176" s="142"/>
      <c r="C176" s="142"/>
      <c r="D176" s="218">
        <f t="shared" si="6"/>
        <v>0</v>
      </c>
      <c r="E176" s="142">
        <f t="shared" si="9"/>
        <v>0</v>
      </c>
      <c r="F176" s="143"/>
      <c r="G176" s="143">
        <f t="shared" si="7"/>
        <v>0</v>
      </c>
    </row>
    <row r="177" spans="1:7" ht="16.5" x14ac:dyDescent="0.2">
      <c r="A177" s="101"/>
      <c r="B177" s="142"/>
      <c r="C177" s="142"/>
      <c r="D177" s="218">
        <f t="shared" si="6"/>
        <v>0</v>
      </c>
      <c r="E177" s="142">
        <f t="shared" si="9"/>
        <v>0</v>
      </c>
      <c r="F177" s="143"/>
      <c r="G177" s="143">
        <f t="shared" si="7"/>
        <v>0</v>
      </c>
    </row>
    <row r="178" spans="1:7" ht="24" customHeight="1" x14ac:dyDescent="0.2">
      <c r="A178" s="101"/>
      <c r="B178" s="142"/>
      <c r="C178" s="142"/>
      <c r="D178" s="218"/>
      <c r="E178" s="142"/>
      <c r="F178" s="219" t="s">
        <v>401</v>
      </c>
      <c r="G178" s="220">
        <f>SUM(G104:G134)</f>
        <v>0</v>
      </c>
    </row>
    <row r="179" spans="1:7" ht="16.5" x14ac:dyDescent="0.2">
      <c r="A179" s="101"/>
      <c r="B179" s="142"/>
      <c r="C179" s="142"/>
      <c r="D179" s="218"/>
      <c r="E179" s="142"/>
      <c r="F179" s="221" t="s">
        <v>396</v>
      </c>
      <c r="G179" s="222" t="e">
        <f>G178/G180</f>
        <v>#DIV/0!</v>
      </c>
    </row>
    <row r="180" spans="1:7" ht="18.75" customHeight="1" x14ac:dyDescent="0.2">
      <c r="A180" s="223" t="s">
        <v>395</v>
      </c>
      <c r="B180" s="224"/>
      <c r="C180" s="224"/>
      <c r="D180" s="224"/>
      <c r="E180" s="224"/>
      <c r="F180" s="225"/>
      <c r="G180" s="220">
        <f>SUM(G101,G178)</f>
        <v>0</v>
      </c>
    </row>
  </sheetData>
  <mergeCells count="5">
    <mergeCell ref="A102:G102"/>
    <mergeCell ref="B1:F1"/>
    <mergeCell ref="E3:G3"/>
    <mergeCell ref="F2:G2"/>
    <mergeCell ref="B3:C3"/>
  </mergeCells>
  <dataValidations count="1">
    <dataValidation type="list" allowBlank="1" showInputMessage="1" showErrorMessage="1" sqref="A104:A179 A5:A101">
      <formula1>listaAlimentos</formula1>
    </dataValidation>
  </dataValidations>
  <pageMargins left="0.511811024" right="0.511811024" top="0.78740157499999996" bottom="0.78740157499999996" header="0.31496062000000002" footer="0.31496062000000002"/>
  <pageSetup scale="68" orientation="portrait" r:id="rId1"/>
  <rowBreaks count="2" manualBreakCount="2">
    <brk id="101" max="16383" man="1"/>
    <brk id="160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X311"/>
  <sheetViews>
    <sheetView workbookViewId="0">
      <pane ySplit="2" topLeftCell="A195" activePane="bottomLeft" state="frozen"/>
      <selection pane="bottomLeft" activeCell="A116" sqref="A116"/>
    </sheetView>
  </sheetViews>
  <sheetFormatPr defaultRowHeight="12.75" x14ac:dyDescent="0.2"/>
  <cols>
    <col min="1" max="1" width="52.42578125" customWidth="1"/>
    <col min="2" max="2" width="1" customWidth="1"/>
    <col min="4" max="4" width="14.42578125" customWidth="1"/>
    <col min="5" max="5" width="11.140625" customWidth="1"/>
    <col min="6" max="6" width="10.85546875" customWidth="1"/>
    <col min="8" max="8" width="9.5703125" bestFit="1" customWidth="1"/>
    <col min="10" max="10" width="12.28515625" customWidth="1"/>
    <col min="19" max="19" width="9" bestFit="1" customWidth="1"/>
  </cols>
  <sheetData>
    <row r="1" spans="1:24" ht="15" x14ac:dyDescent="0.2">
      <c r="A1" s="10"/>
      <c r="B1" s="11"/>
      <c r="C1" s="12"/>
      <c r="D1" s="13"/>
      <c r="E1" s="13"/>
      <c r="F1" s="13"/>
      <c r="G1" s="13"/>
      <c r="H1" s="12" t="s">
        <v>6</v>
      </c>
      <c r="I1" s="13" t="s">
        <v>6</v>
      </c>
      <c r="J1" s="12"/>
      <c r="K1" s="13"/>
      <c r="L1" s="13"/>
      <c r="M1" s="12"/>
      <c r="N1" s="10"/>
      <c r="O1" s="12"/>
      <c r="P1" s="12"/>
      <c r="Q1" s="11"/>
      <c r="R1" s="11"/>
      <c r="S1" s="11"/>
      <c r="T1" s="11"/>
      <c r="U1" s="11"/>
      <c r="V1" s="11"/>
      <c r="W1" s="11"/>
      <c r="X1" s="11"/>
    </row>
    <row r="2" spans="1:24" ht="31.5" customHeight="1" x14ac:dyDescent="0.25">
      <c r="A2" s="45" t="s">
        <v>71</v>
      </c>
      <c r="B2" s="56"/>
      <c r="C2" s="57" t="s">
        <v>7</v>
      </c>
      <c r="D2" s="58" t="s">
        <v>125</v>
      </c>
      <c r="E2" s="58" t="s">
        <v>5</v>
      </c>
      <c r="F2" s="58" t="s">
        <v>8</v>
      </c>
      <c r="G2" s="58" t="s">
        <v>75</v>
      </c>
      <c r="H2" s="57" t="s">
        <v>70</v>
      </c>
      <c r="I2" s="58" t="s">
        <v>9</v>
      </c>
      <c r="J2" s="57" t="s">
        <v>10</v>
      </c>
      <c r="K2" s="58" t="s">
        <v>11</v>
      </c>
      <c r="L2" s="58" t="s">
        <v>12</v>
      </c>
      <c r="M2" s="57" t="s">
        <v>13</v>
      </c>
      <c r="N2" s="59" t="s">
        <v>55</v>
      </c>
      <c r="O2" s="60" t="s">
        <v>56</v>
      </c>
      <c r="P2" s="60" t="s">
        <v>57</v>
      </c>
      <c r="Q2" s="61" t="s">
        <v>58</v>
      </c>
      <c r="R2" s="61" t="s">
        <v>75</v>
      </c>
      <c r="S2" s="61" t="s">
        <v>59</v>
      </c>
      <c r="T2" s="61" t="s">
        <v>60</v>
      </c>
      <c r="U2" s="61" t="s">
        <v>61</v>
      </c>
      <c r="V2" s="61" t="s">
        <v>62</v>
      </c>
      <c r="W2" s="61" t="s">
        <v>63</v>
      </c>
      <c r="X2" s="61" t="s">
        <v>64</v>
      </c>
    </row>
    <row r="3" spans="1:24" ht="15.75" customHeight="1" x14ac:dyDescent="0.2">
      <c r="A3" s="62" t="s">
        <v>14</v>
      </c>
      <c r="B3" s="63"/>
      <c r="C3" s="64">
        <v>96.154708695652204</v>
      </c>
      <c r="D3" s="65">
        <v>6.0308695652173965</v>
      </c>
      <c r="E3" s="66">
        <v>1.2391304347826086</v>
      </c>
      <c r="F3" s="67">
        <v>8.3966666666666665</v>
      </c>
      <c r="G3" s="67">
        <v>6.3133333333333326</v>
      </c>
      <c r="H3" s="146">
        <v>61.2</v>
      </c>
      <c r="I3" s="66">
        <v>8.66</v>
      </c>
      <c r="J3" s="68">
        <v>14.683333333333332</v>
      </c>
      <c r="K3" s="66">
        <v>0.21666666666666667</v>
      </c>
      <c r="L3" s="66">
        <v>0.20666666666666667</v>
      </c>
      <c r="M3" s="68">
        <v>7.916666666666667</v>
      </c>
      <c r="N3" s="69">
        <f t="shared" ref="N3:N41" si="0">IF(ISNUMBER(C3),C3/100,0)</f>
        <v>0.96154708695652202</v>
      </c>
      <c r="O3" s="69">
        <f t="shared" ref="O3:O41" si="1">IF(ISNUMBER(D3),D3/100,0)</f>
        <v>6.0308695652173963E-2</v>
      </c>
      <c r="P3" s="69">
        <f t="shared" ref="P3:P41" si="2">IF(ISNUMBER(E3),E3/100,0)</f>
        <v>1.2391304347826086E-2</v>
      </c>
      <c r="Q3" s="69">
        <f t="shared" ref="Q3:Q41" si="3">IF(ISNUMBER(F3),F3/100,0)</f>
        <v>8.3966666666666662E-2</v>
      </c>
      <c r="R3" s="69">
        <f t="shared" ref="R3:R41" si="4">IF(ISNUMBER(G3),G3/100,0)</f>
        <v>6.3133333333333319E-2</v>
      </c>
      <c r="S3" s="69">
        <f t="shared" ref="S3:S41" si="5">IF(ISNUMBER(H3),H3/100,0)</f>
        <v>0.61199999999999999</v>
      </c>
      <c r="T3" s="69">
        <f t="shared" ref="T3:T41" si="6">IF(ISNUMBER(I3),I3/100,0)</f>
        <v>8.6599999999999996E-2</v>
      </c>
      <c r="U3" s="69">
        <f t="shared" ref="U3:U41" si="7">IF(ISNUMBER(J3),J3/100,0)</f>
        <v>0.14683333333333332</v>
      </c>
      <c r="V3" s="69">
        <f t="shared" ref="V3:V41" si="8">IF(ISNUMBER(K3),K3/100,0)</f>
        <v>2.1666666666666666E-3</v>
      </c>
      <c r="W3" s="69">
        <f t="shared" ref="W3:W41" si="9">IF(ISNUMBER(L3),L3/100,0)</f>
        <v>2.0666666666666667E-3</v>
      </c>
      <c r="X3" s="69">
        <f t="shared" ref="X3:X41" si="10">IF(ISNUMBER(M3),M3/100,0)</f>
        <v>7.9166666666666663E-2</v>
      </c>
    </row>
    <row r="4" spans="1:24" ht="15" x14ac:dyDescent="0.2">
      <c r="A4" s="17" t="s">
        <v>168</v>
      </c>
      <c r="B4" s="18"/>
      <c r="C4" s="28">
        <v>48.322213043478243</v>
      </c>
      <c r="D4" s="20">
        <v>12.334637681159411</v>
      </c>
      <c r="E4" s="21">
        <v>0.85869565217391308</v>
      </c>
      <c r="F4" s="23">
        <v>0.12333333333333334</v>
      </c>
      <c r="G4" s="23">
        <v>0.98666666666666669</v>
      </c>
      <c r="H4" s="147">
        <v>2.83</v>
      </c>
      <c r="I4" s="23">
        <v>34.623333333333335</v>
      </c>
      <c r="J4" s="28">
        <v>18.440000000000001</v>
      </c>
      <c r="K4" s="39">
        <v>0.14333333333333334</v>
      </c>
      <c r="L4" s="23">
        <v>0.25666666666666665</v>
      </c>
      <c r="M4" s="28">
        <v>22.433333333333334</v>
      </c>
      <c r="N4" s="24">
        <f t="shared" si="0"/>
        <v>0.4832221304347824</v>
      </c>
      <c r="O4" s="24">
        <f t="shared" si="1"/>
        <v>0.12334637681159411</v>
      </c>
      <c r="P4" s="24">
        <f t="shared" si="2"/>
        <v>8.5869565217391308E-3</v>
      </c>
      <c r="Q4" s="24">
        <f t="shared" si="3"/>
        <v>1.2333333333333335E-3</v>
      </c>
      <c r="R4" s="24">
        <f t="shared" si="4"/>
        <v>9.8666666666666677E-3</v>
      </c>
      <c r="S4" s="24">
        <f t="shared" si="5"/>
        <v>2.8300000000000002E-2</v>
      </c>
      <c r="T4" s="24">
        <f t="shared" si="6"/>
        <v>0.34623333333333334</v>
      </c>
      <c r="U4" s="24">
        <f t="shared" si="7"/>
        <v>0.18440000000000001</v>
      </c>
      <c r="V4" s="24">
        <f t="shared" si="8"/>
        <v>1.4333333333333333E-3</v>
      </c>
      <c r="W4" s="24">
        <f t="shared" si="9"/>
        <v>2.5666666666666667E-3</v>
      </c>
      <c r="X4" s="24">
        <f t="shared" si="10"/>
        <v>0.22433333333333333</v>
      </c>
    </row>
    <row r="5" spans="1:24" ht="15" x14ac:dyDescent="0.2">
      <c r="A5" s="72" t="s">
        <v>169</v>
      </c>
      <c r="B5" s="63"/>
      <c r="C5" s="68">
        <v>30.591799194335923</v>
      </c>
      <c r="D5" s="65">
        <v>7.7986666666666622</v>
      </c>
      <c r="E5" s="66">
        <v>0.46666666666666662</v>
      </c>
      <c r="F5" s="73">
        <v>0.11333333333333333</v>
      </c>
      <c r="G5" s="67">
        <v>0.32666666666666666</v>
      </c>
      <c r="H5" s="148" t="s">
        <v>15</v>
      </c>
      <c r="I5" s="67">
        <v>1.2466666666666666</v>
      </c>
      <c r="J5" s="68">
        <v>10.071333333333333</v>
      </c>
      <c r="K5" s="74">
        <v>6.0333333333333329E-2</v>
      </c>
      <c r="L5" s="66">
        <v>0.35733333333333334</v>
      </c>
      <c r="M5" s="68">
        <v>13.538000000000002</v>
      </c>
      <c r="N5" s="69">
        <f t="shared" si="0"/>
        <v>0.30591799194335922</v>
      </c>
      <c r="O5" s="69">
        <f t="shared" si="1"/>
        <v>7.7986666666666621E-2</v>
      </c>
      <c r="P5" s="69">
        <f t="shared" si="2"/>
        <v>4.6666666666666662E-3</v>
      </c>
      <c r="Q5" s="69">
        <f t="shared" si="3"/>
        <v>1.1333333333333332E-3</v>
      </c>
      <c r="R5" s="69">
        <f t="shared" si="4"/>
        <v>3.2666666666666664E-3</v>
      </c>
      <c r="S5" s="69">
        <f t="shared" si="5"/>
        <v>0</v>
      </c>
      <c r="T5" s="69">
        <f t="shared" si="6"/>
        <v>1.2466666666666666E-2</v>
      </c>
      <c r="U5" s="69">
        <f t="shared" si="7"/>
        <v>0.10071333333333334</v>
      </c>
      <c r="V5" s="69">
        <f t="shared" si="8"/>
        <v>6.0333333333333333E-4</v>
      </c>
      <c r="W5" s="69">
        <f t="shared" si="9"/>
        <v>3.5733333333333333E-3</v>
      </c>
      <c r="X5" s="69">
        <f t="shared" si="10"/>
        <v>0.13538000000000003</v>
      </c>
    </row>
    <row r="6" spans="1:24" ht="15" x14ac:dyDescent="0.2">
      <c r="A6" s="17" t="s">
        <v>170</v>
      </c>
      <c r="B6" s="18"/>
      <c r="C6" s="25">
        <v>38.599294202898562</v>
      </c>
      <c r="D6" s="20">
        <v>8.3602898550724678</v>
      </c>
      <c r="E6" s="26">
        <v>1.7463768115942029</v>
      </c>
      <c r="F6" s="27">
        <v>0.53666666666666674</v>
      </c>
      <c r="G6" s="23">
        <v>2.1666666666666665</v>
      </c>
      <c r="H6" s="149" t="s">
        <v>15</v>
      </c>
      <c r="I6" s="26">
        <v>5.09</v>
      </c>
      <c r="J6" s="25">
        <v>8.82</v>
      </c>
      <c r="K6" s="26">
        <v>0.32</v>
      </c>
      <c r="L6" s="26">
        <v>0.37333333333333335</v>
      </c>
      <c r="M6" s="25">
        <v>17.963333333333335</v>
      </c>
      <c r="N6" s="24">
        <f t="shared" si="0"/>
        <v>0.3859929420289856</v>
      </c>
      <c r="O6" s="24">
        <f t="shared" si="1"/>
        <v>8.3602898550724683E-2</v>
      </c>
      <c r="P6" s="24">
        <f t="shared" si="2"/>
        <v>1.7463768115942028E-2</v>
      </c>
      <c r="Q6" s="24">
        <f t="shared" si="3"/>
        <v>5.3666666666666672E-3</v>
      </c>
      <c r="R6" s="24">
        <f t="shared" si="4"/>
        <v>2.1666666666666664E-2</v>
      </c>
      <c r="S6" s="24">
        <f t="shared" si="5"/>
        <v>0</v>
      </c>
      <c r="T6" s="24">
        <f t="shared" si="6"/>
        <v>5.0900000000000001E-2</v>
      </c>
      <c r="U6" s="24">
        <f t="shared" si="7"/>
        <v>8.8200000000000001E-2</v>
      </c>
      <c r="V6" s="24">
        <f t="shared" si="8"/>
        <v>3.2000000000000002E-3</v>
      </c>
      <c r="W6" s="24">
        <f t="shared" si="9"/>
        <v>3.7333333333333333E-3</v>
      </c>
      <c r="X6" s="24">
        <f t="shared" si="10"/>
        <v>0.17963333333333334</v>
      </c>
    </row>
    <row r="7" spans="1:24" ht="15" x14ac:dyDescent="0.2">
      <c r="A7" s="62" t="s">
        <v>171</v>
      </c>
      <c r="B7" s="63"/>
      <c r="C7" s="68">
        <v>13.605673913043486</v>
      </c>
      <c r="D7" s="65">
        <v>3.3013043478260893</v>
      </c>
      <c r="E7" s="66">
        <v>0.60869565217391308</v>
      </c>
      <c r="F7" s="73" t="s">
        <v>18</v>
      </c>
      <c r="G7" s="67">
        <v>1.17</v>
      </c>
      <c r="H7" s="150" t="s">
        <v>15</v>
      </c>
      <c r="I7" s="66">
        <v>1.5</v>
      </c>
      <c r="J7" s="68">
        <v>4.09</v>
      </c>
      <c r="K7" s="66" t="s">
        <v>18</v>
      </c>
      <c r="L7" s="66">
        <v>0.15</v>
      </c>
      <c r="M7" s="68">
        <v>8.74</v>
      </c>
      <c r="N7" s="69">
        <f t="shared" si="0"/>
        <v>0.13605673913043487</v>
      </c>
      <c r="O7" s="69">
        <f t="shared" si="1"/>
        <v>3.3013043478260895E-2</v>
      </c>
      <c r="P7" s="69">
        <f t="shared" si="2"/>
        <v>6.0869565217391312E-3</v>
      </c>
      <c r="Q7" s="69">
        <f t="shared" si="3"/>
        <v>0</v>
      </c>
      <c r="R7" s="69">
        <f t="shared" si="4"/>
        <v>1.1699999999999999E-2</v>
      </c>
      <c r="S7" s="69">
        <f t="shared" si="5"/>
        <v>0</v>
      </c>
      <c r="T7" s="69">
        <f t="shared" si="6"/>
        <v>1.4999999999999999E-2</v>
      </c>
      <c r="U7" s="69">
        <f t="shared" si="7"/>
        <v>4.0899999999999999E-2</v>
      </c>
      <c r="V7" s="69">
        <f t="shared" si="8"/>
        <v>0</v>
      </c>
      <c r="W7" s="69">
        <f t="shared" si="9"/>
        <v>1.5E-3</v>
      </c>
      <c r="X7" s="69">
        <f t="shared" si="10"/>
        <v>8.7400000000000005E-2</v>
      </c>
    </row>
    <row r="8" spans="1:24" ht="15" x14ac:dyDescent="0.2">
      <c r="A8" s="17" t="s">
        <v>172</v>
      </c>
      <c r="B8" s="18"/>
      <c r="C8" s="19">
        <v>12.364436231884042</v>
      </c>
      <c r="D8" s="20">
        <v>2.6665217391304306</v>
      </c>
      <c r="E8" s="21">
        <v>0.96014492753623182</v>
      </c>
      <c r="F8" s="22">
        <v>0.06</v>
      </c>
      <c r="G8" s="23">
        <v>1.7033333333333331</v>
      </c>
      <c r="H8" s="149">
        <v>350</v>
      </c>
      <c r="I8" s="21">
        <v>9.6466666666666665</v>
      </c>
      <c r="J8" s="19">
        <v>1.8476666666666663</v>
      </c>
      <c r="K8" s="21">
        <v>7.0000000000000007E-2</v>
      </c>
      <c r="L8" s="21" t="s">
        <v>18</v>
      </c>
      <c r="M8" s="19">
        <v>3.0476666666666667</v>
      </c>
      <c r="N8" s="24">
        <f t="shared" si="0"/>
        <v>0.12364436231884042</v>
      </c>
      <c r="O8" s="24">
        <f t="shared" si="1"/>
        <v>2.6665217391304306E-2</v>
      </c>
      <c r="P8" s="24">
        <f t="shared" si="2"/>
        <v>9.6014492753623178E-3</v>
      </c>
      <c r="Q8" s="24">
        <f t="shared" si="3"/>
        <v>5.9999999999999995E-4</v>
      </c>
      <c r="R8" s="24">
        <f t="shared" si="4"/>
        <v>1.7033333333333331E-2</v>
      </c>
      <c r="S8" s="24">
        <f t="shared" si="5"/>
        <v>3.5</v>
      </c>
      <c r="T8" s="24">
        <f t="shared" si="6"/>
        <v>9.6466666666666659E-2</v>
      </c>
      <c r="U8" s="24">
        <f t="shared" si="7"/>
        <v>1.8476666666666662E-2</v>
      </c>
      <c r="V8" s="24">
        <f t="shared" si="8"/>
        <v>7.000000000000001E-4</v>
      </c>
      <c r="W8" s="24">
        <f t="shared" si="9"/>
        <v>0</v>
      </c>
      <c r="X8" s="24">
        <f t="shared" si="10"/>
        <v>3.0476666666666666E-2</v>
      </c>
    </row>
    <row r="9" spans="1:24" s="132" customFormat="1" ht="15" x14ac:dyDescent="0.2">
      <c r="A9" s="62" t="s">
        <v>173</v>
      </c>
      <c r="B9" s="63"/>
      <c r="C9" s="76">
        <v>24.466267949700352</v>
      </c>
      <c r="D9" s="65">
        <v>6.1228333333333387</v>
      </c>
      <c r="E9" s="77">
        <v>0.67083333333333339</v>
      </c>
      <c r="F9" s="87">
        <v>0.11599999999999999</v>
      </c>
      <c r="G9" s="67">
        <v>2.3003333333333331</v>
      </c>
      <c r="H9" s="150" t="s">
        <v>15</v>
      </c>
      <c r="I9" s="77">
        <v>2.09</v>
      </c>
      <c r="J9" s="76">
        <v>7.4210000000000003</v>
      </c>
      <c r="K9" s="77">
        <v>0.17666666666666667</v>
      </c>
      <c r="L9" s="77">
        <v>0.27500000000000002</v>
      </c>
      <c r="M9" s="85">
        <v>8.8079999999999998</v>
      </c>
      <c r="N9" s="69">
        <f t="shared" si="0"/>
        <v>0.24466267949700352</v>
      </c>
      <c r="O9" s="69">
        <f t="shared" si="1"/>
        <v>6.1228333333333385E-2</v>
      </c>
      <c r="P9" s="69">
        <f t="shared" si="2"/>
        <v>6.7083333333333335E-3</v>
      </c>
      <c r="Q9" s="69">
        <f t="shared" si="3"/>
        <v>1.16E-3</v>
      </c>
      <c r="R9" s="69">
        <f t="shared" si="4"/>
        <v>2.300333333333333E-2</v>
      </c>
      <c r="S9" s="69">
        <f t="shared" si="5"/>
        <v>0</v>
      </c>
      <c r="T9" s="69">
        <f t="shared" si="6"/>
        <v>2.0899999999999998E-2</v>
      </c>
      <c r="U9" s="69">
        <f t="shared" si="7"/>
        <v>7.4209999999999998E-2</v>
      </c>
      <c r="V9" s="69">
        <f t="shared" si="8"/>
        <v>1.7666666666666666E-3</v>
      </c>
      <c r="W9" s="69">
        <f t="shared" si="9"/>
        <v>2.7500000000000003E-3</v>
      </c>
      <c r="X9" s="69">
        <f t="shared" si="10"/>
        <v>8.8079999999999992E-2</v>
      </c>
    </row>
    <row r="10" spans="1:24" ht="15" x14ac:dyDescent="0.2">
      <c r="A10" s="17" t="s">
        <v>174</v>
      </c>
      <c r="B10" s="18"/>
      <c r="C10" s="25">
        <v>19.279126086956484</v>
      </c>
      <c r="D10" s="20">
        <v>4.292028985507236</v>
      </c>
      <c r="E10" s="20">
        <v>1.1413043478260869</v>
      </c>
      <c r="F10" s="20">
        <v>0.14000000000000001</v>
      </c>
      <c r="G10" s="23">
        <v>1.3533333333333335</v>
      </c>
      <c r="H10" s="151">
        <v>19.600000000000001</v>
      </c>
      <c r="I10" s="20">
        <v>6.8733333333333322</v>
      </c>
      <c r="J10" s="25">
        <v>19.946666666666662</v>
      </c>
      <c r="K10" s="26">
        <v>0.16666666666666666</v>
      </c>
      <c r="L10" s="26">
        <v>0.24333333333333332</v>
      </c>
      <c r="M10" s="25">
        <v>15.126666666666665</v>
      </c>
      <c r="N10" s="24">
        <f t="shared" si="0"/>
        <v>0.19279126086956486</v>
      </c>
      <c r="O10" s="24">
        <f t="shared" si="1"/>
        <v>4.292028985507236E-2</v>
      </c>
      <c r="P10" s="24">
        <f t="shared" si="2"/>
        <v>1.141304347826087E-2</v>
      </c>
      <c r="Q10" s="24">
        <f t="shared" si="3"/>
        <v>1.4000000000000002E-3</v>
      </c>
      <c r="R10" s="24">
        <f t="shared" si="4"/>
        <v>1.3533333333333335E-2</v>
      </c>
      <c r="S10" s="24">
        <f t="shared" si="5"/>
        <v>0.19600000000000001</v>
      </c>
      <c r="T10" s="24">
        <f t="shared" si="6"/>
        <v>6.8733333333333327E-2</v>
      </c>
      <c r="U10" s="24">
        <f t="shared" si="7"/>
        <v>0.19946666666666663</v>
      </c>
      <c r="V10" s="24">
        <f t="shared" si="8"/>
        <v>1.6666666666666666E-3</v>
      </c>
      <c r="W10" s="24">
        <f t="shared" si="9"/>
        <v>2.4333333333333334E-3</v>
      </c>
      <c r="X10" s="24">
        <f t="shared" si="10"/>
        <v>0.15126666666666666</v>
      </c>
    </row>
    <row r="11" spans="1:24" s="132" customFormat="1" ht="15" x14ac:dyDescent="0.2">
      <c r="A11" s="62" t="s">
        <v>175</v>
      </c>
      <c r="B11" s="63"/>
      <c r="C11" s="76">
        <v>30.810702228816336</v>
      </c>
      <c r="D11" s="65">
        <v>7.8674199999999992</v>
      </c>
      <c r="E11" s="77">
        <v>0.63958333333333328</v>
      </c>
      <c r="F11" s="78">
        <v>0.13900000000000001</v>
      </c>
      <c r="G11" s="67">
        <v>2.605</v>
      </c>
      <c r="H11" s="152" t="s">
        <v>15</v>
      </c>
      <c r="I11" s="65">
        <v>17.546666666666667</v>
      </c>
      <c r="J11" s="85">
        <v>9.39</v>
      </c>
      <c r="K11" s="84">
        <v>0.17699999999999996</v>
      </c>
      <c r="L11" s="84">
        <v>0.17</v>
      </c>
      <c r="M11" s="85">
        <v>18.670000000000002</v>
      </c>
      <c r="N11" s="69">
        <f t="shared" si="0"/>
        <v>0.30810702228816333</v>
      </c>
      <c r="O11" s="69">
        <f t="shared" si="1"/>
        <v>7.8674199999999986E-2</v>
      </c>
      <c r="P11" s="69">
        <f t="shared" si="2"/>
        <v>6.3958333333333332E-3</v>
      </c>
      <c r="Q11" s="69">
        <f t="shared" si="3"/>
        <v>1.3900000000000002E-3</v>
      </c>
      <c r="R11" s="69">
        <f t="shared" si="4"/>
        <v>2.605E-2</v>
      </c>
      <c r="S11" s="69">
        <f t="shared" si="5"/>
        <v>0</v>
      </c>
      <c r="T11" s="69">
        <f t="shared" si="6"/>
        <v>0.17546666666666666</v>
      </c>
      <c r="U11" s="69">
        <f t="shared" si="7"/>
        <v>9.3900000000000011E-2</v>
      </c>
      <c r="V11" s="69">
        <f t="shared" si="8"/>
        <v>1.7699999999999997E-3</v>
      </c>
      <c r="W11" s="69">
        <f t="shared" si="9"/>
        <v>1.7000000000000001E-3</v>
      </c>
      <c r="X11" s="69">
        <f t="shared" si="10"/>
        <v>0.1867</v>
      </c>
    </row>
    <row r="12" spans="1:24" ht="15" x14ac:dyDescent="0.2">
      <c r="A12" s="17" t="s">
        <v>156</v>
      </c>
      <c r="B12" s="18">
        <v>100</v>
      </c>
      <c r="C12" s="43">
        <v>310</v>
      </c>
      <c r="D12" s="43">
        <v>65.37</v>
      </c>
      <c r="E12" s="43">
        <v>11.43</v>
      </c>
      <c r="F12" s="43">
        <v>5.85</v>
      </c>
      <c r="G12" s="43">
        <v>3.9</v>
      </c>
      <c r="H12" s="153">
        <v>26.5</v>
      </c>
      <c r="I12" s="43">
        <v>80.8</v>
      </c>
      <c r="J12" s="43">
        <v>264</v>
      </c>
      <c r="K12" s="43">
        <v>1.0900000000000001</v>
      </c>
      <c r="L12" s="43">
        <v>11.1</v>
      </c>
      <c r="M12" s="43">
        <v>111</v>
      </c>
      <c r="N12" s="123">
        <f t="shared" si="0"/>
        <v>3.1</v>
      </c>
      <c r="O12" s="123">
        <f t="shared" si="1"/>
        <v>0.65370000000000006</v>
      </c>
      <c r="P12" s="123">
        <f t="shared" si="2"/>
        <v>0.1143</v>
      </c>
      <c r="Q12" s="123">
        <f t="shared" si="3"/>
        <v>5.8499999999999996E-2</v>
      </c>
      <c r="R12" s="123">
        <f t="shared" si="4"/>
        <v>3.9E-2</v>
      </c>
      <c r="S12" s="123">
        <f t="shared" si="5"/>
        <v>0.26500000000000001</v>
      </c>
      <c r="T12" s="123">
        <f t="shared" si="6"/>
        <v>0.80799999999999994</v>
      </c>
      <c r="U12" s="123">
        <f t="shared" si="7"/>
        <v>2.64</v>
      </c>
      <c r="V12" s="123">
        <f t="shared" si="8"/>
        <v>1.09E-2</v>
      </c>
      <c r="W12" s="123">
        <f t="shared" si="9"/>
        <v>0.111</v>
      </c>
      <c r="X12" s="123">
        <f t="shared" si="10"/>
        <v>1.1100000000000001</v>
      </c>
    </row>
    <row r="13" spans="1:24" s="132" customFormat="1" ht="15" x14ac:dyDescent="0.2">
      <c r="A13" s="62" t="s">
        <v>176</v>
      </c>
      <c r="B13" s="63"/>
      <c r="C13" s="76">
        <v>58.045368872821328</v>
      </c>
      <c r="D13" s="65">
        <v>6.2084166666666665</v>
      </c>
      <c r="E13" s="77">
        <v>0.79791666666666672</v>
      </c>
      <c r="F13" s="78">
        <v>3.9443333333333332</v>
      </c>
      <c r="G13" s="67">
        <v>2.5533333333333332</v>
      </c>
      <c r="H13" s="150" t="s">
        <v>15</v>
      </c>
      <c r="I13" s="77" t="s">
        <v>18</v>
      </c>
      <c r="J13" s="85">
        <v>17.04</v>
      </c>
      <c r="K13" s="77">
        <v>0.26533333333333337</v>
      </c>
      <c r="L13" s="77">
        <v>0.43233333333333329</v>
      </c>
      <c r="M13" s="85">
        <v>35.18</v>
      </c>
      <c r="N13" s="69">
        <f t="shared" si="0"/>
        <v>0.58045368872821324</v>
      </c>
      <c r="O13" s="69">
        <f t="shared" si="1"/>
        <v>6.2084166666666663E-2</v>
      </c>
      <c r="P13" s="69">
        <f t="shared" si="2"/>
        <v>7.9791666666666674E-3</v>
      </c>
      <c r="Q13" s="69">
        <f t="shared" si="3"/>
        <v>3.944333333333333E-2</v>
      </c>
      <c r="R13" s="69">
        <f t="shared" si="4"/>
        <v>2.5533333333333331E-2</v>
      </c>
      <c r="S13" s="69">
        <f t="shared" si="5"/>
        <v>0</v>
      </c>
      <c r="T13" s="69">
        <f t="shared" si="6"/>
        <v>0</v>
      </c>
      <c r="U13" s="69">
        <f t="shared" si="7"/>
        <v>0.1704</v>
      </c>
      <c r="V13" s="69">
        <f t="shared" si="8"/>
        <v>2.6533333333333335E-3</v>
      </c>
      <c r="W13" s="69">
        <f t="shared" si="9"/>
        <v>4.3233333333333327E-3</v>
      </c>
      <c r="X13" s="69">
        <f t="shared" si="10"/>
        <v>0.3518</v>
      </c>
    </row>
    <row r="14" spans="1:24" ht="15" x14ac:dyDescent="0.2">
      <c r="A14" s="36" t="s">
        <v>20</v>
      </c>
      <c r="B14" s="18"/>
      <c r="C14" s="29">
        <v>20.942342499999942</v>
      </c>
      <c r="D14" s="30">
        <v>4.630916666666657</v>
      </c>
      <c r="E14" s="30">
        <v>1.4437500000000001</v>
      </c>
      <c r="F14" s="31">
        <v>0.106</v>
      </c>
      <c r="G14" s="23">
        <v>1.1220000000000001</v>
      </c>
      <c r="H14" s="154">
        <v>305.79000000000002</v>
      </c>
      <c r="I14" s="31">
        <v>22.55</v>
      </c>
      <c r="J14" s="32">
        <v>10.395333333333333</v>
      </c>
      <c r="K14" s="31">
        <v>0.30633333333333335</v>
      </c>
      <c r="L14" s="31">
        <v>0.26933333333333337</v>
      </c>
      <c r="M14" s="32">
        <v>42.984999999999999</v>
      </c>
      <c r="N14" s="24">
        <f t="shared" si="0"/>
        <v>0.20942342499999941</v>
      </c>
      <c r="O14" s="24">
        <f t="shared" si="1"/>
        <v>4.6309166666666568E-2</v>
      </c>
      <c r="P14" s="24">
        <f t="shared" si="2"/>
        <v>1.4437500000000001E-2</v>
      </c>
      <c r="Q14" s="24">
        <f t="shared" si="3"/>
        <v>1.06E-3</v>
      </c>
      <c r="R14" s="24">
        <f t="shared" si="4"/>
        <v>1.1220000000000001E-2</v>
      </c>
      <c r="S14" s="24">
        <f t="shared" si="5"/>
        <v>3.0579000000000001</v>
      </c>
      <c r="T14" s="24">
        <f t="shared" si="6"/>
        <v>0.22550000000000001</v>
      </c>
      <c r="U14" s="24">
        <f t="shared" si="7"/>
        <v>0.10395333333333333</v>
      </c>
      <c r="V14" s="24">
        <f t="shared" si="8"/>
        <v>3.0633333333333333E-3</v>
      </c>
      <c r="W14" s="24">
        <f t="shared" si="9"/>
        <v>2.6933333333333336E-3</v>
      </c>
      <c r="X14" s="24">
        <f t="shared" si="10"/>
        <v>0.42985000000000001</v>
      </c>
    </row>
    <row r="15" spans="1:24" ht="15" x14ac:dyDescent="0.2">
      <c r="A15" s="62" t="s">
        <v>21</v>
      </c>
      <c r="B15" s="63"/>
      <c r="C15" s="64">
        <v>33.462270000000032</v>
      </c>
      <c r="D15" s="65">
        <v>7.9664166666666718</v>
      </c>
      <c r="E15" s="66">
        <v>0.90625</v>
      </c>
      <c r="F15" s="73">
        <v>0.20766666666666667</v>
      </c>
      <c r="G15" s="67">
        <v>1.5113333333333332</v>
      </c>
      <c r="H15" s="150">
        <v>121</v>
      </c>
      <c r="I15" s="66">
        <v>941.3696666666666</v>
      </c>
      <c r="J15" s="68">
        <v>13.133333333333335</v>
      </c>
      <c r="K15" s="66">
        <v>0.14533333333333331</v>
      </c>
      <c r="L15" s="66">
        <v>0.22199999999999998</v>
      </c>
      <c r="M15" s="68">
        <v>12.552333333333332</v>
      </c>
      <c r="N15" s="69">
        <f t="shared" si="0"/>
        <v>0.33462270000000033</v>
      </c>
      <c r="O15" s="69">
        <f t="shared" si="1"/>
        <v>7.9664166666666716E-2</v>
      </c>
      <c r="P15" s="69">
        <f t="shared" si="2"/>
        <v>9.0624999999999994E-3</v>
      </c>
      <c r="Q15" s="69">
        <f t="shared" si="3"/>
        <v>2.0766666666666668E-3</v>
      </c>
      <c r="R15" s="69">
        <f t="shared" si="4"/>
        <v>1.5113333333333333E-2</v>
      </c>
      <c r="S15" s="69">
        <f t="shared" si="5"/>
        <v>1.21</v>
      </c>
      <c r="T15" s="69">
        <f t="shared" si="6"/>
        <v>9.4136966666666666</v>
      </c>
      <c r="U15" s="69">
        <f t="shared" si="7"/>
        <v>0.13133333333333336</v>
      </c>
      <c r="V15" s="69">
        <f t="shared" si="8"/>
        <v>1.4533333333333332E-3</v>
      </c>
      <c r="W15" s="69">
        <f t="shared" si="9"/>
        <v>2.2199999999999998E-3</v>
      </c>
      <c r="X15" s="69">
        <f t="shared" si="10"/>
        <v>0.12552333333333332</v>
      </c>
    </row>
    <row r="16" spans="1:24" ht="15" x14ac:dyDescent="0.2">
      <c r="A16" s="17" t="s">
        <v>177</v>
      </c>
      <c r="B16" s="18"/>
      <c r="C16" s="25">
        <v>21.936799999999977</v>
      </c>
      <c r="D16" s="20">
        <v>5.5413333333333306</v>
      </c>
      <c r="E16" s="26">
        <v>0.59166666666666679</v>
      </c>
      <c r="F16" s="27" t="s">
        <v>18</v>
      </c>
      <c r="G16" s="23">
        <v>0.70333333333333325</v>
      </c>
      <c r="H16" s="149" t="s">
        <v>15</v>
      </c>
      <c r="I16" s="20">
        <v>623.23933333333332</v>
      </c>
      <c r="J16" s="25">
        <v>8.6579999999999995</v>
      </c>
      <c r="K16" s="26">
        <v>7.2666666666666657E-2</v>
      </c>
      <c r="L16" s="20">
        <v>0.16733333333333333</v>
      </c>
      <c r="M16" s="25">
        <v>7.5933333333333337</v>
      </c>
      <c r="N16" s="24">
        <f t="shared" si="0"/>
        <v>0.21936799999999976</v>
      </c>
      <c r="O16" s="24">
        <f t="shared" si="1"/>
        <v>5.5413333333333308E-2</v>
      </c>
      <c r="P16" s="24">
        <f t="shared" si="2"/>
        <v>5.9166666666666682E-3</v>
      </c>
      <c r="Q16" s="24">
        <f t="shared" si="3"/>
        <v>0</v>
      </c>
      <c r="R16" s="24">
        <f t="shared" si="4"/>
        <v>7.0333333333333324E-3</v>
      </c>
      <c r="S16" s="24">
        <f t="shared" si="5"/>
        <v>0</v>
      </c>
      <c r="T16" s="24">
        <f t="shared" si="6"/>
        <v>6.2323933333333335</v>
      </c>
      <c r="U16" s="24">
        <f t="shared" si="7"/>
        <v>8.657999999999999E-2</v>
      </c>
      <c r="V16" s="24">
        <f t="shared" si="8"/>
        <v>7.2666666666666658E-4</v>
      </c>
      <c r="W16" s="24">
        <f t="shared" si="9"/>
        <v>1.6733333333333333E-3</v>
      </c>
      <c r="X16" s="24">
        <f t="shared" si="10"/>
        <v>7.5933333333333339E-2</v>
      </c>
    </row>
    <row r="17" spans="1:24" ht="15" x14ac:dyDescent="0.2">
      <c r="A17" s="62" t="s">
        <v>23</v>
      </c>
      <c r="B17" s="63"/>
      <c r="C17" s="79">
        <v>401.02</v>
      </c>
      <c r="D17" s="80">
        <v>91.176666666666662</v>
      </c>
      <c r="E17" s="80">
        <v>4.2033333333333331</v>
      </c>
      <c r="F17" s="81">
        <v>2.1666666666666665</v>
      </c>
      <c r="G17" s="67">
        <v>3.89</v>
      </c>
      <c r="H17" s="155">
        <v>795.85</v>
      </c>
      <c r="I17" s="81">
        <v>27.3</v>
      </c>
      <c r="J17" s="82">
        <v>76.743333333333339</v>
      </c>
      <c r="K17" s="81">
        <v>1.04</v>
      </c>
      <c r="L17" s="81">
        <v>5.36</v>
      </c>
      <c r="M17" s="82">
        <v>44.403333333333329</v>
      </c>
      <c r="N17" s="69">
        <f t="shared" si="0"/>
        <v>4.0102000000000002</v>
      </c>
      <c r="O17" s="69">
        <f t="shared" si="1"/>
        <v>0.91176666666666661</v>
      </c>
      <c r="P17" s="69">
        <f t="shared" si="2"/>
        <v>4.2033333333333332E-2</v>
      </c>
      <c r="Q17" s="69">
        <f t="shared" si="3"/>
        <v>2.1666666666666664E-2</v>
      </c>
      <c r="R17" s="69">
        <f t="shared" si="4"/>
        <v>3.8900000000000004E-2</v>
      </c>
      <c r="S17" s="69">
        <f t="shared" si="5"/>
        <v>7.9584999999999999</v>
      </c>
      <c r="T17" s="69">
        <f t="shared" si="6"/>
        <v>0.27300000000000002</v>
      </c>
      <c r="U17" s="69">
        <f t="shared" si="7"/>
        <v>0.76743333333333341</v>
      </c>
      <c r="V17" s="69">
        <f t="shared" si="8"/>
        <v>1.04E-2</v>
      </c>
      <c r="W17" s="69">
        <f t="shared" si="9"/>
        <v>5.3600000000000002E-2</v>
      </c>
      <c r="X17" s="69">
        <f t="shared" si="10"/>
        <v>0.44403333333333328</v>
      </c>
    </row>
    <row r="18" spans="1:24" ht="15" x14ac:dyDescent="0.2">
      <c r="A18" s="37" t="s">
        <v>178</v>
      </c>
      <c r="B18" s="18"/>
      <c r="C18" s="19">
        <v>386.84572399999996</v>
      </c>
      <c r="D18" s="20">
        <v>99.61</v>
      </c>
      <c r="E18" s="21">
        <v>0.32</v>
      </c>
      <c r="F18" s="22" t="s">
        <v>18</v>
      </c>
      <c r="G18" s="23" t="s">
        <v>15</v>
      </c>
      <c r="H18" s="149" t="s">
        <v>15</v>
      </c>
      <c r="I18" s="21"/>
      <c r="J18" s="19">
        <v>1.0066666666666668</v>
      </c>
      <c r="K18" s="21" t="s">
        <v>18</v>
      </c>
      <c r="L18" s="21">
        <v>0.16333333333333333</v>
      </c>
      <c r="M18" s="19">
        <v>7.5866666666666669</v>
      </c>
      <c r="N18" s="24">
        <f t="shared" si="0"/>
        <v>3.8684572399999997</v>
      </c>
      <c r="O18" s="24">
        <f t="shared" si="1"/>
        <v>0.99609999999999999</v>
      </c>
      <c r="P18" s="24">
        <f t="shared" si="2"/>
        <v>3.2000000000000002E-3</v>
      </c>
      <c r="Q18" s="24">
        <f t="shared" si="3"/>
        <v>0</v>
      </c>
      <c r="R18" s="24">
        <f t="shared" si="4"/>
        <v>0</v>
      </c>
      <c r="S18" s="24">
        <f t="shared" si="5"/>
        <v>0</v>
      </c>
      <c r="T18" s="24">
        <f t="shared" si="6"/>
        <v>0</v>
      </c>
      <c r="U18" s="24">
        <f t="shared" si="7"/>
        <v>1.0066666666666668E-2</v>
      </c>
      <c r="V18" s="24">
        <f t="shared" si="8"/>
        <v>0</v>
      </c>
      <c r="W18" s="24">
        <f t="shared" si="9"/>
        <v>1.6333333333333332E-3</v>
      </c>
      <c r="X18" s="24">
        <f t="shared" si="10"/>
        <v>7.5866666666666666E-2</v>
      </c>
    </row>
    <row r="19" spans="1:24" ht="15" x14ac:dyDescent="0.2">
      <c r="A19" s="62" t="s">
        <v>25</v>
      </c>
      <c r="B19" s="63"/>
      <c r="C19" s="79">
        <v>368.55482252438867</v>
      </c>
      <c r="D19" s="80">
        <v>94.45</v>
      </c>
      <c r="E19" s="80">
        <v>0.7583333333333333</v>
      </c>
      <c r="F19" s="81">
        <v>9.2000000000000012E-2</v>
      </c>
      <c r="G19" s="67" t="s">
        <v>15</v>
      </c>
      <c r="H19" s="155" t="s">
        <v>15</v>
      </c>
      <c r="I19" s="81" t="s">
        <v>18</v>
      </c>
      <c r="J19" s="82">
        <v>79.946666666666673</v>
      </c>
      <c r="K19" s="81">
        <v>0.47766666666666663</v>
      </c>
      <c r="L19" s="81">
        <v>8.3036666666666665</v>
      </c>
      <c r="M19" s="82">
        <v>126.529</v>
      </c>
      <c r="N19" s="69">
        <f t="shared" si="0"/>
        <v>3.6855482252438865</v>
      </c>
      <c r="O19" s="69">
        <f t="shared" si="1"/>
        <v>0.94450000000000001</v>
      </c>
      <c r="P19" s="69">
        <f t="shared" si="2"/>
        <v>7.5833333333333334E-3</v>
      </c>
      <c r="Q19" s="69">
        <f t="shared" si="3"/>
        <v>9.2000000000000014E-4</v>
      </c>
      <c r="R19" s="69">
        <f t="shared" si="4"/>
        <v>0</v>
      </c>
      <c r="S19" s="69">
        <f t="shared" si="5"/>
        <v>0</v>
      </c>
      <c r="T19" s="69">
        <f t="shared" si="6"/>
        <v>0</v>
      </c>
      <c r="U19" s="69">
        <f t="shared" si="7"/>
        <v>0.79946666666666677</v>
      </c>
      <c r="V19" s="69">
        <f t="shared" si="8"/>
        <v>4.776666666666666E-3</v>
      </c>
      <c r="W19" s="69">
        <f t="shared" si="9"/>
        <v>8.3036666666666661E-2</v>
      </c>
      <c r="X19" s="69">
        <f t="shared" si="10"/>
        <v>1.26529</v>
      </c>
    </row>
    <row r="20" spans="1:24" ht="15" x14ac:dyDescent="0.2">
      <c r="A20" s="37" t="s">
        <v>26</v>
      </c>
      <c r="B20" s="18"/>
      <c r="C20" s="19">
        <v>386.57482399999992</v>
      </c>
      <c r="D20" s="20">
        <v>99.54</v>
      </c>
      <c r="E20" s="21">
        <v>0.32</v>
      </c>
      <c r="F20" s="22" t="s">
        <v>18</v>
      </c>
      <c r="G20" s="23" t="s">
        <v>15</v>
      </c>
      <c r="H20" s="149" t="s">
        <v>15</v>
      </c>
      <c r="I20" s="21"/>
      <c r="J20" s="19">
        <v>0.54666666666666675</v>
      </c>
      <c r="K20" s="21" t="s">
        <v>18</v>
      </c>
      <c r="L20" s="21">
        <v>0.10666666666666667</v>
      </c>
      <c r="M20" s="19">
        <v>3.5</v>
      </c>
      <c r="N20" s="24">
        <f t="shared" si="0"/>
        <v>3.8657482399999994</v>
      </c>
      <c r="O20" s="24">
        <f t="shared" si="1"/>
        <v>0.99540000000000006</v>
      </c>
      <c r="P20" s="24">
        <f t="shared" si="2"/>
        <v>3.2000000000000002E-3</v>
      </c>
      <c r="Q20" s="24">
        <f t="shared" si="3"/>
        <v>0</v>
      </c>
      <c r="R20" s="24">
        <f t="shared" si="4"/>
        <v>0</v>
      </c>
      <c r="S20" s="24">
        <f t="shared" si="5"/>
        <v>0</v>
      </c>
      <c r="T20" s="24">
        <f t="shared" si="6"/>
        <v>0</v>
      </c>
      <c r="U20" s="24">
        <f t="shared" si="7"/>
        <v>5.4666666666666674E-3</v>
      </c>
      <c r="V20" s="24">
        <f t="shared" si="8"/>
        <v>0</v>
      </c>
      <c r="W20" s="24">
        <f t="shared" si="9"/>
        <v>1.0666666666666667E-3</v>
      </c>
      <c r="X20" s="24">
        <f t="shared" si="10"/>
        <v>3.5000000000000003E-2</v>
      </c>
    </row>
    <row r="21" spans="1:24" ht="15" x14ac:dyDescent="0.2">
      <c r="A21" s="62" t="s">
        <v>179</v>
      </c>
      <c r="B21" s="63"/>
      <c r="C21" s="68">
        <v>16.578801449275325</v>
      </c>
      <c r="D21" s="65">
        <v>2.2515942028985423</v>
      </c>
      <c r="E21" s="66">
        <v>2.6884057971014492</v>
      </c>
      <c r="F21" s="73">
        <v>0.23666666666666666</v>
      </c>
      <c r="G21" s="67">
        <v>2.1366666666666667</v>
      </c>
      <c r="H21" s="150">
        <v>183.12</v>
      </c>
      <c r="I21" s="66">
        <v>60.1</v>
      </c>
      <c r="J21" s="68">
        <v>18.16333333333333</v>
      </c>
      <c r="K21" s="66">
        <v>0.72333333333333327</v>
      </c>
      <c r="L21" s="66">
        <v>3.1066666666666669</v>
      </c>
      <c r="M21" s="68">
        <v>132.53</v>
      </c>
      <c r="N21" s="69">
        <f t="shared" si="0"/>
        <v>0.16578801449275324</v>
      </c>
      <c r="O21" s="69">
        <f t="shared" si="1"/>
        <v>2.2515942028985422E-2</v>
      </c>
      <c r="P21" s="69">
        <f t="shared" si="2"/>
        <v>2.6884057971014494E-2</v>
      </c>
      <c r="Q21" s="69">
        <f t="shared" si="3"/>
        <v>2.3666666666666667E-3</v>
      </c>
      <c r="R21" s="69">
        <f t="shared" si="4"/>
        <v>2.1366666666666666E-2</v>
      </c>
      <c r="S21" s="69">
        <f t="shared" si="5"/>
        <v>1.8311999999999999</v>
      </c>
      <c r="T21" s="69">
        <f t="shared" si="6"/>
        <v>0.60099999999999998</v>
      </c>
      <c r="U21" s="69">
        <f t="shared" si="7"/>
        <v>0.18163333333333331</v>
      </c>
      <c r="V21" s="69">
        <f t="shared" si="8"/>
        <v>7.2333333333333329E-3</v>
      </c>
      <c r="W21" s="69">
        <f t="shared" si="9"/>
        <v>3.106666666666667E-2</v>
      </c>
      <c r="X21" s="69">
        <f t="shared" si="10"/>
        <v>1.3252999999999999</v>
      </c>
    </row>
    <row r="22" spans="1:24" s="133" customFormat="1" ht="15" x14ac:dyDescent="0.2">
      <c r="A22" s="17" t="s">
        <v>180</v>
      </c>
      <c r="B22" s="18"/>
      <c r="C22" s="28">
        <v>8.7949032368660518</v>
      </c>
      <c r="D22" s="20">
        <v>1.7453333333333474</v>
      </c>
      <c r="E22" s="21">
        <v>0.60833333333333339</v>
      </c>
      <c r="F22" s="23">
        <v>0.129</v>
      </c>
      <c r="G22" s="23">
        <v>1.0216666666666667</v>
      </c>
      <c r="H22" s="147" t="s">
        <v>15</v>
      </c>
      <c r="I22" s="23">
        <v>10.96</v>
      </c>
      <c r="J22" s="28">
        <v>5.7366666666666655</v>
      </c>
      <c r="K22" s="39">
        <v>0.22633333333333336</v>
      </c>
      <c r="L22" s="39">
        <v>0.26666666666666666</v>
      </c>
      <c r="M22" s="28">
        <v>14.444666666666668</v>
      </c>
      <c r="N22" s="24">
        <f t="shared" si="0"/>
        <v>8.7949032368660515E-2</v>
      </c>
      <c r="O22" s="24">
        <f t="shared" si="1"/>
        <v>1.7453333333333473E-2</v>
      </c>
      <c r="P22" s="24">
        <f t="shared" si="2"/>
        <v>6.0833333333333338E-3</v>
      </c>
      <c r="Q22" s="24">
        <f t="shared" si="3"/>
        <v>1.2900000000000001E-3</v>
      </c>
      <c r="R22" s="24">
        <f t="shared" si="4"/>
        <v>1.0216666666666667E-2</v>
      </c>
      <c r="S22" s="24">
        <f t="shared" si="5"/>
        <v>0</v>
      </c>
      <c r="T22" s="24">
        <f t="shared" si="6"/>
        <v>0.1096</v>
      </c>
      <c r="U22" s="24">
        <f t="shared" si="7"/>
        <v>5.7366666666666656E-2</v>
      </c>
      <c r="V22" s="24">
        <f t="shared" si="8"/>
        <v>2.2633333333333338E-3</v>
      </c>
      <c r="W22" s="24">
        <f t="shared" si="9"/>
        <v>2.6666666666666666E-3</v>
      </c>
      <c r="X22" s="24">
        <f t="shared" si="10"/>
        <v>0.1444466666666667</v>
      </c>
    </row>
    <row r="23" spans="1:24" s="132" customFormat="1" ht="15" x14ac:dyDescent="0.2">
      <c r="A23" s="62" t="s">
        <v>181</v>
      </c>
      <c r="B23" s="63"/>
      <c r="C23" s="76">
        <v>10.68085652173921</v>
      </c>
      <c r="D23" s="65">
        <v>1.6955072463768253</v>
      </c>
      <c r="E23" s="77">
        <v>1.3478260869565217</v>
      </c>
      <c r="F23" s="78">
        <v>0.16</v>
      </c>
      <c r="G23" s="67">
        <v>1.8266666666666669</v>
      </c>
      <c r="H23" s="150" t="s">
        <v>15</v>
      </c>
      <c r="I23" s="65">
        <v>15.576666666666668</v>
      </c>
      <c r="J23" s="76">
        <v>10.97</v>
      </c>
      <c r="K23" s="77">
        <v>0.25333333333333335</v>
      </c>
      <c r="L23" s="77">
        <v>0.39666666666666667</v>
      </c>
      <c r="M23" s="76">
        <v>37.979999999999997</v>
      </c>
      <c r="N23" s="69">
        <f t="shared" si="0"/>
        <v>0.1068085652173921</v>
      </c>
      <c r="O23" s="69">
        <f t="shared" si="1"/>
        <v>1.6955072463768251E-2</v>
      </c>
      <c r="P23" s="69">
        <f t="shared" si="2"/>
        <v>1.3478260869565217E-2</v>
      </c>
      <c r="Q23" s="69">
        <f t="shared" si="3"/>
        <v>1.6000000000000001E-3</v>
      </c>
      <c r="R23" s="69">
        <f t="shared" si="4"/>
        <v>1.8266666666666667E-2</v>
      </c>
      <c r="S23" s="69">
        <f t="shared" si="5"/>
        <v>0</v>
      </c>
      <c r="T23" s="69">
        <f t="shared" si="6"/>
        <v>0.15576666666666669</v>
      </c>
      <c r="U23" s="69">
        <f t="shared" si="7"/>
        <v>0.10970000000000001</v>
      </c>
      <c r="V23" s="69">
        <f t="shared" si="8"/>
        <v>2.5333333333333336E-3</v>
      </c>
      <c r="W23" s="69">
        <f t="shared" si="9"/>
        <v>3.966666666666667E-3</v>
      </c>
      <c r="X23" s="69">
        <f t="shared" si="10"/>
        <v>0.37979999999999997</v>
      </c>
    </row>
    <row r="24" spans="1:24" s="133" customFormat="1" ht="15" x14ac:dyDescent="0.2">
      <c r="A24" s="17" t="s">
        <v>182</v>
      </c>
      <c r="B24" s="18"/>
      <c r="C24" s="25">
        <v>13.820901449275343</v>
      </c>
      <c r="D24" s="20">
        <v>2.4282608695652179</v>
      </c>
      <c r="E24" s="26">
        <v>1.6884057971014494</v>
      </c>
      <c r="F24" s="26">
        <v>0.12333333333333334</v>
      </c>
      <c r="G24" s="23">
        <v>2.33</v>
      </c>
      <c r="H24" s="156" t="s">
        <v>15</v>
      </c>
      <c r="I24" s="43">
        <v>21.39</v>
      </c>
      <c r="J24" s="25">
        <v>9.1066666666666674</v>
      </c>
      <c r="K24" s="26">
        <v>0.34666666666666668</v>
      </c>
      <c r="L24" s="26">
        <v>0.61</v>
      </c>
      <c r="M24" s="25">
        <v>27.513333333333335</v>
      </c>
      <c r="N24" s="24">
        <f t="shared" si="0"/>
        <v>0.13820901449275344</v>
      </c>
      <c r="O24" s="24">
        <f t="shared" si="1"/>
        <v>2.4282608695652179E-2</v>
      </c>
      <c r="P24" s="24">
        <f t="shared" si="2"/>
        <v>1.6884057971014495E-2</v>
      </c>
      <c r="Q24" s="24">
        <f t="shared" si="3"/>
        <v>1.2333333333333335E-3</v>
      </c>
      <c r="R24" s="24">
        <f t="shared" si="4"/>
        <v>2.3300000000000001E-2</v>
      </c>
      <c r="S24" s="24">
        <f t="shared" si="5"/>
        <v>0</v>
      </c>
      <c r="T24" s="24">
        <f t="shared" si="6"/>
        <v>0.21390000000000001</v>
      </c>
      <c r="U24" s="24">
        <f t="shared" si="7"/>
        <v>9.1066666666666671E-2</v>
      </c>
      <c r="V24" s="24">
        <f t="shared" si="8"/>
        <v>3.4666666666666669E-3</v>
      </c>
      <c r="W24" s="24">
        <f t="shared" si="9"/>
        <v>6.0999999999999995E-3</v>
      </c>
      <c r="X24" s="24">
        <f t="shared" si="10"/>
        <v>0.27513333333333334</v>
      </c>
    </row>
    <row r="25" spans="1:24" s="132" customFormat="1" ht="15" x14ac:dyDescent="0.2">
      <c r="A25" s="62" t="s">
        <v>183</v>
      </c>
      <c r="B25" s="63"/>
      <c r="C25" s="76">
        <v>113.12987826086957</v>
      </c>
      <c r="D25" s="65">
        <v>23.905797101449277</v>
      </c>
      <c r="E25" s="77">
        <v>7.0108695652173907</v>
      </c>
      <c r="F25" s="78">
        <v>0.22</v>
      </c>
      <c r="G25" s="67">
        <v>4.3233333333333333</v>
      </c>
      <c r="H25" s="150">
        <v>9.5</v>
      </c>
      <c r="I25" s="86">
        <v>31.2</v>
      </c>
      <c r="J25" s="76">
        <v>21.293333333333333</v>
      </c>
      <c r="K25" s="77">
        <v>0.82</v>
      </c>
      <c r="L25" s="77">
        <v>0.8</v>
      </c>
      <c r="M25" s="76">
        <v>13.56</v>
      </c>
      <c r="N25" s="69">
        <f t="shared" si="0"/>
        <v>1.1312987826086958</v>
      </c>
      <c r="O25" s="69">
        <f t="shared" si="1"/>
        <v>0.23905797101449278</v>
      </c>
      <c r="P25" s="69">
        <f t="shared" si="2"/>
        <v>7.0108695652173911E-2</v>
      </c>
      <c r="Q25" s="69">
        <f t="shared" si="3"/>
        <v>2.2000000000000001E-3</v>
      </c>
      <c r="R25" s="69">
        <f t="shared" si="4"/>
        <v>4.3233333333333332E-2</v>
      </c>
      <c r="S25" s="69">
        <f t="shared" si="5"/>
        <v>9.5000000000000001E-2</v>
      </c>
      <c r="T25" s="69">
        <f t="shared" si="6"/>
        <v>0.312</v>
      </c>
      <c r="U25" s="69">
        <f t="shared" si="7"/>
        <v>0.21293333333333334</v>
      </c>
      <c r="V25" s="69">
        <f t="shared" si="8"/>
        <v>8.199999999999999E-3</v>
      </c>
      <c r="W25" s="69">
        <f t="shared" si="9"/>
        <v>8.0000000000000002E-3</v>
      </c>
      <c r="X25" s="69">
        <f t="shared" si="10"/>
        <v>0.1356</v>
      </c>
    </row>
    <row r="26" spans="1:24" s="133" customFormat="1" ht="15" x14ac:dyDescent="0.2">
      <c r="A26" s="17" t="s">
        <v>184</v>
      </c>
      <c r="B26" s="18"/>
      <c r="C26" s="25">
        <v>18.034428985507237</v>
      </c>
      <c r="D26" s="20">
        <v>3.3352173913043464</v>
      </c>
      <c r="E26" s="26">
        <v>1.7681159420289856</v>
      </c>
      <c r="F26" s="27">
        <v>0.21666666666666667</v>
      </c>
      <c r="G26" s="23">
        <v>2.5866666666666669</v>
      </c>
      <c r="H26" s="149">
        <v>108.5</v>
      </c>
      <c r="I26" s="20">
        <v>1.6866666666666668</v>
      </c>
      <c r="J26" s="25">
        <v>21.11</v>
      </c>
      <c r="K26" s="26">
        <v>0.28666666666666668</v>
      </c>
      <c r="L26" s="26">
        <v>0.74333333333333329</v>
      </c>
      <c r="M26" s="25">
        <v>19.495333333333331</v>
      </c>
      <c r="N26" s="24">
        <f t="shared" si="0"/>
        <v>0.18034428985507236</v>
      </c>
      <c r="O26" s="24">
        <f t="shared" si="1"/>
        <v>3.3352173913043466E-2</v>
      </c>
      <c r="P26" s="24">
        <f t="shared" si="2"/>
        <v>1.7681159420289857E-2</v>
      </c>
      <c r="Q26" s="24">
        <f t="shared" si="3"/>
        <v>2.1666666666666666E-3</v>
      </c>
      <c r="R26" s="24">
        <f t="shared" si="4"/>
        <v>2.586666666666667E-2</v>
      </c>
      <c r="S26" s="24">
        <f t="shared" si="5"/>
        <v>1.085</v>
      </c>
      <c r="T26" s="24">
        <f t="shared" si="6"/>
        <v>1.6866666666666669E-2</v>
      </c>
      <c r="U26" s="24">
        <f t="shared" si="7"/>
        <v>0.21109999999999998</v>
      </c>
      <c r="V26" s="24">
        <f t="shared" si="8"/>
        <v>2.8666666666666667E-3</v>
      </c>
      <c r="W26" s="24">
        <f t="shared" si="9"/>
        <v>7.4333333333333326E-3</v>
      </c>
      <c r="X26" s="24">
        <f t="shared" si="10"/>
        <v>0.19495333333333331</v>
      </c>
    </row>
    <row r="27" spans="1:24" s="132" customFormat="1" ht="15" x14ac:dyDescent="0.2">
      <c r="A27" s="62" t="s">
        <v>185</v>
      </c>
      <c r="B27" s="63"/>
      <c r="C27" s="76">
        <v>52.54248260869565</v>
      </c>
      <c r="D27" s="65">
        <v>13.851594202898553</v>
      </c>
      <c r="E27" s="77">
        <v>0.77173913043478259</v>
      </c>
      <c r="F27" s="78" t="s">
        <v>18</v>
      </c>
      <c r="G27" s="67">
        <v>2.4333333333333331</v>
      </c>
      <c r="H27" s="150">
        <v>17.29</v>
      </c>
      <c r="I27" s="77">
        <v>7.63</v>
      </c>
      <c r="J27" s="76">
        <v>5.4766666666666666</v>
      </c>
      <c r="K27" s="77">
        <v>0.05</v>
      </c>
      <c r="L27" s="77">
        <v>0.10333333333333333</v>
      </c>
      <c r="M27" s="76">
        <v>5.72</v>
      </c>
      <c r="N27" s="69">
        <f t="shared" si="0"/>
        <v>0.52542482608695651</v>
      </c>
      <c r="O27" s="69">
        <f t="shared" si="1"/>
        <v>0.13851594202898554</v>
      </c>
      <c r="P27" s="69">
        <f t="shared" si="2"/>
        <v>7.7173913043478261E-3</v>
      </c>
      <c r="Q27" s="69">
        <f t="shared" si="3"/>
        <v>0</v>
      </c>
      <c r="R27" s="69">
        <f t="shared" si="4"/>
        <v>2.4333333333333332E-2</v>
      </c>
      <c r="S27" s="69">
        <f t="shared" si="5"/>
        <v>0.1729</v>
      </c>
      <c r="T27" s="69">
        <f t="shared" si="6"/>
        <v>7.6299999999999993E-2</v>
      </c>
      <c r="U27" s="69">
        <f t="shared" si="7"/>
        <v>5.4766666666666665E-2</v>
      </c>
      <c r="V27" s="69">
        <f t="shared" si="8"/>
        <v>5.0000000000000001E-4</v>
      </c>
      <c r="W27" s="69">
        <f t="shared" si="9"/>
        <v>1.0333333333333334E-3</v>
      </c>
      <c r="X27" s="69">
        <f t="shared" si="10"/>
        <v>5.7200000000000001E-2</v>
      </c>
    </row>
    <row r="28" spans="1:24" s="133" customFormat="1" ht="15" x14ac:dyDescent="0.2">
      <c r="A28" s="17" t="s">
        <v>186</v>
      </c>
      <c r="B28" s="18"/>
      <c r="C28" s="25">
        <v>177.35918531537055</v>
      </c>
      <c r="D28" s="20">
        <v>47.658000000000001</v>
      </c>
      <c r="E28" s="20">
        <v>1.0249999999999999</v>
      </c>
      <c r="F28" s="27">
        <v>0.28033333333333332</v>
      </c>
      <c r="G28" s="23">
        <v>4.5466666666666669</v>
      </c>
      <c r="H28" s="149" t="s">
        <v>15</v>
      </c>
      <c r="I28" s="20">
        <v>5.1516666666666664</v>
      </c>
      <c r="J28" s="25">
        <v>14.491</v>
      </c>
      <c r="K28" s="20">
        <v>0.20133333333333334</v>
      </c>
      <c r="L28" s="20">
        <v>2.6976666666666667</v>
      </c>
      <c r="M28" s="25">
        <v>39.237000000000002</v>
      </c>
      <c r="N28" s="24">
        <f t="shared" si="0"/>
        <v>1.7735918531537056</v>
      </c>
      <c r="O28" s="24">
        <f t="shared" si="1"/>
        <v>0.47658</v>
      </c>
      <c r="P28" s="24">
        <f t="shared" si="2"/>
        <v>1.0249999999999999E-2</v>
      </c>
      <c r="Q28" s="24">
        <f t="shared" si="3"/>
        <v>2.803333333333333E-3</v>
      </c>
      <c r="R28" s="24">
        <f t="shared" si="4"/>
        <v>4.5466666666666669E-2</v>
      </c>
      <c r="S28" s="24">
        <f t="shared" si="5"/>
        <v>0</v>
      </c>
      <c r="T28" s="24">
        <f t="shared" si="6"/>
        <v>5.1516666666666662E-2</v>
      </c>
      <c r="U28" s="24">
        <f t="shared" si="7"/>
        <v>0.14490999999999998</v>
      </c>
      <c r="V28" s="24">
        <f t="shared" si="8"/>
        <v>2.0133333333333336E-3</v>
      </c>
      <c r="W28" s="24">
        <f t="shared" si="9"/>
        <v>2.6976666666666666E-2</v>
      </c>
      <c r="X28" s="24">
        <f t="shared" si="10"/>
        <v>0.39237</v>
      </c>
    </row>
    <row r="29" spans="1:24" s="132" customFormat="1" ht="15" x14ac:dyDescent="0.2">
      <c r="A29" s="62" t="s">
        <v>187</v>
      </c>
      <c r="B29" s="63"/>
      <c r="C29" s="79">
        <v>544.05265579943341</v>
      </c>
      <c r="D29" s="80">
        <v>20.313533333333336</v>
      </c>
      <c r="E29" s="80">
        <v>27.190800189971927</v>
      </c>
      <c r="F29" s="81">
        <v>43.85</v>
      </c>
      <c r="G29" s="67">
        <v>8.0359999999999996</v>
      </c>
      <c r="H29" s="155" t="s">
        <v>15</v>
      </c>
      <c r="I29" s="81" t="s">
        <v>18</v>
      </c>
      <c r="J29" s="82">
        <v>170.511</v>
      </c>
      <c r="K29" s="81">
        <v>3.1673333333333336</v>
      </c>
      <c r="L29" s="81">
        <v>2.532</v>
      </c>
      <c r="M29" s="82" t="s">
        <v>18</v>
      </c>
      <c r="N29" s="69">
        <f t="shared" si="0"/>
        <v>5.4405265579943345</v>
      </c>
      <c r="O29" s="69">
        <f t="shared" si="1"/>
        <v>0.20313533333333336</v>
      </c>
      <c r="P29" s="69">
        <f t="shared" si="2"/>
        <v>0.27190800189971925</v>
      </c>
      <c r="Q29" s="69">
        <f t="shared" si="3"/>
        <v>0.4385</v>
      </c>
      <c r="R29" s="69">
        <f t="shared" si="4"/>
        <v>8.0360000000000001E-2</v>
      </c>
      <c r="S29" s="69">
        <f t="shared" si="5"/>
        <v>0</v>
      </c>
      <c r="T29" s="69">
        <f t="shared" si="6"/>
        <v>0</v>
      </c>
      <c r="U29" s="69">
        <f t="shared" si="7"/>
        <v>1.7051099999999999</v>
      </c>
      <c r="V29" s="69">
        <f t="shared" si="8"/>
        <v>3.1673333333333338E-2</v>
      </c>
      <c r="W29" s="69">
        <f t="shared" si="9"/>
        <v>2.5319999999999999E-2</v>
      </c>
      <c r="X29" s="69">
        <f t="shared" si="10"/>
        <v>0</v>
      </c>
    </row>
    <row r="30" spans="1:24" s="133" customFormat="1" ht="15" x14ac:dyDescent="0.2">
      <c r="A30" s="17" t="s">
        <v>40</v>
      </c>
      <c r="B30" s="18"/>
      <c r="C30" s="29">
        <v>128.85725581200919</v>
      </c>
      <c r="D30" s="30">
        <v>2.8620000000000041</v>
      </c>
      <c r="E30" s="30">
        <v>13.45</v>
      </c>
      <c r="F30" s="31">
        <v>6.6906666666666661</v>
      </c>
      <c r="G30" s="23" t="s">
        <v>15</v>
      </c>
      <c r="H30" s="154" t="s">
        <v>18</v>
      </c>
      <c r="I30" s="31" t="s">
        <v>18</v>
      </c>
      <c r="J30" s="32">
        <v>15.262</v>
      </c>
      <c r="K30" s="31">
        <v>1.6496666666666666</v>
      </c>
      <c r="L30" s="31">
        <v>0.87766666666666671</v>
      </c>
      <c r="M30" s="32">
        <v>22.577333333333332</v>
      </c>
      <c r="N30" s="24">
        <f t="shared" si="0"/>
        <v>1.2885725581200917</v>
      </c>
      <c r="O30" s="24">
        <f t="shared" si="1"/>
        <v>2.8620000000000041E-2</v>
      </c>
      <c r="P30" s="24">
        <f t="shared" si="2"/>
        <v>0.13449999999999998</v>
      </c>
      <c r="Q30" s="24">
        <f t="shared" si="3"/>
        <v>6.6906666666666656E-2</v>
      </c>
      <c r="R30" s="24">
        <f t="shared" si="4"/>
        <v>0</v>
      </c>
      <c r="S30" s="24">
        <f t="shared" si="5"/>
        <v>0</v>
      </c>
      <c r="T30" s="24">
        <f t="shared" si="6"/>
        <v>0</v>
      </c>
      <c r="U30" s="24">
        <f t="shared" si="7"/>
        <v>0.15262000000000001</v>
      </c>
      <c r="V30" s="24">
        <f t="shared" si="8"/>
        <v>1.6496666666666666E-2</v>
      </c>
      <c r="W30" s="24">
        <f t="shared" si="9"/>
        <v>8.776666666666667E-3</v>
      </c>
      <c r="X30" s="24">
        <f t="shared" si="10"/>
        <v>0.22577333333333333</v>
      </c>
    </row>
    <row r="31" spans="1:24" s="132" customFormat="1" ht="15" x14ac:dyDescent="0.2">
      <c r="A31" s="62" t="s">
        <v>188</v>
      </c>
      <c r="B31" s="63"/>
      <c r="C31" s="68">
        <v>359.67800203260879</v>
      </c>
      <c r="D31" s="65">
        <v>77.45071413043479</v>
      </c>
      <c r="E31" s="66">
        <v>7.3232858695652174</v>
      </c>
      <c r="F31" s="73">
        <v>1.8648333333333333</v>
      </c>
      <c r="G31" s="67">
        <v>4.8191666666666659</v>
      </c>
      <c r="H31" s="150" t="s">
        <v>15</v>
      </c>
      <c r="I31" s="66"/>
      <c r="J31" s="68">
        <v>109.71</v>
      </c>
      <c r="K31" s="66">
        <v>1.3951666666666667</v>
      </c>
      <c r="L31" s="66">
        <v>0.94833333333333325</v>
      </c>
      <c r="M31" s="68">
        <v>7.8180000000000014</v>
      </c>
      <c r="N31" s="69">
        <f t="shared" si="0"/>
        <v>3.5967800203260878</v>
      </c>
      <c r="O31" s="69">
        <f t="shared" si="1"/>
        <v>0.77450714130434795</v>
      </c>
      <c r="P31" s="69">
        <f t="shared" si="2"/>
        <v>7.3232858695652173E-2</v>
      </c>
      <c r="Q31" s="69">
        <f t="shared" si="3"/>
        <v>1.8648333333333333E-2</v>
      </c>
      <c r="R31" s="69">
        <f t="shared" si="4"/>
        <v>4.819166666666666E-2</v>
      </c>
      <c r="S31" s="69">
        <f t="shared" si="5"/>
        <v>0</v>
      </c>
      <c r="T31" s="69">
        <f t="shared" si="6"/>
        <v>0</v>
      </c>
      <c r="U31" s="69">
        <f t="shared" si="7"/>
        <v>1.0971</v>
      </c>
      <c r="V31" s="69">
        <f t="shared" si="8"/>
        <v>1.3951666666666666E-2</v>
      </c>
      <c r="W31" s="69">
        <f t="shared" si="9"/>
        <v>9.4833333333333332E-3</v>
      </c>
      <c r="X31" s="69">
        <f t="shared" si="10"/>
        <v>7.8180000000000013E-2</v>
      </c>
    </row>
    <row r="32" spans="1:24" s="133" customFormat="1" ht="15" x14ac:dyDescent="0.2">
      <c r="A32" s="17" t="s">
        <v>189</v>
      </c>
      <c r="B32" s="18"/>
      <c r="C32" s="19">
        <v>357.78927311594202</v>
      </c>
      <c r="D32" s="20">
        <v>78.759543478260866</v>
      </c>
      <c r="E32" s="21">
        <v>7.1585398550724637</v>
      </c>
      <c r="F32" s="22">
        <v>0.33500000000000002</v>
      </c>
      <c r="G32" s="23">
        <v>1.6391666666666667</v>
      </c>
      <c r="H32" s="149" t="s">
        <v>15</v>
      </c>
      <c r="I32" s="21"/>
      <c r="J32" s="19">
        <v>30.383666666666667</v>
      </c>
      <c r="K32" s="21">
        <v>1.2248333333333334</v>
      </c>
      <c r="L32" s="21">
        <v>0.67774749999999995</v>
      </c>
      <c r="M32" s="19">
        <v>4.4143333333333334</v>
      </c>
      <c r="N32" s="24">
        <f t="shared" si="0"/>
        <v>3.5778927311594204</v>
      </c>
      <c r="O32" s="24">
        <f t="shared" si="1"/>
        <v>0.78759543478260863</v>
      </c>
      <c r="P32" s="24">
        <f t="shared" si="2"/>
        <v>7.1585398550724641E-2</v>
      </c>
      <c r="Q32" s="24">
        <f t="shared" si="3"/>
        <v>3.3500000000000001E-3</v>
      </c>
      <c r="R32" s="24">
        <f t="shared" si="4"/>
        <v>1.6391666666666665E-2</v>
      </c>
      <c r="S32" s="24">
        <f t="shared" si="5"/>
        <v>0</v>
      </c>
      <c r="T32" s="24">
        <f t="shared" si="6"/>
        <v>0</v>
      </c>
      <c r="U32" s="24">
        <f t="shared" si="7"/>
        <v>0.30383666666666664</v>
      </c>
      <c r="V32" s="24">
        <f t="shared" si="8"/>
        <v>1.2248333333333335E-2</v>
      </c>
      <c r="W32" s="24">
        <f t="shared" si="9"/>
        <v>6.7774749999999998E-3</v>
      </c>
      <c r="X32" s="24">
        <f t="shared" si="10"/>
        <v>4.4143333333333333E-2</v>
      </c>
    </row>
    <row r="33" spans="1:24" s="132" customFormat="1" ht="15" x14ac:dyDescent="0.2">
      <c r="A33" s="62" t="s">
        <v>190</v>
      </c>
      <c r="B33" s="63"/>
      <c r="C33" s="76">
        <v>358.11676145652171</v>
      </c>
      <c r="D33" s="65">
        <v>78.88145036231883</v>
      </c>
      <c r="E33" s="77">
        <v>7.2418829710144941</v>
      </c>
      <c r="F33" s="78">
        <v>0.27550000000000002</v>
      </c>
      <c r="G33" s="67">
        <v>1.7198333333333333</v>
      </c>
      <c r="H33" s="152" t="s">
        <v>15</v>
      </c>
      <c r="I33" s="65"/>
      <c r="J33" s="76">
        <v>29.239083333333333</v>
      </c>
      <c r="K33" s="77">
        <v>1.2720833333333335</v>
      </c>
      <c r="L33" s="77">
        <v>0.59783333333333344</v>
      </c>
      <c r="M33" s="76">
        <v>4.8334999999999999</v>
      </c>
      <c r="N33" s="69">
        <f t="shared" si="0"/>
        <v>3.5811676145652171</v>
      </c>
      <c r="O33" s="69">
        <f t="shared" si="1"/>
        <v>0.78881450362318828</v>
      </c>
      <c r="P33" s="69">
        <f t="shared" si="2"/>
        <v>7.2418829710144947E-2</v>
      </c>
      <c r="Q33" s="69">
        <f t="shared" si="3"/>
        <v>2.7550000000000001E-3</v>
      </c>
      <c r="R33" s="69">
        <f t="shared" si="4"/>
        <v>1.7198333333333333E-2</v>
      </c>
      <c r="S33" s="69">
        <f t="shared" si="5"/>
        <v>0</v>
      </c>
      <c r="T33" s="69">
        <f t="shared" si="6"/>
        <v>0</v>
      </c>
      <c r="U33" s="69">
        <f t="shared" si="7"/>
        <v>0.29239083333333332</v>
      </c>
      <c r="V33" s="69">
        <f t="shared" si="8"/>
        <v>1.2720833333333334E-2</v>
      </c>
      <c r="W33" s="69">
        <f t="shared" si="9"/>
        <v>5.9783333333333346E-3</v>
      </c>
      <c r="X33" s="69">
        <f t="shared" si="10"/>
        <v>4.8334999999999996E-2</v>
      </c>
    </row>
    <row r="34" spans="1:24" s="133" customFormat="1" ht="15" x14ac:dyDescent="0.2">
      <c r="A34" s="17" t="s">
        <v>191</v>
      </c>
      <c r="B34" s="18"/>
      <c r="C34" s="25">
        <v>96.971587447921436</v>
      </c>
      <c r="D34" s="20">
        <v>25.332166666666662</v>
      </c>
      <c r="E34" s="26">
        <v>0.97083333333333321</v>
      </c>
      <c r="F34" s="26">
        <v>0.30033333333333334</v>
      </c>
      <c r="G34" s="23">
        <v>2.1353333333333335</v>
      </c>
      <c r="H34" s="151" t="s">
        <v>15</v>
      </c>
      <c r="I34" s="20">
        <v>10.146666666666667</v>
      </c>
      <c r="J34" s="25">
        <v>24.835333333333335</v>
      </c>
      <c r="K34" s="26">
        <v>0.18766666666666665</v>
      </c>
      <c r="L34" s="26">
        <v>0.16416666666666666</v>
      </c>
      <c r="M34" s="25">
        <v>22.766000000000002</v>
      </c>
      <c r="N34" s="24">
        <f t="shared" si="0"/>
        <v>0.96971587447921437</v>
      </c>
      <c r="O34" s="24">
        <f t="shared" si="1"/>
        <v>0.25332166666666661</v>
      </c>
      <c r="P34" s="24">
        <f t="shared" si="2"/>
        <v>9.7083333333333327E-3</v>
      </c>
      <c r="Q34" s="24">
        <f t="shared" si="3"/>
        <v>3.0033333333333335E-3</v>
      </c>
      <c r="R34" s="24">
        <f t="shared" si="4"/>
        <v>2.1353333333333335E-2</v>
      </c>
      <c r="S34" s="24">
        <f t="shared" si="5"/>
        <v>0</v>
      </c>
      <c r="T34" s="24">
        <f t="shared" si="6"/>
        <v>0.10146666666666666</v>
      </c>
      <c r="U34" s="24">
        <f t="shared" si="7"/>
        <v>0.24835333333333334</v>
      </c>
      <c r="V34" s="24">
        <f t="shared" si="8"/>
        <v>1.8766666666666665E-3</v>
      </c>
      <c r="W34" s="24">
        <f t="shared" si="9"/>
        <v>1.6416666666666665E-3</v>
      </c>
      <c r="X34" s="24">
        <f t="shared" si="10"/>
        <v>0.22766000000000003</v>
      </c>
    </row>
    <row r="35" spans="1:24" s="132" customFormat="1" ht="15" x14ac:dyDescent="0.2">
      <c r="A35" s="62" t="s">
        <v>41</v>
      </c>
      <c r="B35" s="63"/>
      <c r="C35" s="76">
        <v>165.91056057890256</v>
      </c>
      <c r="D35" s="65">
        <v>0</v>
      </c>
      <c r="E35" s="77">
        <v>26.1875</v>
      </c>
      <c r="F35" s="78">
        <v>5.9966666666666661</v>
      </c>
      <c r="G35" s="67" t="s">
        <v>15</v>
      </c>
      <c r="H35" s="157">
        <v>23</v>
      </c>
      <c r="I35" s="65"/>
      <c r="J35" s="76">
        <v>29.481499999999997</v>
      </c>
      <c r="K35" s="77">
        <v>0.58824999999999994</v>
      </c>
      <c r="L35" s="77">
        <v>1.2297499999999999</v>
      </c>
      <c r="M35" s="76">
        <v>6.516</v>
      </c>
      <c r="N35" s="69">
        <f t="shared" si="0"/>
        <v>1.6591056057890257</v>
      </c>
      <c r="O35" s="69">
        <f t="shared" si="1"/>
        <v>0</v>
      </c>
      <c r="P35" s="69">
        <f t="shared" si="2"/>
        <v>0.26187500000000002</v>
      </c>
      <c r="Q35" s="69">
        <f t="shared" si="3"/>
        <v>5.9966666666666661E-2</v>
      </c>
      <c r="R35" s="69">
        <f t="shared" si="4"/>
        <v>0</v>
      </c>
      <c r="S35" s="69">
        <f t="shared" si="5"/>
        <v>0.23</v>
      </c>
      <c r="T35" s="69">
        <f t="shared" si="6"/>
        <v>0</v>
      </c>
      <c r="U35" s="69">
        <f t="shared" si="7"/>
        <v>0.29481499999999999</v>
      </c>
      <c r="V35" s="69">
        <f t="shared" si="8"/>
        <v>5.8824999999999997E-3</v>
      </c>
      <c r="W35" s="69">
        <f t="shared" si="9"/>
        <v>1.2297499999999999E-2</v>
      </c>
      <c r="X35" s="69">
        <f t="shared" si="10"/>
        <v>6.5159999999999996E-2</v>
      </c>
    </row>
    <row r="36" spans="1:24" s="133" customFormat="1" ht="15" x14ac:dyDescent="0.2">
      <c r="A36" s="36" t="s">
        <v>192</v>
      </c>
      <c r="B36" s="18"/>
      <c r="C36" s="25">
        <v>117.50099999999998</v>
      </c>
      <c r="D36" s="20">
        <v>0</v>
      </c>
      <c r="E36" s="26">
        <v>25.68</v>
      </c>
      <c r="F36" s="27">
        <v>0.87</v>
      </c>
      <c r="G36" s="23" t="s">
        <v>15</v>
      </c>
      <c r="H36" s="158">
        <v>655</v>
      </c>
      <c r="I36" s="20"/>
      <c r="J36" s="25">
        <v>32.226666666666667</v>
      </c>
      <c r="K36" s="33">
        <v>0.4</v>
      </c>
      <c r="L36" s="26">
        <v>1.2733333333333332</v>
      </c>
      <c r="M36" s="25">
        <v>6.69</v>
      </c>
      <c r="N36" s="24">
        <f t="shared" si="0"/>
        <v>1.1750099999999997</v>
      </c>
      <c r="O36" s="24">
        <f t="shared" si="1"/>
        <v>0</v>
      </c>
      <c r="P36" s="24">
        <f t="shared" si="2"/>
        <v>0.25679999999999997</v>
      </c>
      <c r="Q36" s="24">
        <f t="shared" si="3"/>
        <v>8.6999999999999994E-3</v>
      </c>
      <c r="R36" s="24">
        <f t="shared" si="4"/>
        <v>0</v>
      </c>
      <c r="S36" s="24">
        <f t="shared" si="5"/>
        <v>6.55</v>
      </c>
      <c r="T36" s="24">
        <f t="shared" si="6"/>
        <v>0</v>
      </c>
      <c r="U36" s="24">
        <f t="shared" si="7"/>
        <v>0.32226666666666665</v>
      </c>
      <c r="V36" s="24">
        <f t="shared" si="8"/>
        <v>4.0000000000000001E-3</v>
      </c>
      <c r="W36" s="24">
        <f t="shared" si="9"/>
        <v>1.2733333333333333E-2</v>
      </c>
      <c r="X36" s="24">
        <f t="shared" si="10"/>
        <v>6.6900000000000001E-2</v>
      </c>
    </row>
    <row r="37" spans="1:24" s="132" customFormat="1" ht="15" x14ac:dyDescent="0.2">
      <c r="A37" s="62" t="s">
        <v>193</v>
      </c>
      <c r="B37" s="63"/>
      <c r="C37" s="76">
        <v>393.82268944927546</v>
      </c>
      <c r="D37" s="65">
        <v>66.635640579710156</v>
      </c>
      <c r="E37" s="77">
        <v>13.921026086956523</v>
      </c>
      <c r="F37" s="78">
        <v>8.4966666666666661</v>
      </c>
      <c r="G37" s="67">
        <v>9.1300000000000008</v>
      </c>
      <c r="H37" s="150" t="s">
        <v>15</v>
      </c>
      <c r="I37" s="77">
        <v>1.35</v>
      </c>
      <c r="J37" s="76">
        <v>118.76233333333333</v>
      </c>
      <c r="K37" s="77">
        <v>2.63</v>
      </c>
      <c r="L37" s="77">
        <v>4.4466666666666663</v>
      </c>
      <c r="M37" s="76">
        <v>47.89</v>
      </c>
      <c r="N37" s="69">
        <f t="shared" si="0"/>
        <v>3.9382268944927548</v>
      </c>
      <c r="O37" s="69">
        <f t="shared" si="1"/>
        <v>0.66635640579710154</v>
      </c>
      <c r="P37" s="69">
        <f t="shared" si="2"/>
        <v>0.13921026086956523</v>
      </c>
      <c r="Q37" s="69">
        <f t="shared" si="3"/>
        <v>8.4966666666666663E-2</v>
      </c>
      <c r="R37" s="69">
        <f t="shared" si="4"/>
        <v>9.1300000000000006E-2</v>
      </c>
      <c r="S37" s="69">
        <f t="shared" si="5"/>
        <v>0</v>
      </c>
      <c r="T37" s="69">
        <f t="shared" si="6"/>
        <v>1.3500000000000002E-2</v>
      </c>
      <c r="U37" s="69">
        <f t="shared" si="7"/>
        <v>1.1876233333333333</v>
      </c>
      <c r="V37" s="69">
        <f t="shared" si="8"/>
        <v>2.63E-2</v>
      </c>
      <c r="W37" s="69">
        <f t="shared" si="9"/>
        <v>4.4466666666666661E-2</v>
      </c>
      <c r="X37" s="69">
        <f t="shared" si="10"/>
        <v>0.47889999999999999</v>
      </c>
    </row>
    <row r="38" spans="1:24" s="133" customFormat="1" ht="15" x14ac:dyDescent="0.2">
      <c r="A38" s="17" t="s">
        <v>194</v>
      </c>
      <c r="B38" s="18"/>
      <c r="C38" s="25">
        <v>884</v>
      </c>
      <c r="D38" s="20" t="s">
        <v>15</v>
      </c>
      <c r="E38" s="26" t="s">
        <v>15</v>
      </c>
      <c r="F38" s="27">
        <v>100</v>
      </c>
      <c r="G38" s="23" t="s">
        <v>15</v>
      </c>
      <c r="H38" s="149">
        <v>5920</v>
      </c>
      <c r="I38" s="33"/>
      <c r="J38" s="25"/>
      <c r="K38" s="26"/>
      <c r="L38" s="26"/>
      <c r="M38" s="25"/>
      <c r="N38" s="24">
        <f t="shared" si="0"/>
        <v>8.84</v>
      </c>
      <c r="O38" s="24">
        <f t="shared" si="1"/>
        <v>0</v>
      </c>
      <c r="P38" s="24">
        <f t="shared" si="2"/>
        <v>0</v>
      </c>
      <c r="Q38" s="24">
        <f t="shared" si="3"/>
        <v>1</v>
      </c>
      <c r="R38" s="24">
        <f t="shared" si="4"/>
        <v>0</v>
      </c>
      <c r="S38" s="24">
        <f t="shared" si="5"/>
        <v>59.2</v>
      </c>
      <c r="T38" s="24">
        <f t="shared" si="6"/>
        <v>0</v>
      </c>
      <c r="U38" s="24">
        <f t="shared" si="7"/>
        <v>0</v>
      </c>
      <c r="V38" s="24">
        <f t="shared" si="8"/>
        <v>0</v>
      </c>
      <c r="W38" s="24">
        <f t="shared" si="9"/>
        <v>0</v>
      </c>
      <c r="X38" s="24">
        <f t="shared" si="10"/>
        <v>0</v>
      </c>
    </row>
    <row r="39" spans="1:24" s="132" customFormat="1" ht="15" x14ac:dyDescent="0.2">
      <c r="A39" s="62" t="s">
        <v>195</v>
      </c>
      <c r="B39" s="63"/>
      <c r="C39" s="76">
        <v>884</v>
      </c>
      <c r="D39" s="65" t="s">
        <v>15</v>
      </c>
      <c r="E39" s="77" t="s">
        <v>15</v>
      </c>
      <c r="F39" s="78">
        <v>100</v>
      </c>
      <c r="G39" s="67" t="s">
        <v>15</v>
      </c>
      <c r="H39" s="150" t="s">
        <v>15</v>
      </c>
      <c r="I39" s="77"/>
      <c r="J39" s="76"/>
      <c r="K39" s="77"/>
      <c r="L39" s="84"/>
      <c r="M39" s="85"/>
      <c r="N39" s="69">
        <f t="shared" si="0"/>
        <v>8.84</v>
      </c>
      <c r="O39" s="69">
        <f t="shared" si="1"/>
        <v>0</v>
      </c>
      <c r="P39" s="69">
        <f t="shared" si="2"/>
        <v>0</v>
      </c>
      <c r="Q39" s="69">
        <f t="shared" si="3"/>
        <v>1</v>
      </c>
      <c r="R39" s="69">
        <f t="shared" si="4"/>
        <v>0</v>
      </c>
      <c r="S39" s="69">
        <f t="shared" si="5"/>
        <v>0</v>
      </c>
      <c r="T39" s="69">
        <f t="shared" si="6"/>
        <v>0</v>
      </c>
      <c r="U39" s="69">
        <f t="shared" si="7"/>
        <v>0</v>
      </c>
      <c r="V39" s="69">
        <f t="shared" si="8"/>
        <v>0</v>
      </c>
      <c r="W39" s="69">
        <f t="shared" si="9"/>
        <v>0</v>
      </c>
      <c r="X39" s="69">
        <f t="shared" si="10"/>
        <v>0</v>
      </c>
    </row>
    <row r="40" spans="1:24" s="133" customFormat="1" ht="15" x14ac:dyDescent="0.2">
      <c r="A40" s="37" t="s">
        <v>196</v>
      </c>
      <c r="B40" s="18"/>
      <c r="C40" s="19">
        <v>194.1538470209837</v>
      </c>
      <c r="D40" s="20">
        <v>5.5445000000000038</v>
      </c>
      <c r="E40" s="21">
        <v>1.1625000000000001</v>
      </c>
      <c r="F40" s="22">
        <v>20.344999999999999</v>
      </c>
      <c r="G40" s="23">
        <v>4.5549999999999997</v>
      </c>
      <c r="H40" s="149">
        <v>40.299999999999997</v>
      </c>
      <c r="I40" s="21" t="s">
        <v>18</v>
      </c>
      <c r="J40" s="19">
        <v>4.7619999999999996</v>
      </c>
      <c r="K40" s="21">
        <v>0.29396666666666665</v>
      </c>
      <c r="L40" s="21">
        <v>5.45</v>
      </c>
      <c r="M40" s="19">
        <v>58.75066666666666</v>
      </c>
      <c r="N40" s="24">
        <f t="shared" si="0"/>
        <v>1.9415384702098371</v>
      </c>
      <c r="O40" s="24">
        <f t="shared" si="1"/>
        <v>5.5445000000000036E-2</v>
      </c>
      <c r="P40" s="24">
        <f t="shared" si="2"/>
        <v>1.1625000000000002E-2</v>
      </c>
      <c r="Q40" s="24">
        <f t="shared" si="3"/>
        <v>0.20344999999999999</v>
      </c>
      <c r="R40" s="24">
        <f t="shared" si="4"/>
        <v>4.555E-2</v>
      </c>
      <c r="S40" s="24">
        <f t="shared" si="5"/>
        <v>0.40299999999999997</v>
      </c>
      <c r="T40" s="24">
        <f t="shared" si="6"/>
        <v>0</v>
      </c>
      <c r="U40" s="24">
        <f t="shared" si="7"/>
        <v>4.7619999999999996E-2</v>
      </c>
      <c r="V40" s="24">
        <f t="shared" si="8"/>
        <v>2.9396666666666664E-3</v>
      </c>
      <c r="W40" s="24">
        <f t="shared" si="9"/>
        <v>5.45E-2</v>
      </c>
      <c r="X40" s="24">
        <f t="shared" si="10"/>
        <v>0.58750666666666662</v>
      </c>
    </row>
    <row r="41" spans="1:24" s="132" customFormat="1" ht="15" x14ac:dyDescent="0.2">
      <c r="A41" s="62" t="s">
        <v>197</v>
      </c>
      <c r="B41" s="63"/>
      <c r="C41" s="79">
        <v>136.93643000000003</v>
      </c>
      <c r="D41" s="80">
        <v>4.1017500000000009</v>
      </c>
      <c r="E41" s="80">
        <v>0.94791666666666652</v>
      </c>
      <c r="F41" s="81">
        <v>14.215666666666666</v>
      </c>
      <c r="G41" s="67">
        <v>3.8456666666666668</v>
      </c>
      <c r="H41" s="155">
        <v>30</v>
      </c>
      <c r="I41" s="81">
        <v>0.7</v>
      </c>
      <c r="J41" s="82">
        <v>3.936666666666667</v>
      </c>
      <c r="K41" s="81">
        <v>7.7333333333333323E-2</v>
      </c>
      <c r="L41" s="81">
        <v>0.17633333333333331</v>
      </c>
      <c r="M41" s="82">
        <v>45.639333333333333</v>
      </c>
      <c r="N41" s="69">
        <f t="shared" si="0"/>
        <v>1.3693643000000002</v>
      </c>
      <c r="O41" s="69">
        <f t="shared" si="1"/>
        <v>4.1017500000000012E-2</v>
      </c>
      <c r="P41" s="69">
        <f t="shared" si="2"/>
        <v>9.4791666666666653E-3</v>
      </c>
      <c r="Q41" s="69">
        <f t="shared" si="3"/>
        <v>0.14215666666666665</v>
      </c>
      <c r="R41" s="69">
        <f t="shared" si="4"/>
        <v>3.8456666666666667E-2</v>
      </c>
      <c r="S41" s="69">
        <f t="shared" si="5"/>
        <v>0.3</v>
      </c>
      <c r="T41" s="69">
        <f t="shared" si="6"/>
        <v>6.9999999999999993E-3</v>
      </c>
      <c r="U41" s="69">
        <f t="shared" si="7"/>
        <v>3.9366666666666668E-2</v>
      </c>
      <c r="V41" s="69">
        <f t="shared" si="8"/>
        <v>7.7333333333333323E-4</v>
      </c>
      <c r="W41" s="69">
        <f t="shared" si="9"/>
        <v>1.7633333333333331E-3</v>
      </c>
      <c r="X41" s="69">
        <f t="shared" si="10"/>
        <v>0.45639333333333332</v>
      </c>
    </row>
    <row r="42" spans="1:24" s="133" customFormat="1" ht="15" x14ac:dyDescent="0.2">
      <c r="A42" s="37" t="s">
        <v>376</v>
      </c>
      <c r="B42" s="18"/>
      <c r="C42" s="19">
        <v>592.53117499999985</v>
      </c>
      <c r="D42" s="20">
        <v>0</v>
      </c>
      <c r="E42" s="21">
        <v>11.479166666666666</v>
      </c>
      <c r="F42" s="22">
        <v>60.256666666666661</v>
      </c>
      <c r="G42" s="23" t="s">
        <v>15</v>
      </c>
      <c r="H42" s="149" t="s">
        <v>18</v>
      </c>
      <c r="I42" s="21"/>
      <c r="J42" s="19">
        <v>3.5680000000000001</v>
      </c>
      <c r="K42" s="21">
        <v>0.21066666666666667</v>
      </c>
      <c r="L42" s="21">
        <v>0.43933333333333335</v>
      </c>
      <c r="M42" s="19">
        <v>2.3860000000000006</v>
      </c>
      <c r="N42" s="24">
        <f t="shared" ref="N42:X42" si="11">IF(ISNUMBER(C42),C42/100,0)</f>
        <v>5.9253117499999988</v>
      </c>
      <c r="O42" s="24">
        <f t="shared" si="11"/>
        <v>0</v>
      </c>
      <c r="P42" s="24">
        <f t="shared" si="11"/>
        <v>0.11479166666666667</v>
      </c>
      <c r="Q42" s="24">
        <f t="shared" si="11"/>
        <v>0.60256666666666658</v>
      </c>
      <c r="R42" s="24">
        <f t="shared" si="11"/>
        <v>0</v>
      </c>
      <c r="S42" s="24">
        <f t="shared" si="11"/>
        <v>0</v>
      </c>
      <c r="T42" s="24">
        <f t="shared" si="11"/>
        <v>0</v>
      </c>
      <c r="U42" s="24">
        <f t="shared" si="11"/>
        <v>3.5680000000000003E-2</v>
      </c>
      <c r="V42" s="24">
        <f t="shared" si="11"/>
        <v>2.1066666666666668E-3</v>
      </c>
      <c r="W42" s="24">
        <f t="shared" si="11"/>
        <v>4.3933333333333333E-3</v>
      </c>
      <c r="X42" s="24">
        <f t="shared" si="11"/>
        <v>2.3860000000000006E-2</v>
      </c>
    </row>
    <row r="43" spans="1:24" s="132" customFormat="1" ht="15" x14ac:dyDescent="0.2">
      <c r="A43" s="62" t="s">
        <v>198</v>
      </c>
      <c r="B43" s="63"/>
      <c r="C43" s="68">
        <v>86.80533043478259</v>
      </c>
      <c r="D43" s="65">
        <v>22.336376811594199</v>
      </c>
      <c r="E43" s="66">
        <v>1.7536231884057971</v>
      </c>
      <c r="F43" s="66">
        <v>0.06</v>
      </c>
      <c r="G43" s="67">
        <v>2.5933333333333333</v>
      </c>
      <c r="H43" s="146" t="s">
        <v>15</v>
      </c>
      <c r="I43" s="66">
        <v>10.466666666666667</v>
      </c>
      <c r="J43" s="68">
        <v>23.686666666666667</v>
      </c>
      <c r="K43" s="66">
        <v>0.12</v>
      </c>
      <c r="L43" s="66">
        <v>0.20333333333333337</v>
      </c>
      <c r="M43" s="68">
        <v>3.22</v>
      </c>
      <c r="N43" s="69">
        <f t="shared" ref="N43:N69" si="12">IF(ISNUMBER(C43),C43/100,0)</f>
        <v>0.8680533043478259</v>
      </c>
      <c r="O43" s="69">
        <f t="shared" ref="O43:O69" si="13">IF(ISNUMBER(D43),D43/100,0)</f>
        <v>0.223363768115942</v>
      </c>
      <c r="P43" s="69">
        <f t="shared" ref="P43:P69" si="14">IF(ISNUMBER(E43),E43/100,0)</f>
        <v>1.7536231884057972E-2</v>
      </c>
      <c r="Q43" s="69">
        <f t="shared" ref="Q43:Q69" si="15">IF(ISNUMBER(F43),F43/100,0)</f>
        <v>5.9999999999999995E-4</v>
      </c>
      <c r="R43" s="69">
        <f t="shared" ref="R43:R69" si="16">IF(ISNUMBER(G43),G43/100,0)</f>
        <v>2.5933333333333333E-2</v>
      </c>
      <c r="S43" s="69">
        <f t="shared" ref="S43:S69" si="17">IF(ISNUMBER(H43),H43/100,0)</f>
        <v>0</v>
      </c>
      <c r="T43" s="69">
        <f t="shared" ref="T43:T69" si="18">IF(ISNUMBER(I43),I43/100,0)</f>
        <v>0.10466666666666667</v>
      </c>
      <c r="U43" s="69">
        <f t="shared" ref="U43:U69" si="19">IF(ISNUMBER(J43),J43/100,0)</f>
        <v>0.23686666666666667</v>
      </c>
      <c r="V43" s="69">
        <f t="shared" ref="V43:V69" si="20">IF(ISNUMBER(K43),K43/100,0)</f>
        <v>1.1999999999999999E-3</v>
      </c>
      <c r="W43" s="69">
        <f t="shared" ref="W43:W69" si="21">IF(ISNUMBER(L43),L43/100,0)</f>
        <v>2.0333333333333336E-3</v>
      </c>
      <c r="X43" s="69">
        <f t="shared" ref="X43:X69" si="22">IF(ISNUMBER(M43),M43/100,0)</f>
        <v>3.2199999999999999E-2</v>
      </c>
    </row>
    <row r="44" spans="1:24" s="133" customFormat="1" ht="15" x14ac:dyDescent="0.2">
      <c r="A44" s="17" t="s">
        <v>199</v>
      </c>
      <c r="B44" s="18"/>
      <c r="C44" s="19">
        <v>91.52884782608696</v>
      </c>
      <c r="D44" s="20">
        <v>23.848115942028986</v>
      </c>
      <c r="E44" s="21">
        <v>1.3985507246376814</v>
      </c>
      <c r="F44" s="21">
        <v>0.11666666666666665</v>
      </c>
      <c r="G44" s="23">
        <v>1.9466666666666665</v>
      </c>
      <c r="H44" s="159" t="s">
        <v>15</v>
      </c>
      <c r="I44" s="21">
        <v>5.86</v>
      </c>
      <c r="J44" s="28">
        <v>27.796666666666663</v>
      </c>
      <c r="K44" s="23">
        <v>0.17666666666666667</v>
      </c>
      <c r="L44" s="21">
        <v>0.34666666666666668</v>
      </c>
      <c r="M44" s="28">
        <v>3.4166666666666665</v>
      </c>
      <c r="N44" s="24">
        <f t="shared" si="12"/>
        <v>0.91528847826086956</v>
      </c>
      <c r="O44" s="24">
        <f t="shared" si="13"/>
        <v>0.23848115942028986</v>
      </c>
      <c r="P44" s="24">
        <f t="shared" si="14"/>
        <v>1.3985507246376814E-2</v>
      </c>
      <c r="Q44" s="24">
        <f t="shared" si="15"/>
        <v>1.1666666666666665E-3</v>
      </c>
      <c r="R44" s="24">
        <f t="shared" si="16"/>
        <v>1.9466666666666667E-2</v>
      </c>
      <c r="S44" s="24">
        <f t="shared" si="17"/>
        <v>0</v>
      </c>
      <c r="T44" s="24">
        <f t="shared" si="18"/>
        <v>5.8600000000000006E-2</v>
      </c>
      <c r="U44" s="24">
        <f t="shared" si="19"/>
        <v>0.27796666666666664</v>
      </c>
      <c r="V44" s="24">
        <f t="shared" si="20"/>
        <v>1.7666666666666666E-3</v>
      </c>
      <c r="W44" s="24">
        <f t="shared" si="21"/>
        <v>3.4666666666666669E-3</v>
      </c>
      <c r="X44" s="24">
        <f t="shared" si="22"/>
        <v>3.4166666666666665E-2</v>
      </c>
    </row>
    <row r="45" spans="1:24" s="132" customFormat="1" ht="15" x14ac:dyDescent="0.2">
      <c r="A45" s="62" t="s">
        <v>200</v>
      </c>
      <c r="B45" s="63"/>
      <c r="C45" s="70">
        <v>112.36604782608694</v>
      </c>
      <c r="D45" s="65">
        <v>29.341449275362308</v>
      </c>
      <c r="E45" s="66">
        <v>1.4818840579710144</v>
      </c>
      <c r="F45" s="71">
        <v>0.21</v>
      </c>
      <c r="G45" s="67">
        <v>1.9533333333333331</v>
      </c>
      <c r="H45" s="160">
        <v>3.21</v>
      </c>
      <c r="I45" s="66">
        <v>7.5566666666666675</v>
      </c>
      <c r="J45" s="70">
        <v>28.383333333333336</v>
      </c>
      <c r="K45" s="71">
        <v>0.25666666666666665</v>
      </c>
      <c r="L45" s="71">
        <v>0.33666666666666667</v>
      </c>
      <c r="M45" s="70">
        <v>3.1866666666666661</v>
      </c>
      <c r="N45" s="69">
        <f t="shared" si="12"/>
        <v>1.1236604782608695</v>
      </c>
      <c r="O45" s="69">
        <f t="shared" si="13"/>
        <v>0.29341449275362308</v>
      </c>
      <c r="P45" s="69">
        <f t="shared" si="14"/>
        <v>1.4818840579710144E-2</v>
      </c>
      <c r="Q45" s="69">
        <f t="shared" si="15"/>
        <v>2.0999999999999999E-3</v>
      </c>
      <c r="R45" s="69">
        <f t="shared" si="16"/>
        <v>1.9533333333333333E-2</v>
      </c>
      <c r="S45" s="69">
        <f t="shared" si="17"/>
        <v>3.2099999999999997E-2</v>
      </c>
      <c r="T45" s="69">
        <f t="shared" si="18"/>
        <v>7.5566666666666671E-2</v>
      </c>
      <c r="U45" s="69">
        <f t="shared" si="19"/>
        <v>0.28383333333333338</v>
      </c>
      <c r="V45" s="69">
        <f t="shared" si="20"/>
        <v>2.5666666666666667E-3</v>
      </c>
      <c r="W45" s="69">
        <f t="shared" si="21"/>
        <v>3.3666666666666667E-3</v>
      </c>
      <c r="X45" s="69">
        <f t="shared" si="22"/>
        <v>3.1866666666666661E-2</v>
      </c>
    </row>
    <row r="46" spans="1:24" s="133" customFormat="1" ht="15" x14ac:dyDescent="0.2">
      <c r="A46" s="17" t="s">
        <v>201</v>
      </c>
      <c r="B46" s="18"/>
      <c r="C46" s="25">
        <v>77.909527925074116</v>
      </c>
      <c r="D46" s="20">
        <v>20.312583333333333</v>
      </c>
      <c r="E46" s="26">
        <v>1.2270833333333333</v>
      </c>
      <c r="F46" s="27">
        <v>7.9000000000000001E-2</v>
      </c>
      <c r="G46" s="23">
        <v>2.0303333333333335</v>
      </c>
      <c r="H46" s="161" t="s">
        <v>15</v>
      </c>
      <c r="I46" s="33" t="s">
        <v>18</v>
      </c>
      <c r="J46" s="34">
        <v>30.412333333333336</v>
      </c>
      <c r="K46" s="33">
        <v>0.13533333333333333</v>
      </c>
      <c r="L46" s="33">
        <v>0.3746666666666667</v>
      </c>
      <c r="M46" s="34">
        <v>5.4903333333333331</v>
      </c>
      <c r="N46" s="24">
        <f t="shared" si="12"/>
        <v>0.77909527925074118</v>
      </c>
      <c r="O46" s="24">
        <f t="shared" si="13"/>
        <v>0.20312583333333334</v>
      </c>
      <c r="P46" s="24">
        <f t="shared" si="14"/>
        <v>1.2270833333333333E-2</v>
      </c>
      <c r="Q46" s="24">
        <f t="shared" si="15"/>
        <v>7.9000000000000001E-4</v>
      </c>
      <c r="R46" s="24">
        <f t="shared" si="16"/>
        <v>2.0303333333333336E-2</v>
      </c>
      <c r="S46" s="24">
        <f t="shared" si="17"/>
        <v>0</v>
      </c>
      <c r="T46" s="24">
        <f t="shared" si="18"/>
        <v>0</v>
      </c>
      <c r="U46" s="24">
        <f t="shared" si="19"/>
        <v>0.30412333333333336</v>
      </c>
      <c r="V46" s="24">
        <f t="shared" si="20"/>
        <v>1.3533333333333333E-3</v>
      </c>
      <c r="W46" s="24">
        <f t="shared" si="21"/>
        <v>3.7466666666666672E-3</v>
      </c>
      <c r="X46" s="24">
        <f t="shared" si="22"/>
        <v>5.4903333333333332E-2</v>
      </c>
    </row>
    <row r="47" spans="1:24" s="132" customFormat="1" ht="15" x14ac:dyDescent="0.2">
      <c r="A47" s="62" t="s">
        <v>202</v>
      </c>
      <c r="B47" s="63"/>
      <c r="C47" s="64">
        <v>98.249702173913064</v>
      </c>
      <c r="D47" s="65">
        <v>25.956884057971017</v>
      </c>
      <c r="E47" s="66">
        <v>1.2681159420289856</v>
      </c>
      <c r="F47" s="67">
        <v>6.5000000000000002E-2</v>
      </c>
      <c r="G47" s="67">
        <v>2.0433333333333334</v>
      </c>
      <c r="H47" s="162">
        <v>3.21</v>
      </c>
      <c r="I47" s="67">
        <v>21.59</v>
      </c>
      <c r="J47" s="64">
        <v>26.29</v>
      </c>
      <c r="K47" s="67">
        <v>0.1466666666666667</v>
      </c>
      <c r="L47" s="67">
        <v>0.38</v>
      </c>
      <c r="M47" s="64">
        <v>7.5633333333333335</v>
      </c>
      <c r="N47" s="69">
        <f t="shared" si="12"/>
        <v>0.98249702173913067</v>
      </c>
      <c r="O47" s="69">
        <f t="shared" si="13"/>
        <v>0.25956884057971019</v>
      </c>
      <c r="P47" s="69">
        <f t="shared" si="14"/>
        <v>1.2681159420289856E-2</v>
      </c>
      <c r="Q47" s="69">
        <f t="shared" si="15"/>
        <v>6.4999999999999997E-4</v>
      </c>
      <c r="R47" s="69">
        <f t="shared" si="16"/>
        <v>2.0433333333333335E-2</v>
      </c>
      <c r="S47" s="69">
        <f t="shared" si="17"/>
        <v>3.2099999999999997E-2</v>
      </c>
      <c r="T47" s="69">
        <f t="shared" si="18"/>
        <v>0.21590000000000001</v>
      </c>
      <c r="U47" s="69">
        <f t="shared" si="19"/>
        <v>0.26289999999999997</v>
      </c>
      <c r="V47" s="69">
        <f t="shared" si="20"/>
        <v>1.4666666666666669E-3</v>
      </c>
      <c r="W47" s="69">
        <f t="shared" si="21"/>
        <v>3.8E-3</v>
      </c>
      <c r="X47" s="69">
        <f t="shared" si="22"/>
        <v>7.563333333333333E-2</v>
      </c>
    </row>
    <row r="48" spans="1:24" s="133" customFormat="1" ht="15" x14ac:dyDescent="0.2">
      <c r="A48" s="17" t="s">
        <v>203</v>
      </c>
      <c r="B48" s="18"/>
      <c r="C48" s="19">
        <v>100.98492318840582</v>
      </c>
      <c r="D48" s="20">
        <v>23.982898550724638</v>
      </c>
      <c r="E48" s="21">
        <v>1.0471014492753621</v>
      </c>
      <c r="F48" s="22">
        <v>0.17</v>
      </c>
      <c r="G48" s="23">
        <v>2.063333333333333</v>
      </c>
      <c r="H48" s="149" t="s">
        <v>15</v>
      </c>
      <c r="I48" s="21">
        <v>7.55</v>
      </c>
      <c r="J48" s="19">
        <v>11.993333333333334</v>
      </c>
      <c r="K48" s="21">
        <v>0.20333333333333337</v>
      </c>
      <c r="L48" s="21">
        <v>0.30333333333333329</v>
      </c>
      <c r="M48" s="19">
        <v>17.126666666666669</v>
      </c>
      <c r="N48" s="24">
        <f t="shared" si="12"/>
        <v>1.0098492318840582</v>
      </c>
      <c r="O48" s="24">
        <f t="shared" si="13"/>
        <v>0.23982898550724638</v>
      </c>
      <c r="P48" s="24">
        <f t="shared" si="14"/>
        <v>1.0471014492753622E-2</v>
      </c>
      <c r="Q48" s="24">
        <f t="shared" si="15"/>
        <v>1.7000000000000001E-3</v>
      </c>
      <c r="R48" s="24">
        <f t="shared" si="16"/>
        <v>2.063333333333333E-2</v>
      </c>
      <c r="S48" s="24">
        <f t="shared" si="17"/>
        <v>0</v>
      </c>
      <c r="T48" s="24">
        <f t="shared" si="18"/>
        <v>7.5499999999999998E-2</v>
      </c>
      <c r="U48" s="24">
        <f t="shared" si="19"/>
        <v>0.11993333333333334</v>
      </c>
      <c r="V48" s="24">
        <f t="shared" si="20"/>
        <v>2.0333333333333336E-3</v>
      </c>
      <c r="W48" s="24">
        <f t="shared" si="21"/>
        <v>3.0333333333333328E-3</v>
      </c>
      <c r="X48" s="24">
        <f t="shared" si="22"/>
        <v>0.17126666666666668</v>
      </c>
    </row>
    <row r="49" spans="1:24" s="132" customFormat="1" ht="15" x14ac:dyDescent="0.2">
      <c r="A49" s="62" t="s">
        <v>204</v>
      </c>
      <c r="B49" s="63"/>
      <c r="C49" s="76">
        <v>118.24137536231882</v>
      </c>
      <c r="D49" s="65">
        <v>28.196086956521739</v>
      </c>
      <c r="E49" s="77">
        <v>1.257246376811594</v>
      </c>
      <c r="F49" s="78">
        <v>0.13333333333333333</v>
      </c>
      <c r="G49" s="67">
        <v>2.5733333333333328</v>
      </c>
      <c r="H49" s="162">
        <v>787</v>
      </c>
      <c r="I49" s="77">
        <v>16.48</v>
      </c>
      <c r="J49" s="76">
        <v>16.893333333333334</v>
      </c>
      <c r="K49" s="77">
        <v>0.2</v>
      </c>
      <c r="L49" s="77">
        <v>0.38666666666666671</v>
      </c>
      <c r="M49" s="76">
        <v>21.11</v>
      </c>
      <c r="N49" s="69">
        <f t="shared" si="12"/>
        <v>1.1824137536231882</v>
      </c>
      <c r="O49" s="69">
        <f t="shared" si="13"/>
        <v>0.28196086956521738</v>
      </c>
      <c r="P49" s="69">
        <f t="shared" si="14"/>
        <v>1.257246376811594E-2</v>
      </c>
      <c r="Q49" s="69">
        <f t="shared" si="15"/>
        <v>1.3333333333333333E-3</v>
      </c>
      <c r="R49" s="69">
        <f t="shared" si="16"/>
        <v>2.5733333333333327E-2</v>
      </c>
      <c r="S49" s="69">
        <f t="shared" si="17"/>
        <v>7.87</v>
      </c>
      <c r="T49" s="69">
        <f t="shared" si="18"/>
        <v>0.1648</v>
      </c>
      <c r="U49" s="69">
        <f t="shared" si="19"/>
        <v>0.16893333333333335</v>
      </c>
      <c r="V49" s="69">
        <f t="shared" si="20"/>
        <v>2E-3</v>
      </c>
      <c r="W49" s="69">
        <f t="shared" si="21"/>
        <v>3.8666666666666671E-3</v>
      </c>
      <c r="X49" s="69">
        <f t="shared" si="22"/>
        <v>0.21109999999999998</v>
      </c>
    </row>
    <row r="50" spans="1:24" s="133" customFormat="1" ht="15" x14ac:dyDescent="0.2">
      <c r="A50" s="17" t="s">
        <v>205</v>
      </c>
      <c r="B50" s="18"/>
      <c r="C50" s="25">
        <v>64.370226086956507</v>
      </c>
      <c r="D50" s="20">
        <v>14.688260869565212</v>
      </c>
      <c r="E50" s="26">
        <v>1.7717391304347823</v>
      </c>
      <c r="F50" s="27" t="s">
        <v>18</v>
      </c>
      <c r="G50" s="23">
        <v>1.1633333333333333</v>
      </c>
      <c r="H50" s="149">
        <v>0.17</v>
      </c>
      <c r="I50" s="26">
        <v>31.083333333333332</v>
      </c>
      <c r="J50" s="25">
        <v>14.58</v>
      </c>
      <c r="K50" s="26">
        <v>0.24</v>
      </c>
      <c r="L50" s="26">
        <v>0.36</v>
      </c>
      <c r="M50" s="25">
        <v>3.55</v>
      </c>
      <c r="N50" s="24">
        <f t="shared" si="12"/>
        <v>0.64370226086956506</v>
      </c>
      <c r="O50" s="24">
        <f t="shared" si="13"/>
        <v>0.14688260869565212</v>
      </c>
      <c r="P50" s="24">
        <f t="shared" si="14"/>
        <v>1.7717391304347824E-2</v>
      </c>
      <c r="Q50" s="24">
        <f t="shared" si="15"/>
        <v>0</v>
      </c>
      <c r="R50" s="24">
        <f t="shared" si="16"/>
        <v>1.1633333333333334E-2</v>
      </c>
      <c r="S50" s="24">
        <f t="shared" si="17"/>
        <v>1.7000000000000001E-3</v>
      </c>
      <c r="T50" s="24">
        <f t="shared" si="18"/>
        <v>0.31083333333333329</v>
      </c>
      <c r="U50" s="24">
        <f t="shared" si="19"/>
        <v>0.14580000000000001</v>
      </c>
      <c r="V50" s="24">
        <f t="shared" si="20"/>
        <v>2.3999999999999998E-3</v>
      </c>
      <c r="W50" s="24">
        <f t="shared" si="21"/>
        <v>3.5999999999999999E-3</v>
      </c>
      <c r="X50" s="24">
        <f t="shared" si="22"/>
        <v>3.5499999999999997E-2</v>
      </c>
    </row>
    <row r="51" spans="1:24" s="132" customFormat="1" ht="15" x14ac:dyDescent="0.2">
      <c r="A51" s="83" t="s">
        <v>151</v>
      </c>
      <c r="B51" s="105">
        <v>100</v>
      </c>
      <c r="C51" s="81">
        <v>91.13</v>
      </c>
      <c r="D51" s="81">
        <v>18.03</v>
      </c>
      <c r="E51" s="81">
        <v>2.78</v>
      </c>
      <c r="F51" s="81">
        <v>1.1499999999999999</v>
      </c>
      <c r="G51" s="81">
        <v>0.14000000000000001</v>
      </c>
      <c r="H51" s="155">
        <v>10.31</v>
      </c>
      <c r="I51" s="81">
        <v>0.89</v>
      </c>
      <c r="J51" s="81">
        <v>9.5399999999999991</v>
      </c>
      <c r="K51" s="81">
        <v>0.45</v>
      </c>
      <c r="L51" s="81">
        <v>0.06</v>
      </c>
      <c r="M51" s="81">
        <v>97.17</v>
      </c>
      <c r="N51" s="125">
        <f t="shared" si="12"/>
        <v>0.9113</v>
      </c>
      <c r="O51" s="125">
        <f t="shared" si="13"/>
        <v>0.18030000000000002</v>
      </c>
      <c r="P51" s="125">
        <f t="shared" si="14"/>
        <v>2.7799999999999998E-2</v>
      </c>
      <c r="Q51" s="125">
        <f t="shared" si="15"/>
        <v>1.15E-2</v>
      </c>
      <c r="R51" s="125">
        <f t="shared" si="16"/>
        <v>1.4000000000000002E-3</v>
      </c>
      <c r="S51" s="125">
        <f t="shared" si="17"/>
        <v>0.10310000000000001</v>
      </c>
      <c r="T51" s="125">
        <f t="shared" si="18"/>
        <v>8.8999999999999999E-3</v>
      </c>
      <c r="U51" s="125">
        <f t="shared" si="19"/>
        <v>9.5399999999999985E-2</v>
      </c>
      <c r="V51" s="125">
        <f t="shared" si="20"/>
        <v>4.5000000000000005E-3</v>
      </c>
      <c r="W51" s="125">
        <f t="shared" si="21"/>
        <v>5.9999999999999995E-4</v>
      </c>
      <c r="X51" s="125">
        <f t="shared" si="22"/>
        <v>0.97170000000000001</v>
      </c>
    </row>
    <row r="52" spans="1:24" s="133" customFormat="1" ht="15" x14ac:dyDescent="0.2">
      <c r="A52" s="37" t="s">
        <v>99</v>
      </c>
      <c r="B52" s="18"/>
      <c r="C52" s="19">
        <v>55.164833333333306</v>
      </c>
      <c r="D52" s="20">
        <v>7.5700000000000065</v>
      </c>
      <c r="E52" s="21">
        <v>2.1333333333333333</v>
      </c>
      <c r="F52" s="22">
        <v>1.9066666666666665</v>
      </c>
      <c r="G52" s="23">
        <v>0.29333333333333339</v>
      </c>
      <c r="H52" s="149" t="s">
        <v>18</v>
      </c>
      <c r="I52" s="21">
        <v>2.0533333333333332</v>
      </c>
      <c r="J52" s="19">
        <v>8.5933333333333337</v>
      </c>
      <c r="K52" s="21">
        <v>0.24366666666666667</v>
      </c>
      <c r="L52" s="21" t="s">
        <v>18</v>
      </c>
      <c r="M52" s="19">
        <v>88.632666666666651</v>
      </c>
      <c r="N52" s="24">
        <f t="shared" si="12"/>
        <v>0.55164833333333307</v>
      </c>
      <c r="O52" s="24">
        <f t="shared" si="13"/>
        <v>7.5700000000000059E-2</v>
      </c>
      <c r="P52" s="24">
        <f t="shared" si="14"/>
        <v>2.1333333333333333E-2</v>
      </c>
      <c r="Q52" s="24">
        <f t="shared" si="15"/>
        <v>1.9066666666666666E-2</v>
      </c>
      <c r="R52" s="24">
        <f t="shared" si="16"/>
        <v>2.9333333333333338E-3</v>
      </c>
      <c r="S52" s="24">
        <f t="shared" si="17"/>
        <v>0</v>
      </c>
      <c r="T52" s="24">
        <f t="shared" si="18"/>
        <v>2.0533333333333334E-2</v>
      </c>
      <c r="U52" s="24">
        <f t="shared" si="19"/>
        <v>8.5933333333333334E-2</v>
      </c>
      <c r="V52" s="24">
        <f t="shared" si="20"/>
        <v>2.4366666666666668E-3</v>
      </c>
      <c r="W52" s="24">
        <f t="shared" si="21"/>
        <v>0</v>
      </c>
      <c r="X52" s="24">
        <f t="shared" si="22"/>
        <v>0.88632666666666649</v>
      </c>
    </row>
    <row r="53" spans="1:24" s="132" customFormat="1" ht="15" x14ac:dyDescent="0.2">
      <c r="A53" s="62" t="s">
        <v>379</v>
      </c>
      <c r="B53" s="63"/>
      <c r="C53" s="76">
        <v>19.62775362318839</v>
      </c>
      <c r="D53" s="65">
        <v>4.4289855072463693</v>
      </c>
      <c r="E53" s="77">
        <v>1.2210144927536231</v>
      </c>
      <c r="F53" s="77">
        <v>0.1</v>
      </c>
      <c r="G53" s="67">
        <v>2.8733333333333331</v>
      </c>
      <c r="H53" s="150">
        <v>1.72</v>
      </c>
      <c r="I53" s="77">
        <v>3.01</v>
      </c>
      <c r="J53" s="85">
        <v>12.913333333333332</v>
      </c>
      <c r="K53" s="84">
        <v>0.12</v>
      </c>
      <c r="L53" s="84">
        <v>0.24666666666666667</v>
      </c>
      <c r="M53" s="85">
        <v>9.2200000000000006</v>
      </c>
      <c r="N53" s="69">
        <f t="shared" si="12"/>
        <v>0.1962775362318839</v>
      </c>
      <c r="O53" s="69">
        <f t="shared" si="13"/>
        <v>4.4289855072463691E-2</v>
      </c>
      <c r="P53" s="69">
        <f t="shared" si="14"/>
        <v>1.2210144927536231E-2</v>
      </c>
      <c r="Q53" s="69">
        <f t="shared" si="15"/>
        <v>1E-3</v>
      </c>
      <c r="R53" s="69">
        <f t="shared" si="16"/>
        <v>2.8733333333333329E-2</v>
      </c>
      <c r="S53" s="69">
        <f t="shared" si="17"/>
        <v>1.72E-2</v>
      </c>
      <c r="T53" s="69">
        <f t="shared" si="18"/>
        <v>3.0099999999999998E-2</v>
      </c>
      <c r="U53" s="69">
        <f t="shared" si="19"/>
        <v>0.12913333333333332</v>
      </c>
      <c r="V53" s="69">
        <f t="shared" si="20"/>
        <v>1.1999999999999999E-3</v>
      </c>
      <c r="W53" s="69">
        <f t="shared" si="21"/>
        <v>2.4666666666666669E-3</v>
      </c>
      <c r="X53" s="69">
        <f t="shared" si="22"/>
        <v>9.2200000000000004E-2</v>
      </c>
    </row>
    <row r="54" spans="1:24" s="133" customFormat="1" ht="15" x14ac:dyDescent="0.2">
      <c r="A54" s="17" t="s">
        <v>380</v>
      </c>
      <c r="B54" s="18"/>
      <c r="C54" s="19">
        <v>48.828508695652147</v>
      </c>
      <c r="D54" s="20">
        <v>11.111014492753624</v>
      </c>
      <c r="E54" s="21">
        <v>1.9456521739130435</v>
      </c>
      <c r="F54" s="22">
        <v>0.09</v>
      </c>
      <c r="G54" s="23">
        <v>3.3733333333333335</v>
      </c>
      <c r="H54" s="149">
        <v>3.8</v>
      </c>
      <c r="I54" s="21">
        <v>3.1166666666666671</v>
      </c>
      <c r="J54" s="19">
        <v>24.433333333333337</v>
      </c>
      <c r="K54" s="21">
        <v>0.51666666666666672</v>
      </c>
      <c r="L54" s="21">
        <v>0.32</v>
      </c>
      <c r="M54" s="19">
        <v>18.113333333333333</v>
      </c>
      <c r="N54" s="24">
        <f t="shared" si="12"/>
        <v>0.48828508695652145</v>
      </c>
      <c r="O54" s="24">
        <f t="shared" si="13"/>
        <v>0.11111014492753624</v>
      </c>
      <c r="P54" s="24">
        <f t="shared" si="14"/>
        <v>1.9456521739130435E-2</v>
      </c>
      <c r="Q54" s="24">
        <f t="shared" si="15"/>
        <v>8.9999999999999998E-4</v>
      </c>
      <c r="R54" s="24">
        <f t="shared" si="16"/>
        <v>3.3733333333333337E-2</v>
      </c>
      <c r="S54" s="24">
        <f t="shared" si="17"/>
        <v>3.7999999999999999E-2</v>
      </c>
      <c r="T54" s="24">
        <f t="shared" si="18"/>
        <v>3.1166666666666672E-2</v>
      </c>
      <c r="U54" s="24">
        <f t="shared" si="19"/>
        <v>0.24433333333333337</v>
      </c>
      <c r="V54" s="24">
        <f t="shared" si="20"/>
        <v>5.1666666666666675E-3</v>
      </c>
      <c r="W54" s="24">
        <f t="shared" si="21"/>
        <v>3.2000000000000002E-3</v>
      </c>
      <c r="X54" s="24">
        <f t="shared" si="22"/>
        <v>0.18113333333333334</v>
      </c>
    </row>
    <row r="55" spans="1:24" s="132" customFormat="1" ht="15" x14ac:dyDescent="0.2">
      <c r="A55" s="62" t="s">
        <v>206</v>
      </c>
      <c r="B55" s="63"/>
      <c r="C55" s="76">
        <v>442.81939014492752</v>
      </c>
      <c r="D55" s="65">
        <v>75.234144927536221</v>
      </c>
      <c r="E55" s="77">
        <v>8.0725217391304334</v>
      </c>
      <c r="F55" s="78">
        <v>11.966666666666669</v>
      </c>
      <c r="G55" s="67">
        <v>2.1</v>
      </c>
      <c r="H55" s="150" t="s">
        <v>15</v>
      </c>
      <c r="I55" s="77">
        <v>6.2166666666666659</v>
      </c>
      <c r="J55" s="76">
        <v>37.143333333333331</v>
      </c>
      <c r="K55" s="77">
        <v>1.03</v>
      </c>
      <c r="L55" s="77">
        <v>1.76</v>
      </c>
      <c r="M55" s="76">
        <v>54.45</v>
      </c>
      <c r="N55" s="69">
        <f t="shared" si="12"/>
        <v>4.4281939014492755</v>
      </c>
      <c r="O55" s="69">
        <f t="shared" si="13"/>
        <v>0.75234144927536217</v>
      </c>
      <c r="P55" s="69">
        <f t="shared" si="14"/>
        <v>8.0725217391304338E-2</v>
      </c>
      <c r="Q55" s="69">
        <f t="shared" si="15"/>
        <v>0.11966666666666669</v>
      </c>
      <c r="R55" s="69">
        <f t="shared" si="16"/>
        <v>2.1000000000000001E-2</v>
      </c>
      <c r="S55" s="69">
        <f t="shared" si="17"/>
        <v>0</v>
      </c>
      <c r="T55" s="69">
        <f t="shared" si="18"/>
        <v>6.2166666666666662E-2</v>
      </c>
      <c r="U55" s="69">
        <f t="shared" si="19"/>
        <v>0.37143333333333328</v>
      </c>
      <c r="V55" s="69">
        <f t="shared" si="20"/>
        <v>1.03E-2</v>
      </c>
      <c r="W55" s="69">
        <f t="shared" si="21"/>
        <v>1.7600000000000001E-2</v>
      </c>
      <c r="X55" s="69">
        <f t="shared" si="22"/>
        <v>0.54449999999999998</v>
      </c>
    </row>
    <row r="56" spans="1:24" s="133" customFormat="1" ht="15" x14ac:dyDescent="0.2">
      <c r="A56" s="37" t="s">
        <v>120</v>
      </c>
      <c r="B56" s="18"/>
      <c r="C56" s="29">
        <v>437.54900000000004</v>
      </c>
      <c r="D56" s="30">
        <v>80.535333333333341</v>
      </c>
      <c r="E56" s="30">
        <v>1.2916666666666667</v>
      </c>
      <c r="F56" s="31">
        <v>12.249000000000001</v>
      </c>
      <c r="G56" s="23">
        <v>1.159</v>
      </c>
      <c r="H56" s="154">
        <v>37.58</v>
      </c>
      <c r="I56" s="31" t="s">
        <v>18</v>
      </c>
      <c r="J56" s="32">
        <v>5.8449999999999998</v>
      </c>
      <c r="K56" s="31">
        <v>0.14499999999999999</v>
      </c>
      <c r="L56" s="31">
        <v>1.7663333333333331</v>
      </c>
      <c r="M56" s="32">
        <v>30.454333333333334</v>
      </c>
      <c r="N56" s="24">
        <f t="shared" si="12"/>
        <v>4.3754900000000001</v>
      </c>
      <c r="O56" s="24">
        <f t="shared" si="13"/>
        <v>0.80535333333333337</v>
      </c>
      <c r="P56" s="24">
        <f t="shared" si="14"/>
        <v>1.2916666666666667E-2</v>
      </c>
      <c r="Q56" s="24">
        <f t="shared" si="15"/>
        <v>0.12249</v>
      </c>
      <c r="R56" s="24">
        <f t="shared" si="16"/>
        <v>1.159E-2</v>
      </c>
      <c r="S56" s="24">
        <f t="shared" si="17"/>
        <v>0.37579999999999997</v>
      </c>
      <c r="T56" s="24">
        <f t="shared" si="18"/>
        <v>0</v>
      </c>
      <c r="U56" s="24">
        <f t="shared" si="19"/>
        <v>5.8449999999999995E-2</v>
      </c>
      <c r="V56" s="24">
        <f t="shared" si="20"/>
        <v>1.4499999999999999E-3</v>
      </c>
      <c r="W56" s="24">
        <f t="shared" si="21"/>
        <v>1.766333333333333E-2</v>
      </c>
      <c r="X56" s="24">
        <f t="shared" si="22"/>
        <v>0.30454333333333333</v>
      </c>
    </row>
    <row r="57" spans="1:24" s="132" customFormat="1" ht="15" x14ac:dyDescent="0.2">
      <c r="A57" s="62" t="s">
        <v>207</v>
      </c>
      <c r="B57" s="63"/>
      <c r="C57" s="68">
        <v>431.73228115942027</v>
      </c>
      <c r="D57" s="65">
        <v>68.73153623188405</v>
      </c>
      <c r="E57" s="66">
        <v>10.055130434782608</v>
      </c>
      <c r="F57" s="73">
        <v>14.436666666666667</v>
      </c>
      <c r="G57" s="67">
        <v>2.5099999999999998</v>
      </c>
      <c r="H57" s="146" t="s">
        <v>15</v>
      </c>
      <c r="I57" s="66"/>
      <c r="J57" s="68">
        <v>39.74666666666667</v>
      </c>
      <c r="K57" s="66">
        <v>1.1366666666666667</v>
      </c>
      <c r="L57" s="66">
        <v>2.2000000000000002</v>
      </c>
      <c r="M57" s="68">
        <v>20.003333333333334</v>
      </c>
      <c r="N57" s="69">
        <f t="shared" si="12"/>
        <v>4.3173228115942024</v>
      </c>
      <c r="O57" s="69">
        <f t="shared" si="13"/>
        <v>0.68731536231884049</v>
      </c>
      <c r="P57" s="69">
        <f t="shared" si="14"/>
        <v>0.10055130434782608</v>
      </c>
      <c r="Q57" s="69">
        <f t="shared" si="15"/>
        <v>0.14436666666666667</v>
      </c>
      <c r="R57" s="69">
        <f t="shared" si="16"/>
        <v>2.5099999999999997E-2</v>
      </c>
      <c r="S57" s="69">
        <f t="shared" si="17"/>
        <v>0</v>
      </c>
      <c r="T57" s="69">
        <f t="shared" si="18"/>
        <v>0</v>
      </c>
      <c r="U57" s="69">
        <f t="shared" si="19"/>
        <v>0.39746666666666669</v>
      </c>
      <c r="V57" s="69">
        <f t="shared" si="20"/>
        <v>1.1366666666666667E-2</v>
      </c>
      <c r="W57" s="69">
        <f t="shared" si="21"/>
        <v>2.2000000000000002E-2</v>
      </c>
      <c r="X57" s="69">
        <f t="shared" si="22"/>
        <v>0.20003333333333334</v>
      </c>
    </row>
    <row r="58" spans="1:24" ht="15" x14ac:dyDescent="0.2">
      <c r="A58" s="62" t="s">
        <v>382</v>
      </c>
      <c r="B58" s="63"/>
      <c r="C58" s="76">
        <v>323.85166666666663</v>
      </c>
      <c r="D58" s="65">
        <v>47.863999999999997</v>
      </c>
      <c r="E58" s="77">
        <v>4.416666666666667</v>
      </c>
      <c r="F58" s="77">
        <v>12.747666666666667</v>
      </c>
      <c r="G58" s="67">
        <v>0.69066666666666665</v>
      </c>
      <c r="H58" s="162" t="s">
        <v>18</v>
      </c>
      <c r="I58" s="77" t="s">
        <v>18</v>
      </c>
      <c r="J58" s="85">
        <v>10.343999999999999</v>
      </c>
      <c r="K58" s="84">
        <v>0.41566666666666663</v>
      </c>
      <c r="L58" s="84">
        <v>0.48900000000000005</v>
      </c>
      <c r="M58" s="85">
        <v>85.022333333333336</v>
      </c>
      <c r="N58" s="69">
        <f t="shared" si="12"/>
        <v>3.2385166666666665</v>
      </c>
      <c r="O58" s="69">
        <f t="shared" si="13"/>
        <v>0.47863999999999995</v>
      </c>
      <c r="P58" s="69">
        <f t="shared" si="14"/>
        <v>4.4166666666666667E-2</v>
      </c>
      <c r="Q58" s="69">
        <f t="shared" si="15"/>
        <v>0.12747666666666668</v>
      </c>
      <c r="R58" s="69">
        <f t="shared" si="16"/>
        <v>6.9066666666666669E-3</v>
      </c>
      <c r="S58" s="69">
        <f t="shared" si="17"/>
        <v>0</v>
      </c>
      <c r="T58" s="69">
        <f t="shared" si="18"/>
        <v>0</v>
      </c>
      <c r="U58" s="69">
        <f t="shared" si="19"/>
        <v>0.10343999999999999</v>
      </c>
      <c r="V58" s="69">
        <f t="shared" si="20"/>
        <v>4.1566666666666661E-3</v>
      </c>
      <c r="W58" s="69">
        <f t="shared" si="21"/>
        <v>4.8900000000000002E-3</v>
      </c>
      <c r="X58" s="69">
        <f t="shared" si="22"/>
        <v>0.85022333333333333</v>
      </c>
    </row>
    <row r="59" spans="1:24" ht="15" x14ac:dyDescent="0.2">
      <c r="A59" s="17" t="s">
        <v>383</v>
      </c>
      <c r="B59" s="18"/>
      <c r="C59" s="25">
        <v>410.01366666666667</v>
      </c>
      <c r="D59" s="20">
        <v>54.717750000000002</v>
      </c>
      <c r="E59" s="26">
        <v>6.2229166666666664</v>
      </c>
      <c r="F59" s="27">
        <v>18.472333333333335</v>
      </c>
      <c r="G59" s="23">
        <v>1.43</v>
      </c>
      <c r="H59" s="149">
        <v>83.52</v>
      </c>
      <c r="I59" s="165">
        <v>0.75</v>
      </c>
      <c r="J59" s="34">
        <v>27.686666666666667</v>
      </c>
      <c r="K59" s="33">
        <v>0.71366666666666667</v>
      </c>
      <c r="L59" s="33">
        <v>2.1323333333333334</v>
      </c>
      <c r="M59" s="34">
        <v>74.584666666666678</v>
      </c>
      <c r="N59" s="24">
        <f t="shared" si="12"/>
        <v>4.1001366666666668</v>
      </c>
      <c r="O59" s="24">
        <f t="shared" si="13"/>
        <v>0.54717749999999998</v>
      </c>
      <c r="P59" s="24">
        <f t="shared" si="14"/>
        <v>6.2229166666666662E-2</v>
      </c>
      <c r="Q59" s="24">
        <f t="shared" si="15"/>
        <v>0.18472333333333335</v>
      </c>
      <c r="R59" s="24">
        <f t="shared" si="16"/>
        <v>1.43E-2</v>
      </c>
      <c r="S59" s="24">
        <f t="shared" si="17"/>
        <v>0.83519999999999994</v>
      </c>
      <c r="T59" s="24">
        <f t="shared" si="18"/>
        <v>7.4999999999999997E-3</v>
      </c>
      <c r="U59" s="24">
        <f t="shared" si="19"/>
        <v>0.27686666666666665</v>
      </c>
      <c r="V59" s="24">
        <f t="shared" si="20"/>
        <v>7.136666666666667E-3</v>
      </c>
      <c r="W59" s="24">
        <f t="shared" si="21"/>
        <v>2.1323333333333333E-2</v>
      </c>
      <c r="X59" s="24">
        <f t="shared" si="22"/>
        <v>0.74584666666666677</v>
      </c>
    </row>
    <row r="60" spans="1:24" ht="15" x14ac:dyDescent="0.2">
      <c r="A60" s="62" t="s">
        <v>384</v>
      </c>
      <c r="B60" s="63"/>
      <c r="C60" s="68">
        <v>333.4376666666667</v>
      </c>
      <c r="D60" s="65">
        <v>52.276000000000003</v>
      </c>
      <c r="E60" s="66">
        <v>5.6666666666666661</v>
      </c>
      <c r="F60" s="73">
        <v>11.296333333333331</v>
      </c>
      <c r="G60" s="67">
        <v>1.0549999999999999</v>
      </c>
      <c r="H60" s="150">
        <v>56.31</v>
      </c>
      <c r="I60" s="66" t="s">
        <v>18</v>
      </c>
      <c r="J60" s="68">
        <v>16.251666666666665</v>
      </c>
      <c r="K60" s="66">
        <v>0.67566666666666675</v>
      </c>
      <c r="L60" s="66">
        <v>0.84799999999999998</v>
      </c>
      <c r="M60" s="68">
        <v>57.105333333333334</v>
      </c>
      <c r="N60" s="69">
        <f t="shared" si="12"/>
        <v>3.334376666666667</v>
      </c>
      <c r="O60" s="69">
        <f t="shared" si="13"/>
        <v>0.52276</v>
      </c>
      <c r="P60" s="69">
        <f t="shared" si="14"/>
        <v>5.6666666666666664E-2</v>
      </c>
      <c r="Q60" s="69">
        <f t="shared" si="15"/>
        <v>0.11296333333333332</v>
      </c>
      <c r="R60" s="69">
        <f t="shared" si="16"/>
        <v>1.0549999999999999E-2</v>
      </c>
      <c r="S60" s="69">
        <f t="shared" si="17"/>
        <v>0.56310000000000004</v>
      </c>
      <c r="T60" s="69">
        <f t="shared" si="18"/>
        <v>0</v>
      </c>
      <c r="U60" s="69">
        <f t="shared" si="19"/>
        <v>0.16251666666666664</v>
      </c>
      <c r="V60" s="69">
        <f t="shared" si="20"/>
        <v>6.7566666666666678E-3</v>
      </c>
      <c r="W60" s="69">
        <f t="shared" si="21"/>
        <v>8.4799999999999997E-3</v>
      </c>
      <c r="X60" s="69">
        <f t="shared" si="22"/>
        <v>0.5710533333333333</v>
      </c>
    </row>
    <row r="61" spans="1:24" ht="15" x14ac:dyDescent="0.2">
      <c r="A61" s="17" t="s">
        <v>385</v>
      </c>
      <c r="B61" s="18"/>
      <c r="C61" s="19">
        <v>311.387</v>
      </c>
      <c r="D61" s="20">
        <v>45.108833333333337</v>
      </c>
      <c r="E61" s="21">
        <v>4.8041666666666671</v>
      </c>
      <c r="F61" s="22">
        <v>12.414999999999999</v>
      </c>
      <c r="G61" s="23">
        <v>0.71</v>
      </c>
      <c r="H61" s="149">
        <v>56.886666666666663</v>
      </c>
      <c r="I61" s="21" t="s">
        <v>18</v>
      </c>
      <c r="J61" s="19">
        <v>10.249000000000001</v>
      </c>
      <c r="K61" s="21">
        <v>0.435</v>
      </c>
      <c r="L61" s="21">
        <v>0.65</v>
      </c>
      <c r="M61" s="19">
        <v>82.584666666666664</v>
      </c>
      <c r="N61" s="24">
        <f t="shared" si="12"/>
        <v>3.1138699999999999</v>
      </c>
      <c r="O61" s="24">
        <f t="shared" si="13"/>
        <v>0.45108833333333337</v>
      </c>
      <c r="P61" s="24">
        <f t="shared" si="14"/>
        <v>4.804166666666667E-2</v>
      </c>
      <c r="Q61" s="24">
        <f t="shared" si="15"/>
        <v>0.12415</v>
      </c>
      <c r="R61" s="24">
        <f t="shared" si="16"/>
        <v>7.0999999999999995E-3</v>
      </c>
      <c r="S61" s="24">
        <f t="shared" si="17"/>
        <v>0.56886666666666663</v>
      </c>
      <c r="T61" s="24">
        <f t="shared" si="18"/>
        <v>0</v>
      </c>
      <c r="U61" s="24">
        <f t="shared" si="19"/>
        <v>0.10249000000000001</v>
      </c>
      <c r="V61" s="24">
        <f t="shared" si="20"/>
        <v>4.3499999999999997E-3</v>
      </c>
      <c r="W61" s="24">
        <f t="shared" si="21"/>
        <v>6.5000000000000006E-3</v>
      </c>
      <c r="X61" s="24">
        <f t="shared" si="22"/>
        <v>0.82584666666666662</v>
      </c>
    </row>
    <row r="62" spans="1:24" s="133" customFormat="1" ht="15" x14ac:dyDescent="0.2">
      <c r="A62" s="36" t="s">
        <v>381</v>
      </c>
      <c r="B62" s="18"/>
      <c r="C62" s="29">
        <v>25.495131884057955</v>
      </c>
      <c r="D62" s="30">
        <v>4.0250724637681152</v>
      </c>
      <c r="E62" s="30">
        <v>3.6449275362318847</v>
      </c>
      <c r="F62" s="31">
        <v>0.26666666666666666</v>
      </c>
      <c r="G62" s="23">
        <v>2.88</v>
      </c>
      <c r="H62" s="154">
        <v>31.17</v>
      </c>
      <c r="I62" s="31">
        <v>34.283333333333331</v>
      </c>
      <c r="J62" s="32">
        <v>29.566666666666666</v>
      </c>
      <c r="K62" s="31">
        <v>0.47666666666666663</v>
      </c>
      <c r="L62" s="31">
        <v>0.61</v>
      </c>
      <c r="M62" s="32">
        <v>85.87</v>
      </c>
      <c r="N62" s="24">
        <f t="shared" si="12"/>
        <v>0.25495131884057953</v>
      </c>
      <c r="O62" s="24">
        <f t="shared" si="13"/>
        <v>4.0250724637681153E-2</v>
      </c>
      <c r="P62" s="24">
        <f t="shared" si="14"/>
        <v>3.6449275362318845E-2</v>
      </c>
      <c r="Q62" s="24">
        <f t="shared" si="15"/>
        <v>2.6666666666666666E-3</v>
      </c>
      <c r="R62" s="24">
        <f t="shared" si="16"/>
        <v>2.8799999999999999E-2</v>
      </c>
      <c r="S62" s="24">
        <f t="shared" si="17"/>
        <v>0.31170000000000003</v>
      </c>
      <c r="T62" s="24">
        <f t="shared" si="18"/>
        <v>0.34283333333333332</v>
      </c>
      <c r="U62" s="24">
        <f t="shared" si="19"/>
        <v>0.29566666666666669</v>
      </c>
      <c r="V62" s="24">
        <f t="shared" si="20"/>
        <v>4.7666666666666664E-3</v>
      </c>
      <c r="W62" s="24">
        <f t="shared" si="21"/>
        <v>6.0999999999999995E-3</v>
      </c>
      <c r="X62" s="24">
        <f t="shared" si="22"/>
        <v>0.85870000000000002</v>
      </c>
    </row>
    <row r="63" spans="1:24" s="132" customFormat="1" ht="15" x14ac:dyDescent="0.2">
      <c r="A63" s="62" t="s">
        <v>94</v>
      </c>
      <c r="B63" s="63"/>
      <c r="C63" s="79">
        <v>9.070868599613517</v>
      </c>
      <c r="D63" s="80">
        <v>1.478666666666667</v>
      </c>
      <c r="E63" s="80">
        <v>0.71250000000000002</v>
      </c>
      <c r="F63" s="81">
        <v>6.9333333333333344E-2</v>
      </c>
      <c r="G63" s="67" t="s">
        <v>15</v>
      </c>
      <c r="H63" s="155" t="s">
        <v>15</v>
      </c>
      <c r="I63" s="81"/>
      <c r="J63" s="82">
        <v>9.6616666666666671</v>
      </c>
      <c r="K63" s="81" t="s">
        <v>18</v>
      </c>
      <c r="L63" s="81" t="s">
        <v>18</v>
      </c>
      <c r="M63" s="82">
        <v>3.1593333333333331</v>
      </c>
      <c r="N63" s="69">
        <f t="shared" si="12"/>
        <v>9.0708685996135172E-2</v>
      </c>
      <c r="O63" s="69">
        <f t="shared" si="13"/>
        <v>1.478666666666667E-2</v>
      </c>
      <c r="P63" s="69">
        <f t="shared" si="14"/>
        <v>7.1250000000000003E-3</v>
      </c>
      <c r="Q63" s="69">
        <f t="shared" si="15"/>
        <v>6.9333333333333345E-4</v>
      </c>
      <c r="R63" s="69">
        <f t="shared" si="16"/>
        <v>0</v>
      </c>
      <c r="S63" s="69">
        <f t="shared" si="17"/>
        <v>0</v>
      </c>
      <c r="T63" s="69">
        <f t="shared" si="18"/>
        <v>0</v>
      </c>
      <c r="U63" s="69">
        <f t="shared" si="19"/>
        <v>9.661666666666667E-2</v>
      </c>
      <c r="V63" s="69">
        <f t="shared" si="20"/>
        <v>0</v>
      </c>
      <c r="W63" s="69">
        <f t="shared" si="21"/>
        <v>0</v>
      </c>
      <c r="X63" s="69">
        <f t="shared" si="22"/>
        <v>3.1593333333333334E-2</v>
      </c>
    </row>
    <row r="64" spans="1:24" s="133" customFormat="1" ht="15" x14ac:dyDescent="0.2">
      <c r="A64" s="17" t="s">
        <v>208</v>
      </c>
      <c r="B64" s="18"/>
      <c r="C64" s="25">
        <v>26.332269311050553</v>
      </c>
      <c r="D64" s="20">
        <v>6.3744166666666606</v>
      </c>
      <c r="E64" s="26">
        <v>0.58958333333333335</v>
      </c>
      <c r="F64" s="27">
        <v>0.16766666666666666</v>
      </c>
      <c r="G64" s="23">
        <v>1.36</v>
      </c>
      <c r="H64" s="151" t="s">
        <v>15</v>
      </c>
      <c r="I64" s="20" t="s">
        <v>18</v>
      </c>
      <c r="J64" s="25">
        <v>7.1713333333333331</v>
      </c>
      <c r="K64" s="26">
        <v>5.3999999999999999E-2</v>
      </c>
      <c r="L64" s="26">
        <v>0.32233333333333336</v>
      </c>
      <c r="M64" s="25">
        <v>9.1606666666666658</v>
      </c>
      <c r="N64" s="24">
        <f t="shared" si="12"/>
        <v>0.26332269311050555</v>
      </c>
      <c r="O64" s="24">
        <f t="shared" si="13"/>
        <v>6.3744166666666602E-2</v>
      </c>
      <c r="P64" s="24">
        <f t="shared" si="14"/>
        <v>5.8958333333333337E-3</v>
      </c>
      <c r="Q64" s="24">
        <f t="shared" si="15"/>
        <v>1.6766666666666666E-3</v>
      </c>
      <c r="R64" s="24">
        <f t="shared" si="16"/>
        <v>1.3600000000000001E-2</v>
      </c>
      <c r="S64" s="24">
        <f t="shared" si="17"/>
        <v>0</v>
      </c>
      <c r="T64" s="24">
        <f t="shared" si="18"/>
        <v>0</v>
      </c>
      <c r="U64" s="24">
        <f t="shared" si="19"/>
        <v>7.1713333333333337E-2</v>
      </c>
      <c r="V64" s="24">
        <f t="shared" si="20"/>
        <v>5.4000000000000001E-4</v>
      </c>
      <c r="W64" s="24">
        <f t="shared" si="21"/>
        <v>3.2233333333333337E-3</v>
      </c>
      <c r="X64" s="24">
        <f t="shared" si="22"/>
        <v>9.1606666666666656E-2</v>
      </c>
    </row>
    <row r="65" spans="1:24" s="132" customFormat="1" ht="15" x14ac:dyDescent="0.2">
      <c r="A65" s="62" t="s">
        <v>209</v>
      </c>
      <c r="B65" s="63"/>
      <c r="C65" s="76">
        <v>45.58096877372266</v>
      </c>
      <c r="D65" s="65">
        <v>11.434166666666664</v>
      </c>
      <c r="E65" s="77">
        <v>1.2791666666666666</v>
      </c>
      <c r="F65" s="78" t="s">
        <v>18</v>
      </c>
      <c r="G65" s="67">
        <v>2.5753333333333335</v>
      </c>
      <c r="H65" s="162" t="s">
        <v>15</v>
      </c>
      <c r="I65" s="65">
        <v>26.696666666666669</v>
      </c>
      <c r="J65" s="76">
        <v>11.283999999999999</v>
      </c>
      <c r="K65" s="77">
        <v>0.18099999999999997</v>
      </c>
      <c r="L65" s="77">
        <v>0.15433333333333332</v>
      </c>
      <c r="M65" s="76">
        <v>12.744</v>
      </c>
      <c r="N65" s="69">
        <f t="shared" si="12"/>
        <v>0.45580968773722658</v>
      </c>
      <c r="O65" s="69">
        <f t="shared" si="13"/>
        <v>0.11434166666666665</v>
      </c>
      <c r="P65" s="69">
        <f t="shared" si="14"/>
        <v>1.2791666666666666E-2</v>
      </c>
      <c r="Q65" s="69">
        <f t="shared" si="15"/>
        <v>0</v>
      </c>
      <c r="R65" s="69">
        <f t="shared" si="16"/>
        <v>2.5753333333333336E-2</v>
      </c>
      <c r="S65" s="69">
        <f t="shared" si="17"/>
        <v>0</v>
      </c>
      <c r="T65" s="69">
        <f t="shared" si="18"/>
        <v>0.26696666666666669</v>
      </c>
      <c r="U65" s="69">
        <f t="shared" si="19"/>
        <v>0.11284</v>
      </c>
      <c r="V65" s="69">
        <f t="shared" si="20"/>
        <v>1.8099999999999998E-3</v>
      </c>
      <c r="W65" s="69">
        <f t="shared" si="21"/>
        <v>1.5433333333333332E-3</v>
      </c>
      <c r="X65" s="69">
        <f t="shared" si="22"/>
        <v>0.12744</v>
      </c>
    </row>
    <row r="66" spans="1:24" s="133" customFormat="1" ht="15" x14ac:dyDescent="0.2">
      <c r="A66" s="17" t="s">
        <v>210</v>
      </c>
      <c r="B66" s="18"/>
      <c r="C66" s="25">
        <v>43.065068521739114</v>
      </c>
      <c r="D66" s="20">
        <v>10.288988840579705</v>
      </c>
      <c r="E66" s="26">
        <v>0.97101449275362328</v>
      </c>
      <c r="F66" s="27">
        <v>0.33</v>
      </c>
      <c r="G66" s="23">
        <v>1.68</v>
      </c>
      <c r="H66" s="149">
        <v>40</v>
      </c>
      <c r="I66" s="33">
        <v>219.33333333333334</v>
      </c>
      <c r="J66" s="25">
        <v>10.11</v>
      </c>
      <c r="K66" s="20">
        <v>0.09</v>
      </c>
      <c r="L66" s="20">
        <v>0.15333333333333335</v>
      </c>
      <c r="M66" s="25">
        <v>1.4166666666666667</v>
      </c>
      <c r="N66" s="24">
        <f t="shared" si="12"/>
        <v>0.43065068521739114</v>
      </c>
      <c r="O66" s="24">
        <f t="shared" si="13"/>
        <v>0.10288988840579705</v>
      </c>
      <c r="P66" s="24">
        <f t="shared" si="14"/>
        <v>9.7101449275362323E-3</v>
      </c>
      <c r="Q66" s="24">
        <f t="shared" si="15"/>
        <v>3.3E-3</v>
      </c>
      <c r="R66" s="24">
        <f t="shared" si="16"/>
        <v>1.6799999999999999E-2</v>
      </c>
      <c r="S66" s="24">
        <f t="shared" si="17"/>
        <v>0.4</v>
      </c>
      <c r="T66" s="24">
        <f t="shared" si="18"/>
        <v>2.1933333333333334</v>
      </c>
      <c r="U66" s="24">
        <f t="shared" si="19"/>
        <v>0.1011</v>
      </c>
      <c r="V66" s="24">
        <f t="shared" si="20"/>
        <v>8.9999999999999998E-4</v>
      </c>
      <c r="W66" s="24">
        <f t="shared" si="21"/>
        <v>1.5333333333333336E-3</v>
      </c>
      <c r="X66" s="24">
        <f t="shared" si="22"/>
        <v>1.4166666666666668E-2</v>
      </c>
    </row>
    <row r="67" spans="1:24" s="132" customFormat="1" ht="15" x14ac:dyDescent="0.2">
      <c r="A67" s="62" t="s">
        <v>211</v>
      </c>
      <c r="B67" s="63"/>
      <c r="C67" s="76">
        <v>36.568679999999965</v>
      </c>
      <c r="D67" s="65">
        <v>9.3507499999999943</v>
      </c>
      <c r="E67" s="77">
        <v>0.48125000000000001</v>
      </c>
      <c r="F67" s="77">
        <v>0.154</v>
      </c>
      <c r="G67" s="67">
        <v>0.81466666666666665</v>
      </c>
      <c r="H67" s="152" t="s">
        <v>15</v>
      </c>
      <c r="I67" s="89">
        <v>119.71933333333334</v>
      </c>
      <c r="J67" s="76">
        <v>7.0716666666666663</v>
      </c>
      <c r="K67" s="77">
        <v>8.3666666666666667E-2</v>
      </c>
      <c r="L67" s="77">
        <v>0.14666666666666664</v>
      </c>
      <c r="M67" s="76">
        <v>0.83933333333333338</v>
      </c>
      <c r="N67" s="69">
        <f t="shared" si="12"/>
        <v>0.36568679999999965</v>
      </c>
      <c r="O67" s="69">
        <f t="shared" si="13"/>
        <v>9.3507499999999938E-2</v>
      </c>
      <c r="P67" s="69">
        <f t="shared" si="14"/>
        <v>4.8124999999999999E-3</v>
      </c>
      <c r="Q67" s="69">
        <f t="shared" si="15"/>
        <v>1.5399999999999999E-3</v>
      </c>
      <c r="R67" s="69">
        <f t="shared" si="16"/>
        <v>8.1466666666666666E-3</v>
      </c>
      <c r="S67" s="69">
        <f t="shared" si="17"/>
        <v>0</v>
      </c>
      <c r="T67" s="69">
        <f t="shared" si="18"/>
        <v>1.1971933333333333</v>
      </c>
      <c r="U67" s="69">
        <f t="shared" si="19"/>
        <v>7.0716666666666664E-2</v>
      </c>
      <c r="V67" s="69">
        <f t="shared" si="20"/>
        <v>8.3666666666666666E-4</v>
      </c>
      <c r="W67" s="69">
        <f t="shared" si="21"/>
        <v>1.4666666666666665E-3</v>
      </c>
      <c r="X67" s="69">
        <f t="shared" si="22"/>
        <v>8.3933333333333342E-3</v>
      </c>
    </row>
    <row r="68" spans="1:24" s="133" customFormat="1" ht="15" x14ac:dyDescent="0.2">
      <c r="A68" s="17" t="s">
        <v>212</v>
      </c>
      <c r="B68" s="18"/>
      <c r="C68" s="25">
        <v>45.10862666666668</v>
      </c>
      <c r="D68" s="20">
        <v>10.733833333333331</v>
      </c>
      <c r="E68" s="26">
        <v>0.40416666666666667</v>
      </c>
      <c r="F68" s="26">
        <v>0.2</v>
      </c>
      <c r="G68" s="23">
        <v>0.626</v>
      </c>
      <c r="H68" s="156" t="s">
        <v>15</v>
      </c>
      <c r="I68" s="43">
        <v>138.69533333333331</v>
      </c>
      <c r="J68" s="25">
        <v>8.447000000000001</v>
      </c>
      <c r="K68" s="26">
        <v>6.5000000000000002E-2</v>
      </c>
      <c r="L68" s="26">
        <v>0.14599999999999999</v>
      </c>
      <c r="M68" s="25">
        <v>0.97566666666666668</v>
      </c>
      <c r="N68" s="24">
        <f t="shared" si="12"/>
        <v>0.45108626666666679</v>
      </c>
      <c r="O68" s="24">
        <f t="shared" si="13"/>
        <v>0.10733833333333331</v>
      </c>
      <c r="P68" s="24">
        <f t="shared" si="14"/>
        <v>4.0416666666666665E-3</v>
      </c>
      <c r="Q68" s="24">
        <f t="shared" si="15"/>
        <v>2E-3</v>
      </c>
      <c r="R68" s="24">
        <f t="shared" si="16"/>
        <v>6.2599999999999999E-3</v>
      </c>
      <c r="S68" s="24">
        <f t="shared" si="17"/>
        <v>0</v>
      </c>
      <c r="T68" s="24">
        <f t="shared" si="18"/>
        <v>1.386953333333333</v>
      </c>
      <c r="U68" s="24">
        <f t="shared" si="19"/>
        <v>8.4470000000000003E-2</v>
      </c>
      <c r="V68" s="24">
        <f t="shared" si="20"/>
        <v>6.4999999999999997E-4</v>
      </c>
      <c r="W68" s="24">
        <f t="shared" si="21"/>
        <v>1.4599999999999999E-3</v>
      </c>
      <c r="X68" s="24">
        <f t="shared" si="22"/>
        <v>9.756666666666667E-3</v>
      </c>
    </row>
    <row r="69" spans="1:24" s="132" customFormat="1" ht="15" x14ac:dyDescent="0.2">
      <c r="A69" s="62" t="s">
        <v>93</v>
      </c>
      <c r="B69" s="63"/>
      <c r="C69" s="79">
        <v>65.34359826898573</v>
      </c>
      <c r="D69" s="80">
        <v>18.151000000000003</v>
      </c>
      <c r="E69" s="80" t="s">
        <v>18</v>
      </c>
      <c r="F69" s="81" t="s">
        <v>18</v>
      </c>
      <c r="G69" s="67">
        <v>0.13633333333333333</v>
      </c>
      <c r="H69" s="155" t="s">
        <v>15</v>
      </c>
      <c r="I69" s="81">
        <v>2.7796660000000002</v>
      </c>
      <c r="J69" s="82">
        <v>11.973999999999998</v>
      </c>
      <c r="K69" s="81">
        <v>5.0666666666666665E-2</v>
      </c>
      <c r="L69" s="81">
        <v>0.75266666666666671</v>
      </c>
      <c r="M69" s="82">
        <v>9.0830000000000002</v>
      </c>
      <c r="N69" s="69">
        <f t="shared" si="12"/>
        <v>0.65343598268985725</v>
      </c>
      <c r="O69" s="69">
        <f t="shared" si="13"/>
        <v>0.18151000000000003</v>
      </c>
      <c r="P69" s="69">
        <f t="shared" si="14"/>
        <v>0</v>
      </c>
      <c r="Q69" s="69">
        <f t="shared" si="15"/>
        <v>0</v>
      </c>
      <c r="R69" s="69">
        <f t="shared" si="16"/>
        <v>1.3633333333333334E-3</v>
      </c>
      <c r="S69" s="69">
        <f t="shared" si="17"/>
        <v>0</v>
      </c>
      <c r="T69" s="69">
        <f t="shared" si="18"/>
        <v>2.7796660000000001E-2</v>
      </c>
      <c r="U69" s="69">
        <f t="shared" si="19"/>
        <v>0.11973999999999999</v>
      </c>
      <c r="V69" s="69">
        <f t="shared" si="20"/>
        <v>5.0666666666666666E-4</v>
      </c>
      <c r="W69" s="69">
        <f t="shared" si="21"/>
        <v>7.5266666666666667E-3</v>
      </c>
      <c r="X69" s="69">
        <f t="shared" si="22"/>
        <v>9.0830000000000008E-2</v>
      </c>
    </row>
    <row r="70" spans="1:24" ht="15" x14ac:dyDescent="0.2">
      <c r="A70" s="72" t="s">
        <v>213</v>
      </c>
      <c r="B70" s="63"/>
      <c r="C70" s="76">
        <v>71.350018111646165</v>
      </c>
      <c r="D70" s="65">
        <v>19.325749999999996</v>
      </c>
      <c r="E70" s="77">
        <v>0.35625000000000001</v>
      </c>
      <c r="F70" s="78">
        <v>6.9333333333333344E-2</v>
      </c>
      <c r="G70" s="67">
        <v>6.5176666666666669</v>
      </c>
      <c r="H70" s="162" t="s">
        <v>15</v>
      </c>
      <c r="I70" s="84">
        <v>29.613333333333333</v>
      </c>
      <c r="J70" s="85">
        <v>8.5473333333333343</v>
      </c>
      <c r="K70" s="77">
        <v>0.18699999999999997</v>
      </c>
      <c r="L70" s="77">
        <v>9.9000000000000019E-2</v>
      </c>
      <c r="M70" s="76">
        <v>17.848333333333333</v>
      </c>
      <c r="N70" s="69">
        <f t="shared" ref="N70:N88" si="23">IF(ISNUMBER(C70),C70/100,0)</f>
        <v>0.71350018111646163</v>
      </c>
      <c r="O70" s="69">
        <f t="shared" ref="O70:O88" si="24">IF(ISNUMBER(D70),D70/100,0)</f>
        <v>0.19325749999999997</v>
      </c>
      <c r="P70" s="69">
        <f t="shared" ref="P70:P88" si="25">IF(ISNUMBER(E70),E70/100,0)</f>
        <v>3.5625000000000001E-3</v>
      </c>
      <c r="Q70" s="69">
        <f t="shared" ref="Q70:Q88" si="26">IF(ISNUMBER(F70),F70/100,0)</f>
        <v>6.9333333333333345E-4</v>
      </c>
      <c r="R70" s="69">
        <f t="shared" ref="R70:R88" si="27">IF(ISNUMBER(G70),G70/100,0)</f>
        <v>6.5176666666666674E-2</v>
      </c>
      <c r="S70" s="69">
        <f t="shared" ref="S70:S88" si="28">IF(ISNUMBER(H70),H70/100,0)</f>
        <v>0</v>
      </c>
      <c r="T70" s="69">
        <f t="shared" ref="T70:T88" si="29">IF(ISNUMBER(I70),I70/100,0)</f>
        <v>0.29613333333333336</v>
      </c>
      <c r="U70" s="69">
        <f t="shared" ref="U70:U88" si="30">IF(ISNUMBER(J70),J70/100,0)</f>
        <v>8.5473333333333346E-2</v>
      </c>
      <c r="V70" s="69">
        <f t="shared" ref="V70:V88" si="31">IF(ISNUMBER(K70),K70/100,0)</f>
        <v>1.8699999999999997E-3</v>
      </c>
      <c r="W70" s="69">
        <f t="shared" ref="W70:W88" si="32">IF(ISNUMBER(L70),L70/100,0)</f>
        <v>9.9000000000000021E-4</v>
      </c>
      <c r="X70" s="69">
        <f t="shared" ref="X70:X88" si="33">IF(ISNUMBER(M70),M70/100,0)</f>
        <v>0.17848333333333333</v>
      </c>
    </row>
    <row r="71" spans="1:24" s="133" customFormat="1" ht="15" x14ac:dyDescent="0.2">
      <c r="A71" s="17" t="s">
        <v>214</v>
      </c>
      <c r="B71" s="18"/>
      <c r="C71" s="25">
        <v>95.633134782608707</v>
      </c>
      <c r="D71" s="20">
        <v>22.954057971014496</v>
      </c>
      <c r="E71" s="26">
        <v>2.2826086956521738</v>
      </c>
      <c r="F71" s="27">
        <v>0.13666666666666669</v>
      </c>
      <c r="G71" s="23">
        <v>7.2733333333333334</v>
      </c>
      <c r="H71" s="156" t="s">
        <v>15</v>
      </c>
      <c r="I71" s="20">
        <v>8.7866666666666671</v>
      </c>
      <c r="J71" s="25">
        <v>11.466666666666667</v>
      </c>
      <c r="K71" s="26">
        <v>0.18</v>
      </c>
      <c r="L71" s="26">
        <v>0.21333333333333335</v>
      </c>
      <c r="M71" s="25">
        <v>3.9113333333333338</v>
      </c>
      <c r="N71" s="24">
        <f t="shared" si="23"/>
        <v>0.95633134782608709</v>
      </c>
      <c r="O71" s="24">
        <f t="shared" si="24"/>
        <v>0.22954057971014497</v>
      </c>
      <c r="P71" s="24">
        <f t="shared" si="25"/>
        <v>2.2826086956521739E-2</v>
      </c>
      <c r="Q71" s="24">
        <f t="shared" si="26"/>
        <v>1.3666666666666669E-3</v>
      </c>
      <c r="R71" s="24">
        <f t="shared" si="27"/>
        <v>7.273333333333333E-2</v>
      </c>
      <c r="S71" s="24">
        <f t="shared" si="28"/>
        <v>0</v>
      </c>
      <c r="T71" s="24">
        <f t="shared" si="29"/>
        <v>8.7866666666666676E-2</v>
      </c>
      <c r="U71" s="24">
        <f t="shared" si="30"/>
        <v>0.11466666666666667</v>
      </c>
      <c r="V71" s="24">
        <f t="shared" si="31"/>
        <v>1.8E-3</v>
      </c>
      <c r="W71" s="24">
        <f t="shared" si="32"/>
        <v>2.1333333333333334E-3</v>
      </c>
      <c r="X71" s="24">
        <f t="shared" si="33"/>
        <v>3.911333333333334E-2</v>
      </c>
    </row>
    <row r="72" spans="1:24" s="132" customFormat="1" ht="15" x14ac:dyDescent="0.2">
      <c r="A72" s="75" t="s">
        <v>215</v>
      </c>
      <c r="B72" s="63"/>
      <c r="C72" s="68">
        <v>45.740888793428724</v>
      </c>
      <c r="D72" s="65">
        <v>11.481499999999997</v>
      </c>
      <c r="E72" s="66">
        <v>0.87083333333333335</v>
      </c>
      <c r="F72" s="66">
        <v>0.17699999999999996</v>
      </c>
      <c r="G72" s="67">
        <v>2.0313333333333334</v>
      </c>
      <c r="H72" s="146">
        <v>3.08</v>
      </c>
      <c r="I72" s="66">
        <v>60.866666666666674</v>
      </c>
      <c r="J72" s="68">
        <v>7.3609999999999998</v>
      </c>
      <c r="K72" s="66">
        <v>0.24</v>
      </c>
      <c r="L72" s="66">
        <v>0.19833333333333333</v>
      </c>
      <c r="M72" s="68">
        <v>4.7883333333333331</v>
      </c>
      <c r="N72" s="69">
        <f t="shared" si="23"/>
        <v>0.45740888793428724</v>
      </c>
      <c r="O72" s="69">
        <f t="shared" si="24"/>
        <v>0.11481499999999997</v>
      </c>
      <c r="P72" s="69">
        <f t="shared" si="25"/>
        <v>8.7083333333333336E-3</v>
      </c>
      <c r="Q72" s="69">
        <f t="shared" si="26"/>
        <v>1.7699999999999997E-3</v>
      </c>
      <c r="R72" s="69">
        <f t="shared" si="27"/>
        <v>2.0313333333333336E-2</v>
      </c>
      <c r="S72" s="69">
        <f t="shared" si="28"/>
        <v>3.0800000000000001E-2</v>
      </c>
      <c r="T72" s="69">
        <f t="shared" si="29"/>
        <v>0.60866666666666669</v>
      </c>
      <c r="U72" s="69">
        <f t="shared" si="30"/>
        <v>7.3609999999999995E-2</v>
      </c>
      <c r="V72" s="69">
        <f t="shared" si="31"/>
        <v>2.3999999999999998E-3</v>
      </c>
      <c r="W72" s="69">
        <f t="shared" si="32"/>
        <v>1.9833333333333335E-3</v>
      </c>
      <c r="X72" s="69">
        <f t="shared" si="33"/>
        <v>4.7883333333333333E-2</v>
      </c>
    </row>
    <row r="73" spans="1:24" s="133" customFormat="1" ht="15" x14ac:dyDescent="0.2">
      <c r="A73" s="37" t="s">
        <v>148</v>
      </c>
      <c r="B73" s="134">
        <v>100</v>
      </c>
      <c r="C73" s="31">
        <v>204</v>
      </c>
      <c r="D73" s="31">
        <v>0</v>
      </c>
      <c r="E73" s="31">
        <v>30.67</v>
      </c>
      <c r="F73" s="31">
        <v>9</v>
      </c>
      <c r="G73" s="31">
        <v>0</v>
      </c>
      <c r="H73" s="154">
        <v>0</v>
      </c>
      <c r="I73" s="31">
        <v>0</v>
      </c>
      <c r="J73" s="31">
        <v>20</v>
      </c>
      <c r="K73" s="31">
        <v>5.2</v>
      </c>
      <c r="L73" s="31">
        <v>2.5299999999999998</v>
      </c>
      <c r="M73" s="31">
        <v>7</v>
      </c>
      <c r="N73" s="135">
        <f t="shared" si="23"/>
        <v>2.04</v>
      </c>
      <c r="O73" s="135">
        <f t="shared" si="24"/>
        <v>0</v>
      </c>
      <c r="P73" s="135">
        <f t="shared" si="25"/>
        <v>0.30670000000000003</v>
      </c>
      <c r="Q73" s="135">
        <f t="shared" si="26"/>
        <v>0.09</v>
      </c>
      <c r="R73" s="135">
        <f t="shared" si="27"/>
        <v>0</v>
      </c>
      <c r="S73" s="135">
        <f t="shared" si="28"/>
        <v>0</v>
      </c>
      <c r="T73" s="135">
        <f t="shared" si="29"/>
        <v>0</v>
      </c>
      <c r="U73" s="135">
        <f t="shared" si="30"/>
        <v>0.2</v>
      </c>
      <c r="V73" s="135">
        <f t="shared" si="31"/>
        <v>5.2000000000000005E-2</v>
      </c>
      <c r="W73" s="135">
        <f t="shared" si="32"/>
        <v>2.53E-2</v>
      </c>
      <c r="X73" s="135">
        <f t="shared" si="33"/>
        <v>7.0000000000000007E-2</v>
      </c>
    </row>
    <row r="74" spans="1:24" s="132" customFormat="1" ht="15" x14ac:dyDescent="0.2">
      <c r="A74" s="62" t="s">
        <v>149</v>
      </c>
      <c r="B74" s="63">
        <v>100</v>
      </c>
      <c r="C74" s="89">
        <v>242</v>
      </c>
      <c r="D74" s="89">
        <v>0</v>
      </c>
      <c r="E74" s="89">
        <v>24.22</v>
      </c>
      <c r="F74" s="89">
        <v>15.42</v>
      </c>
      <c r="G74" s="89">
        <v>0</v>
      </c>
      <c r="H74" s="163">
        <v>0</v>
      </c>
      <c r="I74" s="89">
        <v>0</v>
      </c>
      <c r="J74" s="89">
        <v>20</v>
      </c>
      <c r="K74" s="89">
        <v>5.71</v>
      </c>
      <c r="L74" s="89">
        <v>2.81</v>
      </c>
      <c r="M74" s="89">
        <v>8</v>
      </c>
      <c r="N74" s="136">
        <f t="shared" si="23"/>
        <v>2.42</v>
      </c>
      <c r="O74" s="136">
        <f t="shared" si="24"/>
        <v>0</v>
      </c>
      <c r="P74" s="136">
        <f t="shared" si="25"/>
        <v>0.2422</v>
      </c>
      <c r="Q74" s="136">
        <f t="shared" si="26"/>
        <v>0.1542</v>
      </c>
      <c r="R74" s="136">
        <f t="shared" si="27"/>
        <v>0</v>
      </c>
      <c r="S74" s="136">
        <f t="shared" si="28"/>
        <v>0</v>
      </c>
      <c r="T74" s="136">
        <f t="shared" si="29"/>
        <v>0</v>
      </c>
      <c r="U74" s="136">
        <f t="shared" si="30"/>
        <v>0.2</v>
      </c>
      <c r="V74" s="136">
        <f t="shared" si="31"/>
        <v>5.7099999999999998E-2</v>
      </c>
      <c r="W74" s="136">
        <f t="shared" si="32"/>
        <v>2.81E-2</v>
      </c>
      <c r="X74" s="136">
        <f t="shared" si="33"/>
        <v>0.08</v>
      </c>
    </row>
    <row r="75" spans="1:24" s="133" customFormat="1" ht="15" x14ac:dyDescent="0.2">
      <c r="A75" s="17" t="s">
        <v>226</v>
      </c>
      <c r="B75" s="18"/>
      <c r="C75" s="29">
        <v>144.02943333333332</v>
      </c>
      <c r="D75" s="30">
        <v>0</v>
      </c>
      <c r="E75" s="30">
        <v>20.816666666666666</v>
      </c>
      <c r="F75" s="31">
        <v>6.1133333333333333</v>
      </c>
      <c r="G75" s="23" t="s">
        <v>15</v>
      </c>
      <c r="H75" s="154">
        <v>2.1733333333333333</v>
      </c>
      <c r="I75" s="31"/>
      <c r="J75" s="32">
        <v>13.276666666666666</v>
      </c>
      <c r="K75" s="31">
        <v>5.2133333333333338</v>
      </c>
      <c r="L75" s="31">
        <v>1.5133333333333334</v>
      </c>
      <c r="M75" s="32">
        <v>4.7166666666666677</v>
      </c>
      <c r="N75" s="24">
        <f t="shared" si="23"/>
        <v>1.4402943333333331</v>
      </c>
      <c r="O75" s="24">
        <f t="shared" si="24"/>
        <v>0</v>
      </c>
      <c r="P75" s="24">
        <f t="shared" si="25"/>
        <v>0.20816666666666667</v>
      </c>
      <c r="Q75" s="24">
        <f t="shared" si="26"/>
        <v>6.1133333333333331E-2</v>
      </c>
      <c r="R75" s="24">
        <f t="shared" si="27"/>
        <v>0</v>
      </c>
      <c r="S75" s="24">
        <f t="shared" si="28"/>
        <v>2.1733333333333334E-2</v>
      </c>
      <c r="T75" s="24">
        <f t="shared" si="29"/>
        <v>0</v>
      </c>
      <c r="U75" s="24">
        <f t="shared" si="30"/>
        <v>0.13276666666666664</v>
      </c>
      <c r="V75" s="24">
        <f t="shared" si="31"/>
        <v>5.2133333333333337E-2</v>
      </c>
      <c r="W75" s="24">
        <f t="shared" si="32"/>
        <v>1.5133333333333334E-2</v>
      </c>
      <c r="X75" s="24">
        <f t="shared" si="33"/>
        <v>4.7166666666666676E-2</v>
      </c>
    </row>
    <row r="76" spans="1:24" s="132" customFormat="1" ht="15" x14ac:dyDescent="0.2">
      <c r="A76" s="62" t="s">
        <v>216</v>
      </c>
      <c r="B76" s="63"/>
      <c r="C76" s="79">
        <v>248.86101810745396</v>
      </c>
      <c r="D76" s="80">
        <v>0</v>
      </c>
      <c r="E76" s="80">
        <v>22.71458333333333</v>
      </c>
      <c r="F76" s="81">
        <v>16.837</v>
      </c>
      <c r="G76" s="67" t="s">
        <v>15</v>
      </c>
      <c r="H76" s="155" t="s">
        <v>18</v>
      </c>
      <c r="I76" s="81"/>
      <c r="J76" s="82">
        <v>13.360333333333331</v>
      </c>
      <c r="K76" s="81">
        <v>3.8923333333333332</v>
      </c>
      <c r="L76" s="81">
        <v>1.5266666666666666</v>
      </c>
      <c r="M76" s="82">
        <v>15.176</v>
      </c>
      <c r="N76" s="69">
        <f t="shared" si="23"/>
        <v>2.4886101810745398</v>
      </c>
      <c r="O76" s="69">
        <f t="shared" si="24"/>
        <v>0</v>
      </c>
      <c r="P76" s="69">
        <f t="shared" si="25"/>
        <v>0.2271458333333333</v>
      </c>
      <c r="Q76" s="69">
        <f t="shared" si="26"/>
        <v>0.16836999999999999</v>
      </c>
      <c r="R76" s="69">
        <f t="shared" si="27"/>
        <v>0</v>
      </c>
      <c r="S76" s="69">
        <f t="shared" si="28"/>
        <v>0</v>
      </c>
      <c r="T76" s="69">
        <f t="shared" si="29"/>
        <v>0</v>
      </c>
      <c r="U76" s="69">
        <f t="shared" si="30"/>
        <v>0.13360333333333332</v>
      </c>
      <c r="V76" s="69">
        <f t="shared" si="31"/>
        <v>3.8923333333333331E-2</v>
      </c>
      <c r="W76" s="69">
        <f t="shared" si="32"/>
        <v>1.5266666666666666E-2</v>
      </c>
      <c r="X76" s="69">
        <f t="shared" si="33"/>
        <v>0.15176000000000001</v>
      </c>
    </row>
    <row r="77" spans="1:24" s="133" customFormat="1" ht="15" x14ac:dyDescent="0.2">
      <c r="A77" s="17" t="s">
        <v>225</v>
      </c>
      <c r="B77" s="18"/>
      <c r="C77" s="29">
        <v>205.85669999999999</v>
      </c>
      <c r="D77" s="30">
        <v>0</v>
      </c>
      <c r="E77" s="30">
        <v>21.15</v>
      </c>
      <c r="F77" s="31">
        <v>12.81</v>
      </c>
      <c r="G77" s="23" t="s">
        <v>15</v>
      </c>
      <c r="H77" s="154">
        <v>3.5870000000000002</v>
      </c>
      <c r="I77" s="31"/>
      <c r="J77" s="32">
        <v>18.157</v>
      </c>
      <c r="K77" s="31">
        <v>2.79</v>
      </c>
      <c r="L77" s="31">
        <v>1.31</v>
      </c>
      <c r="M77" s="32">
        <v>3.673</v>
      </c>
      <c r="N77" s="24">
        <f t="shared" si="23"/>
        <v>2.058567</v>
      </c>
      <c r="O77" s="24">
        <f t="shared" si="24"/>
        <v>0</v>
      </c>
      <c r="P77" s="24">
        <f t="shared" si="25"/>
        <v>0.21149999999999999</v>
      </c>
      <c r="Q77" s="24">
        <f t="shared" si="26"/>
        <v>0.12809999999999999</v>
      </c>
      <c r="R77" s="24">
        <f t="shared" si="27"/>
        <v>0</v>
      </c>
      <c r="S77" s="24">
        <f t="shared" si="28"/>
        <v>3.5869999999999999E-2</v>
      </c>
      <c r="T77" s="24">
        <f t="shared" si="29"/>
        <v>0</v>
      </c>
      <c r="U77" s="24">
        <f t="shared" si="30"/>
        <v>0.18157000000000001</v>
      </c>
      <c r="V77" s="24">
        <f t="shared" si="31"/>
        <v>2.7900000000000001E-2</v>
      </c>
      <c r="W77" s="24">
        <f t="shared" si="32"/>
        <v>1.3100000000000001E-2</v>
      </c>
      <c r="X77" s="24">
        <f t="shared" si="33"/>
        <v>3.6729999999999999E-2</v>
      </c>
    </row>
    <row r="78" spans="1:24" s="132" customFormat="1" ht="15" x14ac:dyDescent="0.2">
      <c r="A78" s="83" t="s">
        <v>217</v>
      </c>
      <c r="B78" s="63"/>
      <c r="C78" s="68">
        <v>357.72246666666666</v>
      </c>
      <c r="D78" s="65">
        <v>0</v>
      </c>
      <c r="E78" s="66">
        <v>16.706666666666667</v>
      </c>
      <c r="F78" s="73">
        <v>31.75</v>
      </c>
      <c r="G78" s="67" t="s">
        <v>15</v>
      </c>
      <c r="H78" s="150">
        <v>4.5666666666666664</v>
      </c>
      <c r="I78" s="66"/>
      <c r="J78" s="68">
        <v>11.676666666666668</v>
      </c>
      <c r="K78" s="66">
        <v>2.6966666666666668</v>
      </c>
      <c r="L78" s="66">
        <v>1.2033333333333334</v>
      </c>
      <c r="M78" s="68" t="s">
        <v>32</v>
      </c>
      <c r="N78" s="69">
        <f t="shared" si="23"/>
        <v>3.5772246666666665</v>
      </c>
      <c r="O78" s="69">
        <f t="shared" si="24"/>
        <v>0</v>
      </c>
      <c r="P78" s="69">
        <f t="shared" si="25"/>
        <v>0.16706666666666667</v>
      </c>
      <c r="Q78" s="69">
        <f t="shared" si="26"/>
        <v>0.3175</v>
      </c>
      <c r="R78" s="69">
        <f t="shared" si="27"/>
        <v>0</v>
      </c>
      <c r="S78" s="69">
        <f t="shared" si="28"/>
        <v>4.5666666666666661E-2</v>
      </c>
      <c r="T78" s="69">
        <f t="shared" si="29"/>
        <v>0</v>
      </c>
      <c r="U78" s="69">
        <f t="shared" si="30"/>
        <v>0.11676666666666667</v>
      </c>
      <c r="V78" s="69">
        <f t="shared" si="31"/>
        <v>2.6966666666666667E-2</v>
      </c>
      <c r="W78" s="69">
        <f t="shared" si="32"/>
        <v>1.2033333333333333E-2</v>
      </c>
      <c r="X78" s="69">
        <f t="shared" si="33"/>
        <v>0</v>
      </c>
    </row>
    <row r="79" spans="1:24" s="133" customFormat="1" ht="15" x14ac:dyDescent="0.2">
      <c r="A79" s="37" t="s">
        <v>224</v>
      </c>
      <c r="B79" s="18"/>
      <c r="C79" s="19">
        <v>147.96633333333335</v>
      </c>
      <c r="D79" s="20">
        <v>0</v>
      </c>
      <c r="E79" s="21">
        <v>21.513333333333335</v>
      </c>
      <c r="F79" s="22">
        <v>6.22</v>
      </c>
      <c r="G79" s="23" t="s">
        <v>15</v>
      </c>
      <c r="H79" s="149">
        <v>2.0666666666666664</v>
      </c>
      <c r="I79" s="21"/>
      <c r="J79" s="19">
        <v>21.11</v>
      </c>
      <c r="K79" s="21">
        <v>2.8066666666666671</v>
      </c>
      <c r="L79" s="21">
        <v>1.8933333333333333</v>
      </c>
      <c r="M79" s="19">
        <v>2.9533333333333331</v>
      </c>
      <c r="N79" s="24">
        <f t="shared" si="23"/>
        <v>1.4796633333333336</v>
      </c>
      <c r="O79" s="24">
        <f t="shared" si="24"/>
        <v>0</v>
      </c>
      <c r="P79" s="24">
        <f t="shared" si="25"/>
        <v>0.21513333333333334</v>
      </c>
      <c r="Q79" s="24">
        <f t="shared" si="26"/>
        <v>6.2199999999999998E-2</v>
      </c>
      <c r="R79" s="24">
        <f t="shared" si="27"/>
        <v>0</v>
      </c>
      <c r="S79" s="24">
        <f t="shared" si="28"/>
        <v>2.0666666666666663E-2</v>
      </c>
      <c r="T79" s="24">
        <f t="shared" si="29"/>
        <v>0</v>
      </c>
      <c r="U79" s="24">
        <f t="shared" si="30"/>
        <v>0.21109999999999998</v>
      </c>
      <c r="V79" s="24">
        <f t="shared" si="31"/>
        <v>2.806666666666667E-2</v>
      </c>
      <c r="W79" s="24">
        <f t="shared" si="32"/>
        <v>1.8933333333333333E-2</v>
      </c>
      <c r="X79" s="24">
        <f t="shared" si="33"/>
        <v>2.9533333333333332E-2</v>
      </c>
    </row>
    <row r="80" spans="1:24" s="132" customFormat="1" ht="15" x14ac:dyDescent="0.2">
      <c r="A80" s="83" t="s">
        <v>223</v>
      </c>
      <c r="B80" s="63"/>
      <c r="C80" s="68">
        <v>169.06596666666667</v>
      </c>
      <c r="D80" s="65">
        <v>0</v>
      </c>
      <c r="E80" s="66">
        <v>21.23</v>
      </c>
      <c r="F80" s="73">
        <v>8.6933333333333334</v>
      </c>
      <c r="G80" s="67" t="s">
        <v>15</v>
      </c>
      <c r="H80" s="150">
        <v>2.61</v>
      </c>
      <c r="I80" s="66"/>
      <c r="J80" s="68">
        <v>20.716666666666665</v>
      </c>
      <c r="K80" s="66">
        <v>2.6333333333333333</v>
      </c>
      <c r="L80" s="66">
        <v>1.8866666666666667</v>
      </c>
      <c r="M80" s="68">
        <v>2.9866666666666668</v>
      </c>
      <c r="N80" s="69">
        <f t="shared" si="23"/>
        <v>1.6906596666666667</v>
      </c>
      <c r="O80" s="69">
        <f t="shared" si="24"/>
        <v>0</v>
      </c>
      <c r="P80" s="69">
        <f t="shared" si="25"/>
        <v>0.21230000000000002</v>
      </c>
      <c r="Q80" s="69">
        <f t="shared" si="26"/>
        <v>8.6933333333333335E-2</v>
      </c>
      <c r="R80" s="69">
        <f t="shared" si="27"/>
        <v>0</v>
      </c>
      <c r="S80" s="69">
        <f t="shared" si="28"/>
        <v>2.6099999999999998E-2</v>
      </c>
      <c r="T80" s="69">
        <f t="shared" si="29"/>
        <v>0</v>
      </c>
      <c r="U80" s="69">
        <f t="shared" si="30"/>
        <v>0.20716666666666664</v>
      </c>
      <c r="V80" s="69">
        <f t="shared" si="31"/>
        <v>2.6333333333333334E-2</v>
      </c>
      <c r="W80" s="69">
        <f t="shared" si="32"/>
        <v>1.8866666666666667E-2</v>
      </c>
      <c r="X80" s="69">
        <f t="shared" si="33"/>
        <v>2.9866666666666666E-2</v>
      </c>
    </row>
    <row r="81" spans="1:24" s="133" customFormat="1" ht="15" x14ac:dyDescent="0.2">
      <c r="A81" s="17" t="s">
        <v>218</v>
      </c>
      <c r="B81" s="18"/>
      <c r="C81" s="29">
        <v>141.04586666666665</v>
      </c>
      <c r="D81" s="30">
        <v>1.106666666666668</v>
      </c>
      <c r="E81" s="30">
        <v>20.713333333333335</v>
      </c>
      <c r="F81" s="31">
        <v>5.3566666666666665</v>
      </c>
      <c r="G81" s="23" t="s">
        <v>15</v>
      </c>
      <c r="H81" s="154">
        <v>7936.7</v>
      </c>
      <c r="I81" s="31"/>
      <c r="J81" s="32">
        <v>12.42</v>
      </c>
      <c r="K81" s="31">
        <v>3.4633333333333334</v>
      </c>
      <c r="L81" s="31">
        <v>5.626666666666666</v>
      </c>
      <c r="M81" s="32">
        <v>4.1566666666666663</v>
      </c>
      <c r="N81" s="24">
        <f t="shared" si="23"/>
        <v>1.4104586666666665</v>
      </c>
      <c r="O81" s="24">
        <f t="shared" si="24"/>
        <v>1.106666666666668E-2</v>
      </c>
      <c r="P81" s="24">
        <f t="shared" si="25"/>
        <v>0.20713333333333334</v>
      </c>
      <c r="Q81" s="24">
        <f t="shared" si="26"/>
        <v>5.3566666666666665E-2</v>
      </c>
      <c r="R81" s="24">
        <f t="shared" si="27"/>
        <v>0</v>
      </c>
      <c r="S81" s="24">
        <f t="shared" si="28"/>
        <v>79.367000000000004</v>
      </c>
      <c r="T81" s="24">
        <f t="shared" si="29"/>
        <v>0</v>
      </c>
      <c r="U81" s="24">
        <f t="shared" si="30"/>
        <v>0.1242</v>
      </c>
      <c r="V81" s="24">
        <f t="shared" si="31"/>
        <v>3.4633333333333335E-2</v>
      </c>
      <c r="W81" s="24">
        <f t="shared" si="32"/>
        <v>5.6266666666666659E-2</v>
      </c>
      <c r="X81" s="24">
        <f t="shared" si="33"/>
        <v>4.1566666666666661E-2</v>
      </c>
    </row>
    <row r="82" spans="1:24" s="132" customFormat="1" ht="15" x14ac:dyDescent="0.2">
      <c r="A82" s="83" t="s">
        <v>222</v>
      </c>
      <c r="B82" s="63"/>
      <c r="C82" s="68">
        <v>220.72376666666662</v>
      </c>
      <c r="D82" s="65">
        <v>0</v>
      </c>
      <c r="E82" s="66">
        <v>17.583333333333332</v>
      </c>
      <c r="F82" s="73">
        <v>16.146666666666665</v>
      </c>
      <c r="G82" s="67" t="s">
        <v>15</v>
      </c>
      <c r="H82" s="150">
        <v>4.6433333333333335</v>
      </c>
      <c r="I82" s="66"/>
      <c r="J82" s="68">
        <v>16.116666666666667</v>
      </c>
      <c r="K82" s="66">
        <v>4.1933333333333334</v>
      </c>
      <c r="L82" s="66">
        <v>1.5433333333333332</v>
      </c>
      <c r="M82" s="68">
        <v>3.1066666666666669</v>
      </c>
      <c r="N82" s="69">
        <f t="shared" si="23"/>
        <v>2.207237666666666</v>
      </c>
      <c r="O82" s="69">
        <f t="shared" si="24"/>
        <v>0</v>
      </c>
      <c r="P82" s="69">
        <f t="shared" si="25"/>
        <v>0.17583333333333331</v>
      </c>
      <c r="Q82" s="69">
        <f t="shared" si="26"/>
        <v>0.16146666666666665</v>
      </c>
      <c r="R82" s="69">
        <f t="shared" si="27"/>
        <v>0</v>
      </c>
      <c r="S82" s="69">
        <f t="shared" si="28"/>
        <v>4.6433333333333333E-2</v>
      </c>
      <c r="T82" s="69">
        <f t="shared" si="29"/>
        <v>0</v>
      </c>
      <c r="U82" s="69">
        <f t="shared" si="30"/>
        <v>0.16116666666666668</v>
      </c>
      <c r="V82" s="69">
        <f t="shared" si="31"/>
        <v>4.1933333333333336E-2</v>
      </c>
      <c r="W82" s="69">
        <f t="shared" si="32"/>
        <v>1.5433333333333332E-2</v>
      </c>
      <c r="X82" s="69">
        <f t="shared" si="33"/>
        <v>3.106666666666667E-2</v>
      </c>
    </row>
    <row r="83" spans="1:24" s="133" customFormat="1" ht="15" x14ac:dyDescent="0.2">
      <c r="A83" s="37" t="s">
        <v>219</v>
      </c>
      <c r="B83" s="18"/>
      <c r="C83" s="19">
        <v>134.86456666666663</v>
      </c>
      <c r="D83" s="20">
        <v>0</v>
      </c>
      <c r="E83" s="21">
        <v>20.543333333333333</v>
      </c>
      <c r="F83" s="22">
        <v>5.2266666666666666</v>
      </c>
      <c r="G83" s="23" t="s">
        <v>15</v>
      </c>
      <c r="H83" s="149">
        <v>1.9933333333333334</v>
      </c>
      <c r="I83" s="21"/>
      <c r="J83" s="19">
        <v>19.670000000000002</v>
      </c>
      <c r="K83" s="21">
        <v>2.3933333333333331</v>
      </c>
      <c r="L83" s="21">
        <v>1.3233333333333335</v>
      </c>
      <c r="M83" s="19">
        <v>2.5933333333333333</v>
      </c>
      <c r="N83" s="24">
        <f t="shared" si="23"/>
        <v>1.3486456666666664</v>
      </c>
      <c r="O83" s="24">
        <f t="shared" si="24"/>
        <v>0</v>
      </c>
      <c r="P83" s="24">
        <f t="shared" si="25"/>
        <v>0.20543333333333333</v>
      </c>
      <c r="Q83" s="24">
        <f t="shared" si="26"/>
        <v>5.2266666666666663E-2</v>
      </c>
      <c r="R83" s="24">
        <f t="shared" si="27"/>
        <v>0</v>
      </c>
      <c r="S83" s="24">
        <f t="shared" si="28"/>
        <v>1.9933333333333334E-2</v>
      </c>
      <c r="T83" s="24">
        <f t="shared" si="29"/>
        <v>0</v>
      </c>
      <c r="U83" s="24">
        <f t="shared" si="30"/>
        <v>0.19670000000000001</v>
      </c>
      <c r="V83" s="24">
        <f t="shared" si="31"/>
        <v>2.3933333333333331E-2</v>
      </c>
      <c r="W83" s="24">
        <f t="shared" si="32"/>
        <v>1.3233333333333335E-2</v>
      </c>
      <c r="X83" s="24">
        <f t="shared" si="33"/>
        <v>2.5933333333333333E-2</v>
      </c>
    </row>
    <row r="84" spans="1:24" s="132" customFormat="1" ht="15" x14ac:dyDescent="0.2">
      <c r="A84" s="62" t="s">
        <v>220</v>
      </c>
      <c r="B84" s="63"/>
      <c r="C84" s="79">
        <v>152.76586666666665</v>
      </c>
      <c r="D84" s="80">
        <v>0</v>
      </c>
      <c r="E84" s="80">
        <v>20.933333333333334</v>
      </c>
      <c r="F84" s="81">
        <v>7.0266666666666664</v>
      </c>
      <c r="G84" s="67" t="s">
        <v>15</v>
      </c>
      <c r="H84" s="155">
        <v>3.1766666666666672</v>
      </c>
      <c r="I84" s="81"/>
      <c r="J84" s="82">
        <v>15.656666666666666</v>
      </c>
      <c r="K84" s="81">
        <v>3.48</v>
      </c>
      <c r="L84" s="81">
        <v>1.1466666666666667</v>
      </c>
      <c r="M84" s="82">
        <v>2.83</v>
      </c>
      <c r="N84" s="69">
        <f t="shared" si="23"/>
        <v>1.5276586666666665</v>
      </c>
      <c r="O84" s="69">
        <f t="shared" si="24"/>
        <v>0</v>
      </c>
      <c r="P84" s="69">
        <f t="shared" si="25"/>
        <v>0.20933333333333334</v>
      </c>
      <c r="Q84" s="69">
        <f t="shared" si="26"/>
        <v>7.0266666666666658E-2</v>
      </c>
      <c r="R84" s="69">
        <f t="shared" si="27"/>
        <v>0</v>
      </c>
      <c r="S84" s="69">
        <f t="shared" si="28"/>
        <v>3.1766666666666672E-2</v>
      </c>
      <c r="T84" s="69">
        <f t="shared" si="29"/>
        <v>0</v>
      </c>
      <c r="U84" s="69">
        <f t="shared" si="30"/>
        <v>0.15656666666666666</v>
      </c>
      <c r="V84" s="69">
        <f t="shared" si="31"/>
        <v>3.4799999999999998E-2</v>
      </c>
      <c r="W84" s="69">
        <f t="shared" si="32"/>
        <v>1.1466666666666667E-2</v>
      </c>
      <c r="X84" s="69">
        <f t="shared" si="33"/>
        <v>2.8300000000000002E-2</v>
      </c>
    </row>
    <row r="85" spans="1:24" s="133" customFormat="1" ht="15" x14ac:dyDescent="0.2">
      <c r="A85" s="37" t="s">
        <v>221</v>
      </c>
      <c r="B85" s="18"/>
      <c r="C85" s="19">
        <v>141.58099999999999</v>
      </c>
      <c r="D85" s="20">
        <v>0</v>
      </c>
      <c r="E85" s="21">
        <v>21.56</v>
      </c>
      <c r="F85" s="22">
        <v>5.49</v>
      </c>
      <c r="G85" s="23" t="s">
        <v>15</v>
      </c>
      <c r="H85" s="149">
        <v>1.91</v>
      </c>
      <c r="I85" s="21"/>
      <c r="J85" s="19">
        <v>17.45</v>
      </c>
      <c r="K85" s="21">
        <v>3.65</v>
      </c>
      <c r="L85" s="21">
        <v>1.8633333333333333</v>
      </c>
      <c r="M85" s="19">
        <v>3.64</v>
      </c>
      <c r="N85" s="24">
        <f t="shared" si="23"/>
        <v>1.4158099999999998</v>
      </c>
      <c r="O85" s="24">
        <f t="shared" si="24"/>
        <v>0</v>
      </c>
      <c r="P85" s="24">
        <f t="shared" si="25"/>
        <v>0.21559999999999999</v>
      </c>
      <c r="Q85" s="24">
        <f t="shared" si="26"/>
        <v>5.4900000000000004E-2</v>
      </c>
      <c r="R85" s="24">
        <f t="shared" si="27"/>
        <v>0</v>
      </c>
      <c r="S85" s="24">
        <f t="shared" si="28"/>
        <v>1.9099999999999999E-2</v>
      </c>
      <c r="T85" s="24">
        <f t="shared" si="29"/>
        <v>0</v>
      </c>
      <c r="U85" s="24">
        <f t="shared" si="30"/>
        <v>0.17449999999999999</v>
      </c>
      <c r="V85" s="24">
        <f t="shared" si="31"/>
        <v>3.6499999999999998E-2</v>
      </c>
      <c r="W85" s="24">
        <f t="shared" si="32"/>
        <v>1.8633333333333332E-2</v>
      </c>
      <c r="X85" s="24">
        <f t="shared" si="33"/>
        <v>3.6400000000000002E-2</v>
      </c>
    </row>
    <row r="86" spans="1:24" s="132" customFormat="1" ht="15" x14ac:dyDescent="0.2">
      <c r="A86" s="62" t="s">
        <v>227</v>
      </c>
      <c r="B86" s="63"/>
      <c r="C86" s="79">
        <v>158.7099</v>
      </c>
      <c r="D86" s="80">
        <v>0</v>
      </c>
      <c r="E86" s="80">
        <v>21.41</v>
      </c>
      <c r="F86" s="81">
        <v>7.46</v>
      </c>
      <c r="G86" s="67" t="s">
        <v>15</v>
      </c>
      <c r="H86" s="155" t="s">
        <v>18</v>
      </c>
      <c r="I86" s="81"/>
      <c r="J86" s="82">
        <v>14.15</v>
      </c>
      <c r="K86" s="81">
        <v>3.65</v>
      </c>
      <c r="L86" s="81">
        <v>1.76</v>
      </c>
      <c r="M86" s="82">
        <v>4.3600000000000003</v>
      </c>
      <c r="N86" s="69">
        <f t="shared" si="23"/>
        <v>1.587099</v>
      </c>
      <c r="O86" s="69">
        <f t="shared" si="24"/>
        <v>0</v>
      </c>
      <c r="P86" s="69">
        <f t="shared" si="25"/>
        <v>0.21410000000000001</v>
      </c>
      <c r="Q86" s="69">
        <f t="shared" si="26"/>
        <v>7.46E-2</v>
      </c>
      <c r="R86" s="69">
        <f t="shared" si="27"/>
        <v>0</v>
      </c>
      <c r="S86" s="69">
        <f t="shared" si="28"/>
        <v>0</v>
      </c>
      <c r="T86" s="69">
        <f t="shared" si="29"/>
        <v>0</v>
      </c>
      <c r="U86" s="69">
        <f t="shared" si="30"/>
        <v>0.14150000000000001</v>
      </c>
      <c r="V86" s="69">
        <f t="shared" si="31"/>
        <v>3.6499999999999998E-2</v>
      </c>
      <c r="W86" s="69">
        <f t="shared" si="32"/>
        <v>1.7600000000000001E-2</v>
      </c>
      <c r="X86" s="69">
        <f t="shared" si="33"/>
        <v>4.36E-2</v>
      </c>
    </row>
    <row r="87" spans="1:24" s="133" customFormat="1" ht="15" x14ac:dyDescent="0.2">
      <c r="A87" s="37" t="s">
        <v>228</v>
      </c>
      <c r="B87" s="18"/>
      <c r="C87" s="19">
        <v>133.46889999999996</v>
      </c>
      <c r="D87" s="20">
        <v>0</v>
      </c>
      <c r="E87" s="21">
        <v>21.723333333333329</v>
      </c>
      <c r="F87" s="22">
        <v>4.5133333333333328</v>
      </c>
      <c r="G87" s="23" t="s">
        <v>15</v>
      </c>
      <c r="H87" s="149">
        <v>1.5066666666666666</v>
      </c>
      <c r="I87" s="21"/>
      <c r="J87" s="19">
        <v>20.103333333333335</v>
      </c>
      <c r="K87" s="21">
        <v>4.47</v>
      </c>
      <c r="L87" s="21">
        <v>1.78</v>
      </c>
      <c r="M87" s="19">
        <v>3.2966666666666669</v>
      </c>
      <c r="N87" s="24">
        <f t="shared" si="23"/>
        <v>1.3346889999999996</v>
      </c>
      <c r="O87" s="24">
        <f t="shared" si="24"/>
        <v>0</v>
      </c>
      <c r="P87" s="24">
        <f t="shared" si="25"/>
        <v>0.21723333333333328</v>
      </c>
      <c r="Q87" s="24">
        <f t="shared" si="26"/>
        <v>4.5133333333333331E-2</v>
      </c>
      <c r="R87" s="24">
        <f t="shared" si="27"/>
        <v>0</v>
      </c>
      <c r="S87" s="24">
        <f t="shared" si="28"/>
        <v>1.5066666666666666E-2</v>
      </c>
      <c r="T87" s="24">
        <f t="shared" si="29"/>
        <v>0</v>
      </c>
      <c r="U87" s="24">
        <f t="shared" si="30"/>
        <v>0.20103333333333334</v>
      </c>
      <c r="V87" s="24">
        <f t="shared" si="31"/>
        <v>4.4699999999999997E-2</v>
      </c>
      <c r="W87" s="24">
        <f t="shared" si="32"/>
        <v>1.78E-2</v>
      </c>
      <c r="X87" s="24">
        <f t="shared" si="33"/>
        <v>3.2966666666666672E-2</v>
      </c>
    </row>
    <row r="88" spans="1:24" s="132" customFormat="1" ht="15" x14ac:dyDescent="0.2">
      <c r="A88" s="62" t="s">
        <v>229</v>
      </c>
      <c r="B88" s="63"/>
      <c r="C88" s="79">
        <v>259.2756333333333</v>
      </c>
      <c r="D88" s="80">
        <v>0</v>
      </c>
      <c r="E88" s="80">
        <v>17.556666666666668</v>
      </c>
      <c r="F88" s="81">
        <v>20.433333333333334</v>
      </c>
      <c r="G88" s="67" t="s">
        <v>15</v>
      </c>
      <c r="H88" s="155">
        <v>4.25</v>
      </c>
      <c r="I88" s="81"/>
      <c r="J88" s="82">
        <v>15.323333333333332</v>
      </c>
      <c r="K88" s="81">
        <v>2.63</v>
      </c>
      <c r="L88" s="81">
        <v>1.31</v>
      </c>
      <c r="M88" s="82">
        <v>3.9433333333333334</v>
      </c>
      <c r="N88" s="69">
        <f t="shared" si="23"/>
        <v>2.592756333333333</v>
      </c>
      <c r="O88" s="69">
        <f t="shared" si="24"/>
        <v>0</v>
      </c>
      <c r="P88" s="69">
        <f t="shared" si="25"/>
        <v>0.17556666666666668</v>
      </c>
      <c r="Q88" s="69">
        <f t="shared" si="26"/>
        <v>0.20433333333333334</v>
      </c>
      <c r="R88" s="69">
        <f t="shared" si="27"/>
        <v>0</v>
      </c>
      <c r="S88" s="69">
        <f t="shared" si="28"/>
        <v>4.2500000000000003E-2</v>
      </c>
      <c r="T88" s="69">
        <f t="shared" si="29"/>
        <v>0</v>
      </c>
      <c r="U88" s="69">
        <f t="shared" si="30"/>
        <v>0.15323333333333333</v>
      </c>
      <c r="V88" s="69">
        <f t="shared" si="31"/>
        <v>2.63E-2</v>
      </c>
      <c r="W88" s="69">
        <f t="shared" si="32"/>
        <v>1.3100000000000001E-2</v>
      </c>
      <c r="X88" s="69">
        <f t="shared" si="33"/>
        <v>3.9433333333333334E-2</v>
      </c>
    </row>
    <row r="89" spans="1:24" s="133" customFormat="1" ht="15" x14ac:dyDescent="0.2">
      <c r="A89" s="17" t="s">
        <v>230</v>
      </c>
      <c r="B89" s="18"/>
      <c r="C89" s="29">
        <v>312.74842790365221</v>
      </c>
      <c r="D89" s="30">
        <v>0</v>
      </c>
      <c r="E89" s="30">
        <v>19.658333333333331</v>
      </c>
      <c r="F89" s="31">
        <v>25.366666666666671</v>
      </c>
      <c r="G89" s="23" t="s">
        <v>15</v>
      </c>
      <c r="H89" s="154" t="s">
        <v>18</v>
      </c>
      <c r="I89" s="31"/>
      <c r="J89" s="32">
        <v>12.219666666666669</v>
      </c>
      <c r="K89" s="31">
        <v>3.6503333333333337</v>
      </c>
      <c r="L89" s="31">
        <v>1.3296666666666668</v>
      </c>
      <c r="M89" s="32">
        <v>14.11</v>
      </c>
      <c r="N89" s="24">
        <f t="shared" ref="N89:N115" si="34">IF(ISNUMBER(C89),C89/100,0)</f>
        <v>3.1274842790365223</v>
      </c>
      <c r="O89" s="24">
        <f t="shared" ref="O89:O115" si="35">IF(ISNUMBER(D89),D89/100,0)</f>
        <v>0</v>
      </c>
      <c r="P89" s="24">
        <f t="shared" ref="P89:P115" si="36">IF(ISNUMBER(E89),E89/100,0)</f>
        <v>0.1965833333333333</v>
      </c>
      <c r="Q89" s="24">
        <f t="shared" ref="Q89:Q115" si="37">IF(ISNUMBER(F89),F89/100,0)</f>
        <v>0.25366666666666671</v>
      </c>
      <c r="R89" s="24">
        <f t="shared" ref="R89:R115" si="38">IF(ISNUMBER(G89),G89/100,0)</f>
        <v>0</v>
      </c>
      <c r="S89" s="24">
        <f t="shared" ref="S89:S115" si="39">IF(ISNUMBER(H89),H89/100,0)</f>
        <v>0</v>
      </c>
      <c r="T89" s="24">
        <f t="shared" ref="T89:T115" si="40">IF(ISNUMBER(I89),I89/100,0)</f>
        <v>0</v>
      </c>
      <c r="U89" s="24">
        <f t="shared" ref="U89:U115" si="41">IF(ISNUMBER(J89),J89/100,0)</f>
        <v>0.12219666666666669</v>
      </c>
      <c r="V89" s="24">
        <f t="shared" ref="V89:V115" si="42">IF(ISNUMBER(K89),K89/100,0)</f>
        <v>3.6503333333333339E-2</v>
      </c>
      <c r="W89" s="24">
        <f t="shared" ref="W89:W115" si="43">IF(ISNUMBER(L89),L89/100,0)</f>
        <v>1.3296666666666668E-2</v>
      </c>
      <c r="X89" s="24">
        <f t="shared" ref="X89:X115" si="44">IF(ISNUMBER(M89),M89/100,0)</f>
        <v>0.1411</v>
      </c>
    </row>
    <row r="90" spans="1:24" s="132" customFormat="1" ht="15" x14ac:dyDescent="0.2">
      <c r="A90" s="83" t="s">
        <v>231</v>
      </c>
      <c r="B90" s="63"/>
      <c r="C90" s="68">
        <v>570.167626501619</v>
      </c>
      <c r="D90" s="65">
        <v>29.13496600055695</v>
      </c>
      <c r="E90" s="66">
        <v>18.509367332776389</v>
      </c>
      <c r="F90" s="73">
        <v>46.279666666666664</v>
      </c>
      <c r="G90" s="67">
        <v>3.6630000000000003</v>
      </c>
      <c r="H90" s="150" t="s">
        <v>15</v>
      </c>
      <c r="I90" s="66" t="s">
        <v>18</v>
      </c>
      <c r="J90" s="68">
        <v>236.61</v>
      </c>
      <c r="K90" s="66">
        <v>4.7166666666666677</v>
      </c>
      <c r="L90" s="66">
        <v>5.2210000000000001</v>
      </c>
      <c r="M90" s="68">
        <v>32.587666666666671</v>
      </c>
      <c r="N90" s="69">
        <f t="shared" si="34"/>
        <v>5.7016762650161903</v>
      </c>
      <c r="O90" s="69">
        <f t="shared" si="35"/>
        <v>0.2913496600055695</v>
      </c>
      <c r="P90" s="69">
        <f t="shared" si="36"/>
        <v>0.18509367332776389</v>
      </c>
      <c r="Q90" s="69">
        <f t="shared" si="37"/>
        <v>0.46279666666666663</v>
      </c>
      <c r="R90" s="69">
        <f t="shared" si="38"/>
        <v>3.6630000000000003E-2</v>
      </c>
      <c r="S90" s="69">
        <f t="shared" si="39"/>
        <v>0</v>
      </c>
      <c r="T90" s="69">
        <f t="shared" si="40"/>
        <v>0</v>
      </c>
      <c r="U90" s="69">
        <f t="shared" si="41"/>
        <v>2.3661000000000003</v>
      </c>
      <c r="V90" s="69">
        <f t="shared" si="42"/>
        <v>4.7166666666666676E-2</v>
      </c>
      <c r="W90" s="69">
        <f t="shared" si="43"/>
        <v>5.2209999999999999E-2</v>
      </c>
      <c r="X90" s="69">
        <f t="shared" si="44"/>
        <v>0.3258766666666667</v>
      </c>
    </row>
    <row r="91" spans="1:24" s="133" customFormat="1" ht="15" x14ac:dyDescent="0.2">
      <c r="A91" s="17" t="s">
        <v>232</v>
      </c>
      <c r="B91" s="18"/>
      <c r="C91" s="29">
        <v>642.96307168106932</v>
      </c>
      <c r="D91" s="30">
        <v>15.078659898440039</v>
      </c>
      <c r="E91" s="30">
        <v>14.536340101559956</v>
      </c>
      <c r="F91" s="31">
        <v>63.459000000000003</v>
      </c>
      <c r="G91" s="23">
        <v>7.931</v>
      </c>
      <c r="H91" s="154" t="s">
        <v>15</v>
      </c>
      <c r="I91" s="31" t="s">
        <v>18</v>
      </c>
      <c r="J91" s="32">
        <v>365.12333333333339</v>
      </c>
      <c r="K91" s="31">
        <v>4.219333333333334</v>
      </c>
      <c r="L91" s="31">
        <v>2.31</v>
      </c>
      <c r="M91" s="32">
        <v>146.33666666666667</v>
      </c>
      <c r="N91" s="24">
        <f t="shared" si="34"/>
        <v>6.429630716810693</v>
      </c>
      <c r="O91" s="24">
        <f t="shared" si="35"/>
        <v>0.15078659898440039</v>
      </c>
      <c r="P91" s="24">
        <f t="shared" si="36"/>
        <v>0.14536340101559955</v>
      </c>
      <c r="Q91" s="24">
        <f t="shared" si="37"/>
        <v>0.63458999999999999</v>
      </c>
      <c r="R91" s="24">
        <f t="shared" si="38"/>
        <v>7.9310000000000005E-2</v>
      </c>
      <c r="S91" s="24">
        <f t="shared" si="39"/>
        <v>0</v>
      </c>
      <c r="T91" s="24">
        <f t="shared" si="40"/>
        <v>0</v>
      </c>
      <c r="U91" s="24">
        <f t="shared" si="41"/>
        <v>3.6512333333333338</v>
      </c>
      <c r="V91" s="24">
        <f t="shared" si="42"/>
        <v>4.219333333333334E-2</v>
      </c>
      <c r="W91" s="24">
        <f t="shared" si="43"/>
        <v>2.3099999999999999E-2</v>
      </c>
      <c r="X91" s="24">
        <f t="shared" si="44"/>
        <v>1.4633666666666667</v>
      </c>
    </row>
    <row r="92" spans="1:24" s="132" customFormat="1" ht="15" x14ac:dyDescent="0.2">
      <c r="A92" s="75" t="s">
        <v>233</v>
      </c>
      <c r="B92" s="63"/>
      <c r="C92" s="68">
        <v>39.420046376811584</v>
      </c>
      <c r="D92" s="65">
        <v>8.8531884057970984</v>
      </c>
      <c r="E92" s="66">
        <v>1.7101449275362322</v>
      </c>
      <c r="F92" s="73">
        <v>0.08</v>
      </c>
      <c r="G92" s="67">
        <v>2.186666666666667</v>
      </c>
      <c r="H92" s="150">
        <v>0.08</v>
      </c>
      <c r="I92" s="66">
        <v>4.666666666666667</v>
      </c>
      <c r="J92" s="68">
        <v>11.91666667</v>
      </c>
      <c r="K92" s="66">
        <v>0.17333333333333334</v>
      </c>
      <c r="L92" s="66">
        <v>0.20333333333333337</v>
      </c>
      <c r="M92" s="68">
        <v>14</v>
      </c>
      <c r="N92" s="69">
        <f t="shared" si="34"/>
        <v>0.39420046376811585</v>
      </c>
      <c r="O92" s="69">
        <f t="shared" si="35"/>
        <v>8.853188405797098E-2</v>
      </c>
      <c r="P92" s="69">
        <f t="shared" si="36"/>
        <v>1.7101449275362321E-2</v>
      </c>
      <c r="Q92" s="69">
        <f t="shared" si="37"/>
        <v>8.0000000000000004E-4</v>
      </c>
      <c r="R92" s="69">
        <f t="shared" si="38"/>
        <v>2.186666666666667E-2</v>
      </c>
      <c r="S92" s="69">
        <f t="shared" si="39"/>
        <v>8.0000000000000004E-4</v>
      </c>
      <c r="T92" s="69">
        <f t="shared" si="40"/>
        <v>4.6666666666666669E-2</v>
      </c>
      <c r="U92" s="69">
        <f t="shared" si="41"/>
        <v>0.11916666669999999</v>
      </c>
      <c r="V92" s="69">
        <f t="shared" si="42"/>
        <v>1.7333333333333335E-3</v>
      </c>
      <c r="W92" s="69">
        <f t="shared" si="43"/>
        <v>2.0333333333333336E-3</v>
      </c>
      <c r="X92" s="69">
        <f t="shared" si="44"/>
        <v>0.14000000000000001</v>
      </c>
    </row>
    <row r="93" spans="1:24" ht="15" x14ac:dyDescent="0.2">
      <c r="A93" s="36" t="s">
        <v>234</v>
      </c>
      <c r="B93" s="18"/>
      <c r="C93" s="29">
        <v>19.515885507246438</v>
      </c>
      <c r="D93" s="30">
        <v>3.3707246376811648</v>
      </c>
      <c r="E93" s="30">
        <v>1.8659420289855071</v>
      </c>
      <c r="F93" s="31">
        <v>0.35</v>
      </c>
      <c r="G93" s="23">
        <v>3.55</v>
      </c>
      <c r="H93" s="154">
        <v>7.0000000000000007E-2</v>
      </c>
      <c r="I93" s="31">
        <v>31.78</v>
      </c>
      <c r="J93" s="32">
        <v>24.593333333333334</v>
      </c>
      <c r="K93" s="31">
        <v>0.30333333333333329</v>
      </c>
      <c r="L93" s="31">
        <v>0.64666666666666661</v>
      </c>
      <c r="M93" s="32">
        <v>79.853333333333339</v>
      </c>
      <c r="N93" s="24">
        <f t="shared" si="34"/>
        <v>0.19515885507246439</v>
      </c>
      <c r="O93" s="24">
        <f t="shared" si="35"/>
        <v>3.3707246376811648E-2</v>
      </c>
      <c r="P93" s="24">
        <f t="shared" si="36"/>
        <v>1.865942028985507E-2</v>
      </c>
      <c r="Q93" s="24">
        <f t="shared" si="37"/>
        <v>3.4999999999999996E-3</v>
      </c>
      <c r="R93" s="24">
        <f t="shared" si="38"/>
        <v>3.5499999999999997E-2</v>
      </c>
      <c r="S93" s="24">
        <f t="shared" si="39"/>
        <v>7.000000000000001E-4</v>
      </c>
      <c r="T93" s="24">
        <f t="shared" si="40"/>
        <v>0.31780000000000003</v>
      </c>
      <c r="U93" s="24">
        <f t="shared" si="41"/>
        <v>0.24593333333333334</v>
      </c>
      <c r="V93" s="24">
        <f t="shared" si="42"/>
        <v>3.0333333333333328E-3</v>
      </c>
      <c r="W93" s="24">
        <f t="shared" si="43"/>
        <v>6.4666666666666657E-3</v>
      </c>
      <c r="X93" s="24">
        <f t="shared" si="44"/>
        <v>0.79853333333333343</v>
      </c>
    </row>
    <row r="94" spans="1:24" s="132" customFormat="1" ht="15" x14ac:dyDescent="0.2">
      <c r="A94" s="83" t="s">
        <v>235</v>
      </c>
      <c r="B94" s="63"/>
      <c r="C94" s="76">
        <v>34.135388405797137</v>
      </c>
      <c r="D94" s="65">
        <v>7.66</v>
      </c>
      <c r="E94" s="65">
        <v>1.3224637681159419</v>
      </c>
      <c r="F94" s="78">
        <v>0.17333333333333334</v>
      </c>
      <c r="G94" s="67">
        <v>3.1833333333333336</v>
      </c>
      <c r="H94" s="164">
        <v>840.5</v>
      </c>
      <c r="I94" s="84">
        <v>5.1166666666666671</v>
      </c>
      <c r="J94" s="85">
        <v>11.226666666666667</v>
      </c>
      <c r="K94" s="84">
        <v>0.22333333333333336</v>
      </c>
      <c r="L94" s="84">
        <v>0.18333333333333335</v>
      </c>
      <c r="M94" s="85">
        <v>22.54</v>
      </c>
      <c r="N94" s="69">
        <f t="shared" si="34"/>
        <v>0.34135388405797135</v>
      </c>
      <c r="O94" s="69">
        <f t="shared" si="35"/>
        <v>7.6600000000000001E-2</v>
      </c>
      <c r="P94" s="69">
        <f t="shared" si="36"/>
        <v>1.322463768115942E-2</v>
      </c>
      <c r="Q94" s="69">
        <f t="shared" si="37"/>
        <v>1.7333333333333335E-3</v>
      </c>
      <c r="R94" s="69">
        <f t="shared" si="38"/>
        <v>3.1833333333333338E-2</v>
      </c>
      <c r="S94" s="69">
        <f t="shared" si="39"/>
        <v>8.4049999999999994</v>
      </c>
      <c r="T94" s="69">
        <f t="shared" si="40"/>
        <v>5.1166666666666673E-2</v>
      </c>
      <c r="U94" s="69">
        <f t="shared" si="41"/>
        <v>0.11226666666666667</v>
      </c>
      <c r="V94" s="69">
        <f t="shared" si="42"/>
        <v>2.2333333333333337E-3</v>
      </c>
      <c r="W94" s="69">
        <f t="shared" si="43"/>
        <v>1.8333333333333335E-3</v>
      </c>
      <c r="X94" s="69">
        <f t="shared" si="44"/>
        <v>0.22539999999999999</v>
      </c>
    </row>
    <row r="95" spans="1:24" s="133" customFormat="1" ht="15" x14ac:dyDescent="0.2">
      <c r="A95" s="17" t="s">
        <v>124</v>
      </c>
      <c r="B95" s="18"/>
      <c r="C95" s="19">
        <v>369.59975000000003</v>
      </c>
      <c r="D95" s="20">
        <v>80.834999999999994</v>
      </c>
      <c r="E95" s="21">
        <v>7.291666666666667</v>
      </c>
      <c r="F95" s="40">
        <v>1.6033333333333335</v>
      </c>
      <c r="G95" s="23">
        <v>5.293333333333333</v>
      </c>
      <c r="H95" s="149" t="s">
        <v>15</v>
      </c>
      <c r="I95" s="21" t="s">
        <v>18</v>
      </c>
      <c r="J95" s="19">
        <v>20.096</v>
      </c>
      <c r="K95" s="21">
        <v>0.6110000000000001</v>
      </c>
      <c r="L95" s="21">
        <v>0.52433333333333332</v>
      </c>
      <c r="M95" s="19">
        <v>1.8136666666666665</v>
      </c>
      <c r="N95" s="24">
        <f t="shared" si="34"/>
        <v>3.6959975000000003</v>
      </c>
      <c r="O95" s="24">
        <f t="shared" si="35"/>
        <v>0.8083499999999999</v>
      </c>
      <c r="P95" s="24">
        <f t="shared" si="36"/>
        <v>7.2916666666666671E-2</v>
      </c>
      <c r="Q95" s="24">
        <f t="shared" si="37"/>
        <v>1.6033333333333333E-2</v>
      </c>
      <c r="R95" s="24">
        <f t="shared" si="38"/>
        <v>5.2933333333333332E-2</v>
      </c>
      <c r="S95" s="24">
        <f t="shared" si="39"/>
        <v>0</v>
      </c>
      <c r="T95" s="24">
        <f t="shared" si="40"/>
        <v>0</v>
      </c>
      <c r="U95" s="24">
        <f t="shared" si="41"/>
        <v>0.20096</v>
      </c>
      <c r="V95" s="24">
        <f t="shared" si="42"/>
        <v>6.1100000000000008E-3</v>
      </c>
      <c r="W95" s="24">
        <f t="shared" si="43"/>
        <v>5.2433333333333334E-3</v>
      </c>
      <c r="X95" s="24">
        <f t="shared" si="44"/>
        <v>1.8136666666666666E-2</v>
      </c>
    </row>
    <row r="96" spans="1:24" s="132" customFormat="1" ht="15" x14ac:dyDescent="0.2">
      <c r="A96" s="62" t="s">
        <v>123</v>
      </c>
      <c r="B96" s="63"/>
      <c r="C96" s="76">
        <v>363.33831666666663</v>
      </c>
      <c r="D96" s="65">
        <v>80.448333333333338</v>
      </c>
      <c r="E96" s="77">
        <v>6.875</v>
      </c>
      <c r="F96" s="77">
        <v>1.1833333333333333</v>
      </c>
      <c r="G96" s="67">
        <v>1.8366666666666667</v>
      </c>
      <c r="H96" s="150" t="s">
        <v>15</v>
      </c>
      <c r="I96" s="86" t="s">
        <v>18</v>
      </c>
      <c r="J96" s="76">
        <v>16.548666666666666</v>
      </c>
      <c r="K96" s="77">
        <v>0.32566666666666672</v>
      </c>
      <c r="L96" s="77">
        <v>1.6933333333333334</v>
      </c>
      <c r="M96" s="76">
        <v>1.9746666666666666</v>
      </c>
      <c r="N96" s="69">
        <f t="shared" si="34"/>
        <v>3.6333831666666665</v>
      </c>
      <c r="O96" s="69">
        <f t="shared" si="35"/>
        <v>0.80448333333333333</v>
      </c>
      <c r="P96" s="69">
        <f t="shared" si="36"/>
        <v>6.8750000000000006E-2</v>
      </c>
      <c r="Q96" s="69">
        <f t="shared" si="37"/>
        <v>1.1833333333333333E-2</v>
      </c>
      <c r="R96" s="69">
        <f t="shared" si="38"/>
        <v>1.8366666666666667E-2</v>
      </c>
      <c r="S96" s="69">
        <f t="shared" si="39"/>
        <v>0</v>
      </c>
      <c r="T96" s="69">
        <f t="shared" si="40"/>
        <v>0</v>
      </c>
      <c r="U96" s="69">
        <f t="shared" si="41"/>
        <v>0.16548666666666667</v>
      </c>
      <c r="V96" s="69">
        <f t="shared" si="42"/>
        <v>3.2566666666666673E-3</v>
      </c>
      <c r="W96" s="69">
        <f t="shared" si="43"/>
        <v>1.6933333333333335E-2</v>
      </c>
      <c r="X96" s="69">
        <f t="shared" si="44"/>
        <v>1.9746666666666666E-2</v>
      </c>
    </row>
    <row r="97" spans="1:24" s="133" customFormat="1" ht="15" x14ac:dyDescent="0.2">
      <c r="A97" s="17" t="s">
        <v>122</v>
      </c>
      <c r="B97" s="18"/>
      <c r="C97" s="25">
        <v>365.354163768116</v>
      </c>
      <c r="D97" s="20">
        <v>83.824202898550723</v>
      </c>
      <c r="E97" s="26">
        <v>7.1557971014492754</v>
      </c>
      <c r="F97" s="27">
        <v>0.95666666666666667</v>
      </c>
      <c r="G97" s="23">
        <v>4.1166666666666663</v>
      </c>
      <c r="H97" s="149">
        <v>15</v>
      </c>
      <c r="I97" s="26">
        <v>17.293333333333333</v>
      </c>
      <c r="J97" s="25">
        <v>10.933333333333332</v>
      </c>
      <c r="K97" s="26">
        <v>7.63</v>
      </c>
      <c r="L97" s="26">
        <v>3.05</v>
      </c>
      <c r="M97" s="25">
        <v>142.92333333333332</v>
      </c>
      <c r="N97" s="24">
        <f t="shared" si="34"/>
        <v>3.65354163768116</v>
      </c>
      <c r="O97" s="24">
        <f t="shared" si="35"/>
        <v>0.83824202898550726</v>
      </c>
      <c r="P97" s="24">
        <f t="shared" si="36"/>
        <v>7.1557971014492752E-2</v>
      </c>
      <c r="Q97" s="24">
        <f t="shared" si="37"/>
        <v>9.566666666666666E-3</v>
      </c>
      <c r="R97" s="24">
        <f t="shared" si="38"/>
        <v>4.1166666666666664E-2</v>
      </c>
      <c r="S97" s="24">
        <f t="shared" si="39"/>
        <v>0.15</v>
      </c>
      <c r="T97" s="24">
        <f t="shared" si="40"/>
        <v>0.17293333333333333</v>
      </c>
      <c r="U97" s="24">
        <f t="shared" si="41"/>
        <v>0.10933333333333332</v>
      </c>
      <c r="V97" s="24">
        <f t="shared" si="42"/>
        <v>7.6299999999999993E-2</v>
      </c>
      <c r="W97" s="24">
        <f t="shared" si="43"/>
        <v>3.0499999999999999E-2</v>
      </c>
      <c r="X97" s="24">
        <f t="shared" si="44"/>
        <v>1.4292333333333331</v>
      </c>
    </row>
    <row r="98" spans="1:24" s="132" customFormat="1" ht="15" x14ac:dyDescent="0.2">
      <c r="A98" s="83" t="s">
        <v>121</v>
      </c>
      <c r="B98" s="63"/>
      <c r="C98" s="79">
        <v>376.55525362318843</v>
      </c>
      <c r="D98" s="80">
        <v>88.840579710144922</v>
      </c>
      <c r="E98" s="80">
        <v>4.7427536231884071</v>
      </c>
      <c r="F98" s="81">
        <v>0.66666666666666663</v>
      </c>
      <c r="G98" s="67">
        <v>2.1066666666666669</v>
      </c>
      <c r="H98" s="155" t="s">
        <v>15</v>
      </c>
      <c r="I98" s="81">
        <v>14.55</v>
      </c>
      <c r="J98" s="82">
        <v>7.94</v>
      </c>
      <c r="K98" s="81">
        <v>8.48</v>
      </c>
      <c r="L98" s="81">
        <v>3.9033333333333338</v>
      </c>
      <c r="M98" s="82">
        <v>56.423333333333339</v>
      </c>
      <c r="N98" s="69">
        <f t="shared" si="34"/>
        <v>3.7655525362318842</v>
      </c>
      <c r="O98" s="69">
        <f t="shared" si="35"/>
        <v>0.88840579710144918</v>
      </c>
      <c r="P98" s="69">
        <f t="shared" si="36"/>
        <v>4.7427536231884074E-2</v>
      </c>
      <c r="Q98" s="69">
        <f t="shared" si="37"/>
        <v>6.6666666666666662E-3</v>
      </c>
      <c r="R98" s="69">
        <f t="shared" si="38"/>
        <v>2.1066666666666668E-2</v>
      </c>
      <c r="S98" s="69">
        <f t="shared" si="39"/>
        <v>0</v>
      </c>
      <c r="T98" s="69">
        <f t="shared" si="40"/>
        <v>0.14550000000000002</v>
      </c>
      <c r="U98" s="69">
        <f t="shared" si="41"/>
        <v>7.9399999999999998E-2</v>
      </c>
      <c r="V98" s="69">
        <f t="shared" si="42"/>
        <v>8.48E-2</v>
      </c>
      <c r="W98" s="69">
        <f t="shared" si="43"/>
        <v>3.9033333333333337E-2</v>
      </c>
      <c r="X98" s="69">
        <f t="shared" si="44"/>
        <v>0.56423333333333336</v>
      </c>
    </row>
    <row r="99" spans="1:24" s="133" customFormat="1" ht="15" x14ac:dyDescent="0.2">
      <c r="A99" s="37" t="s">
        <v>92</v>
      </c>
      <c r="B99" s="18"/>
      <c r="C99" s="19">
        <v>2.7307499511241429</v>
      </c>
      <c r="D99" s="20">
        <v>0.64299999999999313</v>
      </c>
      <c r="E99" s="21">
        <v>0</v>
      </c>
      <c r="F99" s="22">
        <v>5.1999999999999998E-2</v>
      </c>
      <c r="G99" s="23" t="s">
        <v>15</v>
      </c>
      <c r="H99" s="149" t="s">
        <v>15</v>
      </c>
      <c r="I99" s="21" t="s">
        <v>19</v>
      </c>
      <c r="J99" s="19">
        <v>2.0369999999999999</v>
      </c>
      <c r="K99" s="21" t="s">
        <v>18</v>
      </c>
      <c r="L99" s="21" t="s">
        <v>18</v>
      </c>
      <c r="M99" s="19">
        <v>0.64466666666666661</v>
      </c>
      <c r="N99" s="24">
        <f t="shared" si="34"/>
        <v>2.730749951124143E-2</v>
      </c>
      <c r="O99" s="24">
        <f t="shared" si="35"/>
        <v>6.4299999999999314E-3</v>
      </c>
      <c r="P99" s="24">
        <f t="shared" si="36"/>
        <v>0</v>
      </c>
      <c r="Q99" s="24">
        <f t="shared" si="37"/>
        <v>5.1999999999999995E-4</v>
      </c>
      <c r="R99" s="24">
        <f t="shared" si="38"/>
        <v>0</v>
      </c>
      <c r="S99" s="24">
        <f t="shared" si="39"/>
        <v>0</v>
      </c>
      <c r="T99" s="24">
        <f t="shared" si="40"/>
        <v>0</v>
      </c>
      <c r="U99" s="24">
        <f t="shared" si="41"/>
        <v>2.0369999999999999E-2</v>
      </c>
      <c r="V99" s="24">
        <f t="shared" si="42"/>
        <v>0</v>
      </c>
      <c r="W99" s="24">
        <f t="shared" si="43"/>
        <v>0</v>
      </c>
      <c r="X99" s="24">
        <f t="shared" si="44"/>
        <v>6.4466666666666665E-3</v>
      </c>
    </row>
    <row r="100" spans="1:24" s="132" customFormat="1" ht="15" x14ac:dyDescent="0.2">
      <c r="A100" s="75" t="s">
        <v>162</v>
      </c>
      <c r="B100" s="63"/>
      <c r="C100" s="79">
        <v>42.1</v>
      </c>
      <c r="D100" s="80">
        <v>6.9</v>
      </c>
      <c r="E100" s="80">
        <v>2.5</v>
      </c>
      <c r="F100" s="81">
        <v>0.5</v>
      </c>
      <c r="G100" s="67">
        <v>1.2</v>
      </c>
      <c r="H100" s="155" t="s">
        <v>15</v>
      </c>
      <c r="I100" s="81">
        <v>31.78</v>
      </c>
      <c r="J100" s="82">
        <v>24.593333333333334</v>
      </c>
      <c r="K100" s="81">
        <v>0.30333333333333329</v>
      </c>
      <c r="L100" s="81">
        <v>0.64666666666666661</v>
      </c>
      <c r="M100" s="82">
        <v>79.853333333333339</v>
      </c>
      <c r="N100" s="69">
        <f t="shared" si="34"/>
        <v>0.42100000000000004</v>
      </c>
      <c r="O100" s="69">
        <f t="shared" si="35"/>
        <v>6.9000000000000006E-2</v>
      </c>
      <c r="P100" s="69">
        <f t="shared" si="36"/>
        <v>2.5000000000000001E-2</v>
      </c>
      <c r="Q100" s="69">
        <f t="shared" si="37"/>
        <v>5.0000000000000001E-3</v>
      </c>
      <c r="R100" s="69">
        <f t="shared" si="38"/>
        <v>1.2E-2</v>
      </c>
      <c r="S100" s="69">
        <f t="shared" si="39"/>
        <v>0</v>
      </c>
      <c r="T100" s="69">
        <f t="shared" si="40"/>
        <v>0.31780000000000003</v>
      </c>
      <c r="U100" s="69">
        <f t="shared" si="41"/>
        <v>0.24593333333333334</v>
      </c>
      <c r="V100" s="69">
        <f t="shared" si="42"/>
        <v>3.0333333333333328E-3</v>
      </c>
      <c r="W100" s="69">
        <f t="shared" si="43"/>
        <v>6.4666666666666657E-3</v>
      </c>
      <c r="X100" s="69">
        <f t="shared" si="44"/>
        <v>0.79853333333333343</v>
      </c>
    </row>
    <row r="101" spans="1:24" s="133" customFormat="1" ht="15" x14ac:dyDescent="0.2">
      <c r="A101" s="37" t="s">
        <v>236</v>
      </c>
      <c r="B101" s="18"/>
      <c r="C101" s="25">
        <v>13.837120289855097</v>
      </c>
      <c r="D101" s="20">
        <v>2.8533333333333437</v>
      </c>
      <c r="E101" s="20">
        <v>1.1376811594202898</v>
      </c>
      <c r="F101" s="27">
        <v>0.14333333333333334</v>
      </c>
      <c r="G101" s="23">
        <v>2.2000000000000002</v>
      </c>
      <c r="H101" s="165">
        <v>108.33</v>
      </c>
      <c r="I101" s="33">
        <v>6.543333333333333</v>
      </c>
      <c r="J101" s="34">
        <v>14.136666666666665</v>
      </c>
      <c r="K101" s="33">
        <v>9.0333333333333335E-2</v>
      </c>
      <c r="L101" s="33">
        <v>0.45333333333333337</v>
      </c>
      <c r="M101" s="34">
        <v>44.826666666666675</v>
      </c>
      <c r="N101" s="24">
        <f t="shared" si="34"/>
        <v>0.13837120289855098</v>
      </c>
      <c r="O101" s="24">
        <f t="shared" si="35"/>
        <v>2.8533333333333438E-2</v>
      </c>
      <c r="P101" s="24">
        <f t="shared" si="36"/>
        <v>1.1376811594202898E-2</v>
      </c>
      <c r="Q101" s="24">
        <f t="shared" si="37"/>
        <v>1.4333333333333333E-3</v>
      </c>
      <c r="R101" s="24">
        <f t="shared" si="38"/>
        <v>2.2000000000000002E-2</v>
      </c>
      <c r="S101" s="24">
        <f t="shared" si="39"/>
        <v>1.0832999999999999</v>
      </c>
      <c r="T101" s="24">
        <f t="shared" si="40"/>
        <v>6.5433333333333329E-2</v>
      </c>
      <c r="U101" s="24">
        <f t="shared" si="41"/>
        <v>0.14136666666666664</v>
      </c>
      <c r="V101" s="24">
        <f t="shared" si="42"/>
        <v>9.0333333333333335E-4</v>
      </c>
      <c r="W101" s="24">
        <f t="shared" si="43"/>
        <v>4.5333333333333337E-3</v>
      </c>
      <c r="X101" s="24">
        <f t="shared" si="44"/>
        <v>0.44826666666666676</v>
      </c>
    </row>
    <row r="102" spans="1:24" s="132" customFormat="1" ht="15" x14ac:dyDescent="0.2">
      <c r="A102" s="62" t="s">
        <v>237</v>
      </c>
      <c r="B102" s="63"/>
      <c r="C102" s="64">
        <v>16.97891884057972</v>
      </c>
      <c r="D102" s="65">
        <v>4.1373913043478341</v>
      </c>
      <c r="E102" s="66">
        <v>0.69927536231884069</v>
      </c>
      <c r="F102" s="67">
        <v>0.06</v>
      </c>
      <c r="G102" s="67">
        <v>1.28</v>
      </c>
      <c r="H102" s="162" t="s">
        <v>15</v>
      </c>
      <c r="I102" s="67">
        <v>10.613333333333333</v>
      </c>
      <c r="J102" s="64">
        <v>7.2266666666666666</v>
      </c>
      <c r="K102" s="67">
        <v>0.10333333333333335</v>
      </c>
      <c r="L102" s="67">
        <v>0.17</v>
      </c>
      <c r="M102" s="64">
        <v>11.506666666666668</v>
      </c>
      <c r="N102" s="69">
        <f t="shared" si="34"/>
        <v>0.16978918840579721</v>
      </c>
      <c r="O102" s="69">
        <f t="shared" si="35"/>
        <v>4.1373913043478344E-2</v>
      </c>
      <c r="P102" s="69">
        <f t="shared" si="36"/>
        <v>6.9927536231884071E-3</v>
      </c>
      <c r="Q102" s="69">
        <f t="shared" si="37"/>
        <v>5.9999999999999995E-4</v>
      </c>
      <c r="R102" s="69">
        <f t="shared" si="38"/>
        <v>1.2800000000000001E-2</v>
      </c>
      <c r="S102" s="69">
        <f t="shared" si="39"/>
        <v>0</v>
      </c>
      <c r="T102" s="69">
        <f t="shared" si="40"/>
        <v>0.10613333333333333</v>
      </c>
      <c r="U102" s="69">
        <f t="shared" si="41"/>
        <v>7.226666666666666E-2</v>
      </c>
      <c r="V102" s="69">
        <f t="shared" si="42"/>
        <v>1.0333333333333334E-3</v>
      </c>
      <c r="W102" s="69">
        <f t="shared" si="43"/>
        <v>1.7000000000000001E-3</v>
      </c>
      <c r="X102" s="69">
        <f t="shared" si="44"/>
        <v>0.11506666666666668</v>
      </c>
    </row>
    <row r="103" spans="1:24" s="133" customFormat="1" ht="15" x14ac:dyDescent="0.2">
      <c r="A103" s="17" t="s">
        <v>238</v>
      </c>
      <c r="B103" s="18"/>
      <c r="C103" s="19">
        <v>75.594110000000001</v>
      </c>
      <c r="D103" s="20">
        <v>18.857416666666666</v>
      </c>
      <c r="E103" s="21">
        <v>1.3979166666666667</v>
      </c>
      <c r="F103" s="21">
        <v>0.35966666666666663</v>
      </c>
      <c r="G103" s="23">
        <v>3.9019999999999997</v>
      </c>
      <c r="H103" s="166" t="s">
        <v>15</v>
      </c>
      <c r="I103" s="21">
        <v>27.026666666666667</v>
      </c>
      <c r="J103" s="19">
        <v>17.963333333333335</v>
      </c>
      <c r="K103" s="21">
        <v>0.53133333333333332</v>
      </c>
      <c r="L103" s="21">
        <v>0.35733333333333334</v>
      </c>
      <c r="M103" s="19">
        <v>27.414000000000001</v>
      </c>
      <c r="N103" s="24">
        <f t="shared" si="34"/>
        <v>0.75594110000000003</v>
      </c>
      <c r="O103" s="24">
        <f t="shared" si="35"/>
        <v>0.18857416666666665</v>
      </c>
      <c r="P103" s="24">
        <f t="shared" si="36"/>
        <v>1.3979166666666668E-2</v>
      </c>
      <c r="Q103" s="24">
        <f t="shared" si="37"/>
        <v>3.5966666666666664E-3</v>
      </c>
      <c r="R103" s="24">
        <f t="shared" si="38"/>
        <v>3.9019999999999999E-2</v>
      </c>
      <c r="S103" s="24">
        <f t="shared" si="39"/>
        <v>0</v>
      </c>
      <c r="T103" s="24">
        <f t="shared" si="40"/>
        <v>0.27026666666666666</v>
      </c>
      <c r="U103" s="24">
        <f t="shared" si="41"/>
        <v>0.17963333333333334</v>
      </c>
      <c r="V103" s="24">
        <f t="shared" si="42"/>
        <v>5.3133333333333331E-3</v>
      </c>
      <c r="W103" s="24">
        <f t="shared" si="43"/>
        <v>3.5733333333333333E-3</v>
      </c>
      <c r="X103" s="24">
        <f t="shared" si="44"/>
        <v>0.27413999999999999</v>
      </c>
    </row>
    <row r="104" spans="1:24" s="132" customFormat="1" ht="15" x14ac:dyDescent="0.2">
      <c r="A104" s="62" t="s">
        <v>42</v>
      </c>
      <c r="B104" s="63"/>
      <c r="C104" s="79">
        <v>448.84545242331023</v>
      </c>
      <c r="D104" s="80">
        <v>81.383166626294454</v>
      </c>
      <c r="E104" s="80">
        <v>1.1218333737055461</v>
      </c>
      <c r="F104" s="81">
        <v>13.586999999999998</v>
      </c>
      <c r="G104" s="67">
        <v>3.5690000000000004</v>
      </c>
      <c r="H104" s="155" t="s">
        <v>15</v>
      </c>
      <c r="I104" s="81" t="s">
        <v>18</v>
      </c>
      <c r="J104" s="82">
        <v>17.408666666666665</v>
      </c>
      <c r="K104" s="81">
        <v>0.41199999999999998</v>
      </c>
      <c r="L104" s="81">
        <v>1.2430000000000001</v>
      </c>
      <c r="M104" s="82">
        <v>7.0573333333333332</v>
      </c>
      <c r="N104" s="69">
        <f t="shared" si="34"/>
        <v>4.4884545242331022</v>
      </c>
      <c r="O104" s="69">
        <f t="shared" si="35"/>
        <v>0.81383166626294456</v>
      </c>
      <c r="P104" s="69">
        <f t="shared" si="36"/>
        <v>1.1218333737055462E-2</v>
      </c>
      <c r="Q104" s="69">
        <f t="shared" si="37"/>
        <v>0.13586999999999999</v>
      </c>
      <c r="R104" s="69">
        <f t="shared" si="38"/>
        <v>3.5690000000000006E-2</v>
      </c>
      <c r="S104" s="69">
        <f t="shared" si="39"/>
        <v>0</v>
      </c>
      <c r="T104" s="69">
        <f t="shared" si="40"/>
        <v>0</v>
      </c>
      <c r="U104" s="69">
        <f t="shared" si="41"/>
        <v>0.17408666666666664</v>
      </c>
      <c r="V104" s="69">
        <f t="shared" si="42"/>
        <v>4.1199999999999995E-3</v>
      </c>
      <c r="W104" s="69">
        <f t="shared" si="43"/>
        <v>1.2430000000000002E-2</v>
      </c>
      <c r="X104" s="69">
        <f t="shared" si="44"/>
        <v>7.0573333333333335E-2</v>
      </c>
    </row>
    <row r="105" spans="1:24" s="133" customFormat="1" ht="15" x14ac:dyDescent="0.2">
      <c r="A105" s="37" t="s">
        <v>91</v>
      </c>
      <c r="B105" s="18"/>
      <c r="C105" s="19">
        <v>21.50859424050649</v>
      </c>
      <c r="D105" s="20">
        <v>5.2846666666666717</v>
      </c>
      <c r="E105" s="21">
        <v>0</v>
      </c>
      <c r="F105" s="22">
        <v>0</v>
      </c>
      <c r="G105" s="23">
        <v>0.13033333333333333</v>
      </c>
      <c r="H105" s="149" t="s">
        <v>15</v>
      </c>
      <c r="I105" s="21">
        <v>2.408666666666667</v>
      </c>
      <c r="J105" s="19">
        <v>5.1583333333333341</v>
      </c>
      <c r="K105" s="21" t="s">
        <v>18</v>
      </c>
      <c r="L105" s="21" t="s">
        <v>18</v>
      </c>
      <c r="M105" s="19">
        <v>18.837333333333333</v>
      </c>
      <c r="N105" s="24">
        <f t="shared" si="34"/>
        <v>0.2150859424050649</v>
      </c>
      <c r="O105" s="24">
        <f t="shared" si="35"/>
        <v>5.2846666666666715E-2</v>
      </c>
      <c r="P105" s="24">
        <f t="shared" si="36"/>
        <v>0</v>
      </c>
      <c r="Q105" s="24">
        <f t="shared" si="37"/>
        <v>0</v>
      </c>
      <c r="R105" s="24">
        <f t="shared" si="38"/>
        <v>1.3033333333333332E-3</v>
      </c>
      <c r="S105" s="24">
        <f t="shared" si="39"/>
        <v>0</v>
      </c>
      <c r="T105" s="24">
        <f t="shared" si="40"/>
        <v>2.4086666666666669E-2</v>
      </c>
      <c r="U105" s="24">
        <f t="shared" si="41"/>
        <v>5.1583333333333342E-2</v>
      </c>
      <c r="V105" s="24">
        <f t="shared" si="42"/>
        <v>0</v>
      </c>
      <c r="W105" s="24">
        <f t="shared" si="43"/>
        <v>0</v>
      </c>
      <c r="X105" s="24">
        <f t="shared" si="44"/>
        <v>0.18837333333333334</v>
      </c>
    </row>
    <row r="106" spans="1:24" s="132" customFormat="1" ht="15" x14ac:dyDescent="0.2">
      <c r="A106" s="83" t="s">
        <v>239</v>
      </c>
      <c r="B106" s="63"/>
      <c r="C106" s="68">
        <v>406.48735310780989</v>
      </c>
      <c r="D106" s="65">
        <v>10.401665876893027</v>
      </c>
      <c r="E106" s="66">
        <v>3.69183412310697</v>
      </c>
      <c r="F106" s="73">
        <v>41.976333333333336</v>
      </c>
      <c r="G106" s="67">
        <v>5.378166666666667</v>
      </c>
      <c r="H106" s="150" t="s">
        <v>15</v>
      </c>
      <c r="I106" s="66">
        <v>2.4933333333333332</v>
      </c>
      <c r="J106" s="68">
        <v>51.459499999999998</v>
      </c>
      <c r="K106" s="66">
        <v>0.94333333333333336</v>
      </c>
      <c r="L106" s="66">
        <v>1.7583333333333333</v>
      </c>
      <c r="M106" s="68">
        <v>6.4845000000000006</v>
      </c>
      <c r="N106" s="69">
        <f t="shared" si="34"/>
        <v>4.0648735310780992</v>
      </c>
      <c r="O106" s="69">
        <f t="shared" si="35"/>
        <v>0.10401665876893026</v>
      </c>
      <c r="P106" s="69">
        <f t="shared" si="36"/>
        <v>3.6918341231069698E-2</v>
      </c>
      <c r="Q106" s="69">
        <f t="shared" si="37"/>
        <v>0.41976333333333338</v>
      </c>
      <c r="R106" s="69">
        <f t="shared" si="38"/>
        <v>5.3781666666666672E-2</v>
      </c>
      <c r="S106" s="69">
        <f t="shared" si="39"/>
        <v>0</v>
      </c>
      <c r="T106" s="69">
        <f t="shared" si="40"/>
        <v>2.4933333333333332E-2</v>
      </c>
      <c r="U106" s="69">
        <f t="shared" si="41"/>
        <v>0.51459500000000002</v>
      </c>
      <c r="V106" s="69">
        <f t="shared" si="42"/>
        <v>9.4333333333333335E-3</v>
      </c>
      <c r="W106" s="69">
        <f t="shared" si="43"/>
        <v>1.7583333333333333E-2</v>
      </c>
      <c r="X106" s="69">
        <f t="shared" si="44"/>
        <v>6.4845E-2</v>
      </c>
    </row>
    <row r="107" spans="1:24" s="133" customFormat="1" ht="15" x14ac:dyDescent="0.2">
      <c r="A107" s="37" t="s">
        <v>240</v>
      </c>
      <c r="B107" s="18"/>
      <c r="C107" s="29">
        <v>309.07074680447579</v>
      </c>
      <c r="D107" s="30">
        <v>47.954999999999998</v>
      </c>
      <c r="E107" s="30">
        <v>20.875</v>
      </c>
      <c r="F107" s="31">
        <v>10.386666666666668</v>
      </c>
      <c r="G107" s="23">
        <v>37.29</v>
      </c>
      <c r="H107" s="154">
        <v>292.5</v>
      </c>
      <c r="I107" s="31">
        <v>40.773333333333333</v>
      </c>
      <c r="J107" s="32">
        <v>392.78833333333336</v>
      </c>
      <c r="K107" s="31">
        <v>4.7006666666666668</v>
      </c>
      <c r="L107" s="31">
        <v>81.431333333333342</v>
      </c>
      <c r="M107" s="32">
        <v>783.81366666666656</v>
      </c>
      <c r="N107" s="24">
        <f t="shared" si="34"/>
        <v>3.0907074680447577</v>
      </c>
      <c r="O107" s="24">
        <f t="shared" si="35"/>
        <v>0.47954999999999998</v>
      </c>
      <c r="P107" s="24">
        <f t="shared" si="36"/>
        <v>0.20874999999999999</v>
      </c>
      <c r="Q107" s="24">
        <f t="shared" si="37"/>
        <v>0.10386666666666669</v>
      </c>
      <c r="R107" s="24">
        <f t="shared" si="38"/>
        <v>0.37290000000000001</v>
      </c>
      <c r="S107" s="24">
        <f t="shared" si="39"/>
        <v>2.9249999999999998</v>
      </c>
      <c r="T107" s="24">
        <f t="shared" si="40"/>
        <v>0.40773333333333334</v>
      </c>
      <c r="U107" s="24">
        <f t="shared" si="41"/>
        <v>3.9278833333333334</v>
      </c>
      <c r="V107" s="24">
        <f t="shared" si="42"/>
        <v>4.7006666666666669E-2</v>
      </c>
      <c r="W107" s="24">
        <f t="shared" si="43"/>
        <v>0.81431333333333344</v>
      </c>
      <c r="X107" s="24">
        <f t="shared" si="44"/>
        <v>7.8381366666666654</v>
      </c>
    </row>
    <row r="108" spans="1:24" s="132" customFormat="1" ht="15" x14ac:dyDescent="0.2">
      <c r="A108" s="83" t="s">
        <v>153</v>
      </c>
      <c r="B108" s="105">
        <v>100</v>
      </c>
      <c r="C108" s="81">
        <v>334</v>
      </c>
      <c r="D108" s="81">
        <v>78.2</v>
      </c>
      <c r="E108" s="81">
        <v>6.6</v>
      </c>
      <c r="F108" s="81">
        <v>0</v>
      </c>
      <c r="G108" s="81">
        <v>4.5999999999999996</v>
      </c>
      <c r="H108" s="155">
        <v>60</v>
      </c>
      <c r="I108" s="81">
        <v>7</v>
      </c>
      <c r="J108" s="81">
        <v>0</v>
      </c>
      <c r="K108" s="81">
        <v>0</v>
      </c>
      <c r="L108" s="81">
        <v>5.6</v>
      </c>
      <c r="M108" s="81">
        <v>120</v>
      </c>
      <c r="N108" s="125">
        <f t="shared" si="34"/>
        <v>3.34</v>
      </c>
      <c r="O108" s="125">
        <f t="shared" si="35"/>
        <v>0.78200000000000003</v>
      </c>
      <c r="P108" s="125">
        <f t="shared" si="36"/>
        <v>6.6000000000000003E-2</v>
      </c>
      <c r="Q108" s="125">
        <f t="shared" si="37"/>
        <v>0</v>
      </c>
      <c r="R108" s="125">
        <f t="shared" si="38"/>
        <v>4.5999999999999999E-2</v>
      </c>
      <c r="S108" s="125">
        <f t="shared" si="39"/>
        <v>0.6</v>
      </c>
      <c r="T108" s="125">
        <f t="shared" si="40"/>
        <v>7.0000000000000007E-2</v>
      </c>
      <c r="U108" s="125">
        <f t="shared" si="41"/>
        <v>0</v>
      </c>
      <c r="V108" s="125">
        <f t="shared" si="42"/>
        <v>0</v>
      </c>
      <c r="W108" s="125">
        <f t="shared" si="43"/>
        <v>5.5999999999999994E-2</v>
      </c>
      <c r="X108" s="125">
        <f t="shared" si="44"/>
        <v>1.2</v>
      </c>
    </row>
    <row r="109" spans="1:24" s="133" customFormat="1" ht="15" x14ac:dyDescent="0.2">
      <c r="A109" s="37" t="s">
        <v>241</v>
      </c>
      <c r="B109" s="18"/>
      <c r="C109" s="29">
        <v>27.056697101449281</v>
      </c>
      <c r="D109" s="30">
        <v>4.3334782608695592</v>
      </c>
      <c r="E109" s="30">
        <v>2.8731884057971011</v>
      </c>
      <c r="F109" s="31">
        <v>0.54666666666666675</v>
      </c>
      <c r="G109" s="23">
        <v>3.12</v>
      </c>
      <c r="H109" s="154" t="s">
        <v>15</v>
      </c>
      <c r="I109" s="31">
        <v>96.683333333333323</v>
      </c>
      <c r="J109" s="32">
        <v>34.656666666666666</v>
      </c>
      <c r="K109" s="31">
        <v>0.39666666666666667</v>
      </c>
      <c r="L109" s="31">
        <v>0.45366666666666666</v>
      </c>
      <c r="M109" s="32">
        <v>130.86599999999999</v>
      </c>
      <c r="N109" s="24">
        <f t="shared" si="34"/>
        <v>0.27056697101449279</v>
      </c>
      <c r="O109" s="24">
        <f t="shared" si="35"/>
        <v>4.3334782608695589E-2</v>
      </c>
      <c r="P109" s="24">
        <f t="shared" si="36"/>
        <v>2.8731884057971013E-2</v>
      </c>
      <c r="Q109" s="24">
        <f t="shared" si="37"/>
        <v>5.4666666666666674E-3</v>
      </c>
      <c r="R109" s="24">
        <f t="shared" si="38"/>
        <v>3.1200000000000002E-2</v>
      </c>
      <c r="S109" s="24">
        <f t="shared" si="39"/>
        <v>0</v>
      </c>
      <c r="T109" s="24">
        <f t="shared" si="40"/>
        <v>0.96683333333333321</v>
      </c>
      <c r="U109" s="24">
        <f t="shared" si="41"/>
        <v>0.34656666666666669</v>
      </c>
      <c r="V109" s="24">
        <f t="shared" si="42"/>
        <v>3.966666666666667E-3</v>
      </c>
      <c r="W109" s="24">
        <f t="shared" si="43"/>
        <v>4.5366666666666663E-3</v>
      </c>
      <c r="X109" s="24">
        <f t="shared" si="44"/>
        <v>1.3086599999999999</v>
      </c>
    </row>
    <row r="110" spans="1:24" s="132" customFormat="1" ht="15" x14ac:dyDescent="0.2">
      <c r="A110" s="62" t="s">
        <v>242</v>
      </c>
      <c r="B110" s="63"/>
      <c r="C110" s="68">
        <v>22.563349275362292</v>
      </c>
      <c r="D110" s="65">
        <v>4.5175362318840619</v>
      </c>
      <c r="E110" s="66">
        <v>1.9057971014492752</v>
      </c>
      <c r="F110" s="73">
        <v>0.21333333333333335</v>
      </c>
      <c r="G110" s="67">
        <v>2.35</v>
      </c>
      <c r="H110" s="150">
        <v>1.0900000000000001</v>
      </c>
      <c r="I110" s="66">
        <v>36.049999999999997</v>
      </c>
      <c r="J110" s="68">
        <v>11.993333333333334</v>
      </c>
      <c r="K110" s="66">
        <v>0.3133333333333333</v>
      </c>
      <c r="L110" s="66">
        <v>0.53333333333333333</v>
      </c>
      <c r="M110" s="68">
        <v>17.82</v>
      </c>
      <c r="N110" s="69">
        <f t="shared" si="34"/>
        <v>0.22563349275362291</v>
      </c>
      <c r="O110" s="69">
        <f t="shared" si="35"/>
        <v>4.5175362318840617E-2</v>
      </c>
      <c r="P110" s="69">
        <f t="shared" si="36"/>
        <v>1.9057971014492751E-2</v>
      </c>
      <c r="Q110" s="69">
        <f t="shared" si="37"/>
        <v>2.1333333333333334E-3</v>
      </c>
      <c r="R110" s="69">
        <f t="shared" si="38"/>
        <v>2.35E-2</v>
      </c>
      <c r="S110" s="69">
        <f t="shared" si="39"/>
        <v>1.09E-2</v>
      </c>
      <c r="T110" s="69">
        <f t="shared" si="40"/>
        <v>0.36049999999999999</v>
      </c>
      <c r="U110" s="69">
        <f t="shared" si="41"/>
        <v>0.11993333333333334</v>
      </c>
      <c r="V110" s="69">
        <f t="shared" si="42"/>
        <v>3.133333333333333E-3</v>
      </c>
      <c r="W110" s="69">
        <f t="shared" si="43"/>
        <v>5.3333333333333332E-3</v>
      </c>
      <c r="X110" s="69">
        <f t="shared" si="44"/>
        <v>0.1782</v>
      </c>
    </row>
    <row r="111" spans="1:24" s="133" customFormat="1" ht="15" x14ac:dyDescent="0.2">
      <c r="A111" s="17" t="s">
        <v>243</v>
      </c>
      <c r="B111" s="18"/>
      <c r="C111" s="25">
        <v>386.00119033639794</v>
      </c>
      <c r="D111" s="20">
        <v>83.86938355859121</v>
      </c>
      <c r="E111" s="26">
        <v>7.0269497747421266</v>
      </c>
      <c r="F111" s="20">
        <v>1.2260000000000002</v>
      </c>
      <c r="G111" s="23">
        <v>1.0713333333333332</v>
      </c>
      <c r="H111" s="156">
        <v>27.36</v>
      </c>
      <c r="I111" s="20" t="s">
        <v>18</v>
      </c>
      <c r="J111" s="25">
        <v>50.50333333333333</v>
      </c>
      <c r="K111" s="26">
        <v>1.8636666666666668</v>
      </c>
      <c r="L111" s="20">
        <v>0.6323333333333333</v>
      </c>
      <c r="M111" s="38">
        <v>7.0853333333333337</v>
      </c>
      <c r="N111" s="24">
        <f t="shared" si="34"/>
        <v>3.8600119033639793</v>
      </c>
      <c r="O111" s="24">
        <f t="shared" si="35"/>
        <v>0.83869383558591215</v>
      </c>
      <c r="P111" s="24">
        <f t="shared" si="36"/>
        <v>7.0269497747421264E-2</v>
      </c>
      <c r="Q111" s="24">
        <f t="shared" si="37"/>
        <v>1.2260000000000002E-2</v>
      </c>
      <c r="R111" s="24">
        <f t="shared" si="38"/>
        <v>1.0713333333333332E-2</v>
      </c>
      <c r="S111" s="24">
        <f t="shared" si="39"/>
        <v>0.27360000000000001</v>
      </c>
      <c r="T111" s="24">
        <f t="shared" si="40"/>
        <v>0</v>
      </c>
      <c r="U111" s="24">
        <f t="shared" si="41"/>
        <v>0.50503333333333333</v>
      </c>
      <c r="V111" s="24">
        <f t="shared" si="42"/>
        <v>1.8636666666666669E-2</v>
      </c>
      <c r="W111" s="24">
        <f t="shared" si="43"/>
        <v>6.3233333333333327E-3</v>
      </c>
      <c r="X111" s="24">
        <f t="shared" si="44"/>
        <v>7.0853333333333338E-2</v>
      </c>
    </row>
    <row r="112" spans="1:24" s="132" customFormat="1" ht="15" x14ac:dyDescent="0.2">
      <c r="A112" s="62" t="s">
        <v>43</v>
      </c>
      <c r="B112" s="63"/>
      <c r="C112" s="79">
        <v>221.48354127513312</v>
      </c>
      <c r="D112" s="80">
        <v>4.5095266396204607</v>
      </c>
      <c r="E112" s="80">
        <v>1.5078066937128702</v>
      </c>
      <c r="F112" s="81">
        <v>22.479333333333333</v>
      </c>
      <c r="G112" s="67" t="s">
        <v>15</v>
      </c>
      <c r="H112" s="155">
        <v>128</v>
      </c>
      <c r="I112" s="81" t="s">
        <v>18</v>
      </c>
      <c r="J112" s="82">
        <v>7.5406666666666666</v>
      </c>
      <c r="K112" s="81">
        <v>0.29233333333333333</v>
      </c>
      <c r="L112" s="81">
        <v>0.30099999999999999</v>
      </c>
      <c r="M112" s="82">
        <v>82.73366666666665</v>
      </c>
      <c r="N112" s="69">
        <f t="shared" si="34"/>
        <v>2.2148354127513312</v>
      </c>
      <c r="O112" s="69">
        <f t="shared" si="35"/>
        <v>4.5095266396204606E-2</v>
      </c>
      <c r="P112" s="69">
        <f t="shared" si="36"/>
        <v>1.5078066937128702E-2</v>
      </c>
      <c r="Q112" s="69">
        <f t="shared" si="37"/>
        <v>0.22479333333333332</v>
      </c>
      <c r="R112" s="69">
        <f t="shared" si="38"/>
        <v>0</v>
      </c>
      <c r="S112" s="69">
        <f t="shared" si="39"/>
        <v>1.28</v>
      </c>
      <c r="T112" s="69">
        <f t="shared" si="40"/>
        <v>0</v>
      </c>
      <c r="U112" s="69">
        <f t="shared" si="41"/>
        <v>7.5406666666666664E-2</v>
      </c>
      <c r="V112" s="69">
        <f t="shared" si="42"/>
        <v>2.9233333333333333E-3</v>
      </c>
      <c r="W112" s="69">
        <f t="shared" si="43"/>
        <v>3.0100000000000001E-3</v>
      </c>
      <c r="X112" s="69">
        <f t="shared" si="44"/>
        <v>0.8273366666666665</v>
      </c>
    </row>
    <row r="113" spans="1:24" s="133" customFormat="1" ht="15" x14ac:dyDescent="0.2">
      <c r="A113" s="17" t="s">
        <v>244</v>
      </c>
      <c r="B113" s="18"/>
      <c r="C113" s="25">
        <v>49.422558774371929</v>
      </c>
      <c r="D113" s="20">
        <v>10.433583333333335</v>
      </c>
      <c r="E113" s="20">
        <v>1.1604166666666664</v>
      </c>
      <c r="F113" s="27">
        <v>0.95133333333333336</v>
      </c>
      <c r="G113" s="23">
        <v>3.1159999999999997</v>
      </c>
      <c r="H113" s="149">
        <v>25.58</v>
      </c>
      <c r="I113" s="33">
        <v>24.512999999999995</v>
      </c>
      <c r="J113" s="34">
        <v>18.171333333333333</v>
      </c>
      <c r="K113" s="33">
        <v>0.33666666666666667</v>
      </c>
      <c r="L113" s="33">
        <v>0.48566666666666664</v>
      </c>
      <c r="M113" s="34">
        <v>13.120333333333335</v>
      </c>
      <c r="N113" s="24">
        <f t="shared" si="34"/>
        <v>0.49422558774371927</v>
      </c>
      <c r="O113" s="24">
        <f t="shared" si="35"/>
        <v>0.10433583333333335</v>
      </c>
      <c r="P113" s="24">
        <f t="shared" si="36"/>
        <v>1.1604166666666664E-2</v>
      </c>
      <c r="Q113" s="24">
        <f t="shared" si="37"/>
        <v>9.5133333333333337E-3</v>
      </c>
      <c r="R113" s="24">
        <f t="shared" si="38"/>
        <v>3.1159999999999997E-2</v>
      </c>
      <c r="S113" s="24">
        <f t="shared" si="39"/>
        <v>0.25579999999999997</v>
      </c>
      <c r="T113" s="24">
        <f t="shared" si="40"/>
        <v>0.24512999999999996</v>
      </c>
      <c r="U113" s="24">
        <f t="shared" si="41"/>
        <v>0.18171333333333334</v>
      </c>
      <c r="V113" s="24">
        <f t="shared" si="42"/>
        <v>3.3666666666666667E-3</v>
      </c>
      <c r="W113" s="24">
        <f t="shared" si="43"/>
        <v>4.8566666666666663E-3</v>
      </c>
      <c r="X113" s="24">
        <f t="shared" si="44"/>
        <v>0.13120333333333334</v>
      </c>
    </row>
    <row r="114" spans="1:24" s="132" customFormat="1" ht="15" x14ac:dyDescent="0.2">
      <c r="A114" s="62" t="s">
        <v>114</v>
      </c>
      <c r="B114" s="63"/>
      <c r="C114" s="79">
        <v>48.796889999999991</v>
      </c>
      <c r="D114" s="80">
        <v>11.386916666666668</v>
      </c>
      <c r="E114" s="80">
        <v>0.84375</v>
      </c>
      <c r="F114" s="81">
        <v>0.59366666666666668</v>
      </c>
      <c r="G114" s="67">
        <v>1.591</v>
      </c>
      <c r="H114" s="155">
        <v>30</v>
      </c>
      <c r="I114" s="81">
        <v>10.488999999999999</v>
      </c>
      <c r="J114" s="82">
        <v>13.911333333333333</v>
      </c>
      <c r="K114" s="81">
        <v>0.151</v>
      </c>
      <c r="L114" s="81">
        <v>0.25900000000000001</v>
      </c>
      <c r="M114" s="82">
        <v>5.4906666666666668</v>
      </c>
      <c r="N114" s="69">
        <f t="shared" si="34"/>
        <v>0.48796889999999993</v>
      </c>
      <c r="O114" s="69">
        <f t="shared" si="35"/>
        <v>0.11386916666666667</v>
      </c>
      <c r="P114" s="69">
        <f t="shared" si="36"/>
        <v>8.4375000000000006E-3</v>
      </c>
      <c r="Q114" s="69">
        <f t="shared" si="37"/>
        <v>5.9366666666666665E-3</v>
      </c>
      <c r="R114" s="69">
        <f t="shared" si="38"/>
        <v>1.5910000000000001E-2</v>
      </c>
      <c r="S114" s="69">
        <f t="shared" si="39"/>
        <v>0.3</v>
      </c>
      <c r="T114" s="69">
        <f t="shared" si="40"/>
        <v>0.10488999999999998</v>
      </c>
      <c r="U114" s="69">
        <f t="shared" si="41"/>
        <v>0.13911333333333334</v>
      </c>
      <c r="V114" s="69">
        <f t="shared" si="42"/>
        <v>1.5100000000000001E-3</v>
      </c>
      <c r="W114" s="69">
        <f t="shared" si="43"/>
        <v>2.5900000000000003E-3</v>
      </c>
      <c r="X114" s="69">
        <f t="shared" si="44"/>
        <v>5.4906666666666666E-2</v>
      </c>
    </row>
    <row r="115" spans="1:24" s="133" customFormat="1" ht="15" x14ac:dyDescent="0.2">
      <c r="A115" s="17" t="s">
        <v>245</v>
      </c>
      <c r="B115" s="18"/>
      <c r="C115" s="29">
        <v>113.45948166666666</v>
      </c>
      <c r="D115" s="30">
        <v>25.281416666666665</v>
      </c>
      <c r="E115" s="30">
        <v>2.15625</v>
      </c>
      <c r="F115" s="31">
        <v>0.67966666666666653</v>
      </c>
      <c r="G115" s="23">
        <v>2.0533333333333332</v>
      </c>
      <c r="H115" s="154" t="s">
        <v>18</v>
      </c>
      <c r="I115" s="31" t="s">
        <v>18</v>
      </c>
      <c r="J115" s="32">
        <v>2.718</v>
      </c>
      <c r="K115" s="31">
        <v>0.20200000000000004</v>
      </c>
      <c r="L115" s="31">
        <v>0.17333333333333334</v>
      </c>
      <c r="M115" s="32">
        <v>1.5406666666666666</v>
      </c>
      <c r="N115" s="24">
        <f t="shared" si="34"/>
        <v>1.1345948166666666</v>
      </c>
      <c r="O115" s="24">
        <f t="shared" si="35"/>
        <v>0.25281416666666667</v>
      </c>
      <c r="P115" s="24">
        <f t="shared" si="36"/>
        <v>2.1562499999999998E-2</v>
      </c>
      <c r="Q115" s="24">
        <f t="shared" si="37"/>
        <v>6.7966666666666653E-3</v>
      </c>
      <c r="R115" s="24">
        <f t="shared" si="38"/>
        <v>2.0533333333333334E-2</v>
      </c>
      <c r="S115" s="24">
        <f t="shared" si="39"/>
        <v>0</v>
      </c>
      <c r="T115" s="24">
        <f t="shared" si="40"/>
        <v>0</v>
      </c>
      <c r="U115" s="24">
        <f t="shared" si="41"/>
        <v>2.7179999999999999E-2</v>
      </c>
      <c r="V115" s="24">
        <f t="shared" si="42"/>
        <v>2.0200000000000005E-3</v>
      </c>
      <c r="W115" s="24">
        <f t="shared" si="43"/>
        <v>1.7333333333333335E-3</v>
      </c>
      <c r="X115" s="24">
        <f t="shared" si="44"/>
        <v>1.5406666666666666E-2</v>
      </c>
    </row>
    <row r="116" spans="1:24" s="132" customFormat="1" ht="15" x14ac:dyDescent="0.2">
      <c r="A116" s="62" t="s">
        <v>246</v>
      </c>
      <c r="B116" s="63"/>
      <c r="C116" s="79">
        <v>306.31013023105874</v>
      </c>
      <c r="D116" s="80">
        <v>59.493373235066727</v>
      </c>
      <c r="E116" s="80">
        <v>5.4782934315999352</v>
      </c>
      <c r="F116" s="81">
        <v>5.9929999999999994</v>
      </c>
      <c r="G116" s="67" t="s">
        <v>15</v>
      </c>
      <c r="H116" s="155">
        <v>35.63666666666667</v>
      </c>
      <c r="I116" s="81" t="s">
        <v>18</v>
      </c>
      <c r="J116" s="82">
        <v>16.262</v>
      </c>
      <c r="K116" s="81">
        <v>0.52533333333333332</v>
      </c>
      <c r="L116" s="81">
        <v>6.5666666666666665E-2</v>
      </c>
      <c r="M116" s="82">
        <v>195.10066666666668</v>
      </c>
      <c r="N116" s="69">
        <f t="shared" ref="N116:N146" si="45">IF(ISNUMBER(C116),C116/100,0)</f>
        <v>3.0631013023105873</v>
      </c>
      <c r="O116" s="69">
        <f t="shared" ref="O116:O146" si="46">IF(ISNUMBER(D116),D116/100,0)</f>
        <v>0.59493373235066727</v>
      </c>
      <c r="P116" s="69">
        <f t="shared" ref="P116:P146" si="47">IF(ISNUMBER(E116),E116/100,0)</f>
        <v>5.478293431599935E-2</v>
      </c>
      <c r="Q116" s="69">
        <f t="shared" ref="Q116:Q146" si="48">IF(ISNUMBER(F116),F116/100,0)</f>
        <v>5.9929999999999997E-2</v>
      </c>
      <c r="R116" s="69">
        <f t="shared" ref="R116:R146" si="49">IF(ISNUMBER(G116),G116/100,0)</f>
        <v>0</v>
      </c>
      <c r="S116" s="69">
        <f t="shared" ref="S116:S146" si="50">IF(ISNUMBER(H116),H116/100,0)</f>
        <v>0.35636666666666672</v>
      </c>
      <c r="T116" s="69">
        <f t="shared" ref="T116:T146" si="51">IF(ISNUMBER(I116),I116/100,0)</f>
        <v>0</v>
      </c>
      <c r="U116" s="69">
        <f t="shared" ref="U116:U146" si="52">IF(ISNUMBER(J116),J116/100,0)</f>
        <v>0.16262000000000001</v>
      </c>
      <c r="V116" s="69">
        <f t="shared" ref="V116:V146" si="53">IF(ISNUMBER(K116),K116/100,0)</f>
        <v>5.2533333333333329E-3</v>
      </c>
      <c r="W116" s="69">
        <f t="shared" ref="W116:W146" si="54">IF(ISNUMBER(L116),L116/100,0)</f>
        <v>6.5666666666666662E-4</v>
      </c>
      <c r="X116" s="69">
        <f t="shared" ref="X116:X146" si="55">IF(ISNUMBER(M116),M116/100,0)</f>
        <v>1.9510066666666668</v>
      </c>
    </row>
    <row r="117" spans="1:24" s="133" customFormat="1" ht="15" x14ac:dyDescent="0.2">
      <c r="A117" s="17" t="s">
        <v>247</v>
      </c>
      <c r="B117" s="18"/>
      <c r="C117" s="29">
        <v>88.093581999778536</v>
      </c>
      <c r="D117" s="30">
        <v>14.227583333333328</v>
      </c>
      <c r="E117" s="30">
        <v>7.4520833333333325</v>
      </c>
      <c r="F117" s="31">
        <v>0.47100000000000003</v>
      </c>
      <c r="G117" s="23">
        <v>9.7210000000000001</v>
      </c>
      <c r="H117" s="154">
        <v>64</v>
      </c>
      <c r="I117" s="31">
        <v>12.443333333333333</v>
      </c>
      <c r="J117" s="32">
        <v>41.759666666666668</v>
      </c>
      <c r="K117" s="31">
        <v>1.23</v>
      </c>
      <c r="L117" s="31">
        <v>1.4390000000000001</v>
      </c>
      <c r="M117" s="32">
        <v>24.443966666666668</v>
      </c>
      <c r="N117" s="24">
        <f t="shared" si="45"/>
        <v>0.88093581999778536</v>
      </c>
      <c r="O117" s="24">
        <f t="shared" si="46"/>
        <v>0.14227583333333327</v>
      </c>
      <c r="P117" s="24">
        <f t="shared" si="47"/>
        <v>7.4520833333333328E-2</v>
      </c>
      <c r="Q117" s="24">
        <f t="shared" si="48"/>
        <v>4.7100000000000006E-3</v>
      </c>
      <c r="R117" s="24">
        <f t="shared" si="49"/>
        <v>9.7210000000000005E-2</v>
      </c>
      <c r="S117" s="24">
        <f t="shared" si="50"/>
        <v>0.64</v>
      </c>
      <c r="T117" s="24">
        <f t="shared" si="51"/>
        <v>0.12443333333333334</v>
      </c>
      <c r="U117" s="24">
        <f t="shared" si="52"/>
        <v>0.41759666666666667</v>
      </c>
      <c r="V117" s="24">
        <f t="shared" si="53"/>
        <v>1.23E-2</v>
      </c>
      <c r="W117" s="24">
        <f t="shared" si="54"/>
        <v>1.439E-2</v>
      </c>
      <c r="X117" s="24">
        <f t="shared" si="55"/>
        <v>0.24443966666666669</v>
      </c>
    </row>
    <row r="118" spans="1:24" s="132" customFormat="1" ht="15" x14ac:dyDescent="0.2">
      <c r="A118" s="83" t="s">
        <v>248</v>
      </c>
      <c r="B118" s="63"/>
      <c r="C118" s="68">
        <v>73.844704347826095</v>
      </c>
      <c r="D118" s="65">
        <v>13.442173913043479</v>
      </c>
      <c r="E118" s="66">
        <v>4.5978260869565224</v>
      </c>
      <c r="F118" s="73">
        <v>0.38</v>
      </c>
      <c r="G118" s="67">
        <v>5.08</v>
      </c>
      <c r="H118" s="150">
        <v>26.67</v>
      </c>
      <c r="I118" s="66" t="s">
        <v>19</v>
      </c>
      <c r="J118" s="68">
        <v>23.190333333333331</v>
      </c>
      <c r="K118" s="66">
        <v>0.8783333333333333</v>
      </c>
      <c r="L118" s="66">
        <v>1.3853333333333335</v>
      </c>
      <c r="M118" s="68">
        <v>22.215</v>
      </c>
      <c r="N118" s="69">
        <f t="shared" si="45"/>
        <v>0.73844704347826096</v>
      </c>
      <c r="O118" s="69">
        <f t="shared" si="46"/>
        <v>0.13442173913043479</v>
      </c>
      <c r="P118" s="69">
        <f t="shared" si="47"/>
        <v>4.5978260869565225E-2</v>
      </c>
      <c r="Q118" s="69">
        <f t="shared" si="48"/>
        <v>3.8E-3</v>
      </c>
      <c r="R118" s="69">
        <f t="shared" si="49"/>
        <v>5.0799999999999998E-2</v>
      </c>
      <c r="S118" s="69">
        <f t="shared" si="50"/>
        <v>0.26669999999999999</v>
      </c>
      <c r="T118" s="69">
        <f t="shared" si="51"/>
        <v>0</v>
      </c>
      <c r="U118" s="69">
        <f t="shared" si="52"/>
        <v>0.23190333333333332</v>
      </c>
      <c r="V118" s="69">
        <f t="shared" si="53"/>
        <v>8.7833333333333322E-3</v>
      </c>
      <c r="W118" s="69">
        <f t="shared" si="54"/>
        <v>1.3853333333333336E-2</v>
      </c>
      <c r="X118" s="69">
        <f t="shared" si="55"/>
        <v>0.22214999999999999</v>
      </c>
    </row>
    <row r="119" spans="1:24" s="133" customFormat="1" ht="15" x14ac:dyDescent="0.2">
      <c r="A119" s="17" t="s">
        <v>249</v>
      </c>
      <c r="B119" s="18"/>
      <c r="C119" s="25">
        <v>16.095694202898525</v>
      </c>
      <c r="D119" s="20">
        <v>2.5736231884057963</v>
      </c>
      <c r="E119" s="26">
        <v>1.9963768115942031</v>
      </c>
      <c r="F119" s="33">
        <v>0.24333333333333332</v>
      </c>
      <c r="G119" s="23">
        <v>2.1</v>
      </c>
      <c r="H119" s="151">
        <v>524</v>
      </c>
      <c r="I119" s="20">
        <v>2.42</v>
      </c>
      <c r="J119" s="25">
        <v>81.643333333333331</v>
      </c>
      <c r="K119" s="26">
        <v>0.27333333333333337</v>
      </c>
      <c r="L119" s="26">
        <v>0.35733333333333334</v>
      </c>
      <c r="M119" s="25">
        <v>97.506666666666675</v>
      </c>
      <c r="N119" s="24">
        <f t="shared" si="45"/>
        <v>0.16095694202898525</v>
      </c>
      <c r="O119" s="24">
        <f t="shared" si="46"/>
        <v>2.5736231884057964E-2</v>
      </c>
      <c r="P119" s="24">
        <f t="shared" si="47"/>
        <v>1.996376811594203E-2</v>
      </c>
      <c r="Q119" s="24">
        <f t="shared" si="48"/>
        <v>2.4333333333333334E-3</v>
      </c>
      <c r="R119" s="24">
        <f t="shared" si="49"/>
        <v>2.1000000000000001E-2</v>
      </c>
      <c r="S119" s="24">
        <f t="shared" si="50"/>
        <v>5.24</v>
      </c>
      <c r="T119" s="24">
        <f t="shared" si="51"/>
        <v>2.4199999999999999E-2</v>
      </c>
      <c r="U119" s="24">
        <f t="shared" si="52"/>
        <v>0.81643333333333334</v>
      </c>
      <c r="V119" s="24">
        <f t="shared" si="53"/>
        <v>2.7333333333333337E-3</v>
      </c>
      <c r="W119" s="24">
        <f t="shared" si="54"/>
        <v>3.5733333333333333E-3</v>
      </c>
      <c r="X119" s="24">
        <f t="shared" si="55"/>
        <v>0.97506666666666675</v>
      </c>
    </row>
    <row r="120" spans="1:24" s="132" customFormat="1" ht="15" x14ac:dyDescent="0.2">
      <c r="A120" s="62" t="s">
        <v>250</v>
      </c>
      <c r="B120" s="63"/>
      <c r="C120" s="76">
        <v>363.05648018122349</v>
      </c>
      <c r="D120" s="65">
        <v>85.504000040690116</v>
      </c>
      <c r="E120" s="77">
        <v>1.2693332926432292</v>
      </c>
      <c r="F120" s="78">
        <v>0.3</v>
      </c>
      <c r="G120" s="67">
        <v>0.57999999999999996</v>
      </c>
      <c r="H120" s="162" t="s">
        <v>15</v>
      </c>
      <c r="I120" s="65">
        <v>173.58666666666667</v>
      </c>
      <c r="J120" s="76">
        <v>4.3</v>
      </c>
      <c r="K120" s="77">
        <v>8.48</v>
      </c>
      <c r="L120" s="77">
        <v>31.383333333333329</v>
      </c>
      <c r="M120" s="76">
        <v>1.1226666666666667</v>
      </c>
      <c r="N120" s="69">
        <f t="shared" si="45"/>
        <v>3.630564801812235</v>
      </c>
      <c r="O120" s="69">
        <f t="shared" si="46"/>
        <v>0.8550400004069012</v>
      </c>
      <c r="P120" s="69">
        <f t="shared" si="47"/>
        <v>1.2693332926432292E-2</v>
      </c>
      <c r="Q120" s="69">
        <f t="shared" si="48"/>
        <v>3.0000000000000001E-3</v>
      </c>
      <c r="R120" s="69">
        <f t="shared" si="49"/>
        <v>5.7999999999999996E-3</v>
      </c>
      <c r="S120" s="69">
        <f t="shared" si="50"/>
        <v>0</v>
      </c>
      <c r="T120" s="69">
        <f t="shared" si="51"/>
        <v>1.7358666666666667</v>
      </c>
      <c r="U120" s="69">
        <f t="shared" si="52"/>
        <v>4.2999999999999997E-2</v>
      </c>
      <c r="V120" s="69">
        <f t="shared" si="53"/>
        <v>8.48E-2</v>
      </c>
      <c r="W120" s="69">
        <f t="shared" si="54"/>
        <v>0.3138333333333333</v>
      </c>
      <c r="X120" s="69">
        <f t="shared" si="55"/>
        <v>1.1226666666666668E-2</v>
      </c>
    </row>
    <row r="121" spans="1:24" s="133" customFormat="1" ht="15" x14ac:dyDescent="0.2">
      <c r="A121" s="17" t="s">
        <v>251</v>
      </c>
      <c r="B121" s="18"/>
      <c r="C121" s="25">
        <v>335.77766279932655</v>
      </c>
      <c r="D121" s="20">
        <v>73.298266830444334</v>
      </c>
      <c r="E121" s="20">
        <v>12.515066502888997</v>
      </c>
      <c r="F121" s="20">
        <v>1.7533333333333332</v>
      </c>
      <c r="G121" s="23">
        <v>15.48</v>
      </c>
      <c r="H121" s="151" t="s">
        <v>15</v>
      </c>
      <c r="I121" s="20" t="s">
        <v>18</v>
      </c>
      <c r="J121" s="38">
        <v>120.23333333333333</v>
      </c>
      <c r="K121" s="20">
        <v>2.6633333333333336</v>
      </c>
      <c r="L121" s="20">
        <v>4.7300000000000004</v>
      </c>
      <c r="M121" s="38">
        <v>33.916666666666664</v>
      </c>
      <c r="N121" s="24">
        <f t="shared" si="45"/>
        <v>3.3577766279932657</v>
      </c>
      <c r="O121" s="24">
        <f t="shared" si="46"/>
        <v>0.73298266830444336</v>
      </c>
      <c r="P121" s="24">
        <f t="shared" si="47"/>
        <v>0.12515066502888997</v>
      </c>
      <c r="Q121" s="24">
        <f t="shared" si="48"/>
        <v>1.7533333333333331E-2</v>
      </c>
      <c r="R121" s="24">
        <f t="shared" si="49"/>
        <v>0.15479999999999999</v>
      </c>
      <c r="S121" s="24">
        <f t="shared" si="50"/>
        <v>0</v>
      </c>
      <c r="T121" s="24">
        <f t="shared" si="51"/>
        <v>0</v>
      </c>
      <c r="U121" s="24">
        <f t="shared" si="52"/>
        <v>1.2023333333333333</v>
      </c>
      <c r="V121" s="24">
        <f t="shared" si="53"/>
        <v>2.6633333333333335E-2</v>
      </c>
      <c r="W121" s="24">
        <f t="shared" si="54"/>
        <v>4.7300000000000002E-2</v>
      </c>
      <c r="X121" s="24">
        <f t="shared" si="55"/>
        <v>0.33916666666666662</v>
      </c>
    </row>
    <row r="122" spans="1:24" ht="15" x14ac:dyDescent="0.2">
      <c r="A122" s="62" t="s">
        <v>252</v>
      </c>
      <c r="B122" s="63"/>
      <c r="C122" s="68">
        <v>365.26897500000001</v>
      </c>
      <c r="D122" s="65">
        <v>89.194166666666661</v>
      </c>
      <c r="E122" s="66">
        <v>1.2291666666666667</v>
      </c>
      <c r="F122" s="66">
        <v>0.28666666666666668</v>
      </c>
      <c r="G122" s="67">
        <v>6.54</v>
      </c>
      <c r="H122" s="146" t="s">
        <v>15</v>
      </c>
      <c r="I122" s="66" t="s">
        <v>18</v>
      </c>
      <c r="J122" s="68">
        <v>40.012666666666668</v>
      </c>
      <c r="K122" s="66">
        <v>0.36</v>
      </c>
      <c r="L122" s="66">
        <v>1.1936666666666664</v>
      </c>
      <c r="M122" s="68">
        <v>75.527333333333331</v>
      </c>
      <c r="N122" s="69">
        <f t="shared" si="45"/>
        <v>3.65268975</v>
      </c>
      <c r="O122" s="69">
        <f t="shared" si="46"/>
        <v>0.89194166666666663</v>
      </c>
      <c r="P122" s="69">
        <f t="shared" si="47"/>
        <v>1.2291666666666668E-2</v>
      </c>
      <c r="Q122" s="69">
        <f t="shared" si="48"/>
        <v>2.8666666666666667E-3</v>
      </c>
      <c r="R122" s="69">
        <f t="shared" si="49"/>
        <v>6.54E-2</v>
      </c>
      <c r="S122" s="69">
        <f t="shared" si="50"/>
        <v>0</v>
      </c>
      <c r="T122" s="69">
        <f t="shared" si="51"/>
        <v>0</v>
      </c>
      <c r="U122" s="69">
        <f t="shared" si="52"/>
        <v>0.40012666666666669</v>
      </c>
      <c r="V122" s="69">
        <f t="shared" si="53"/>
        <v>3.5999999999999999E-3</v>
      </c>
      <c r="W122" s="69">
        <f t="shared" si="54"/>
        <v>1.1936666666666665E-2</v>
      </c>
      <c r="X122" s="69">
        <f t="shared" si="55"/>
        <v>0.75527333333333335</v>
      </c>
    </row>
    <row r="123" spans="1:24" s="133" customFormat="1" ht="15" x14ac:dyDescent="0.2">
      <c r="A123" s="17" t="s">
        <v>253</v>
      </c>
      <c r="B123" s="18"/>
      <c r="C123" s="25">
        <v>350.58693322738014</v>
      </c>
      <c r="D123" s="20">
        <v>79.079166666666652</v>
      </c>
      <c r="E123" s="20">
        <v>7.1875</v>
      </c>
      <c r="F123" s="20">
        <v>1.4666666666666666</v>
      </c>
      <c r="G123" s="23">
        <v>5.49</v>
      </c>
      <c r="H123" s="151">
        <v>9</v>
      </c>
      <c r="I123" s="20" t="s">
        <v>18</v>
      </c>
      <c r="J123" s="38">
        <v>30.954999999999998</v>
      </c>
      <c r="K123" s="20">
        <v>0.59833333333333327</v>
      </c>
      <c r="L123" s="20">
        <v>2.2526666666666668</v>
      </c>
      <c r="M123" s="38">
        <v>1.2849999999999999</v>
      </c>
      <c r="N123" s="24">
        <f t="shared" si="45"/>
        <v>3.5058693322738015</v>
      </c>
      <c r="O123" s="24">
        <f t="shared" si="46"/>
        <v>0.79079166666666656</v>
      </c>
      <c r="P123" s="24">
        <f t="shared" si="47"/>
        <v>7.1874999999999994E-2</v>
      </c>
      <c r="Q123" s="24">
        <f t="shared" si="48"/>
        <v>1.4666666666666666E-2</v>
      </c>
      <c r="R123" s="24">
        <f t="shared" si="49"/>
        <v>5.4900000000000004E-2</v>
      </c>
      <c r="S123" s="24">
        <f t="shared" si="50"/>
        <v>0.09</v>
      </c>
      <c r="T123" s="24">
        <f t="shared" si="51"/>
        <v>0</v>
      </c>
      <c r="U123" s="24">
        <f t="shared" si="52"/>
        <v>0.30954999999999999</v>
      </c>
      <c r="V123" s="24">
        <f t="shared" si="53"/>
        <v>5.9833333333333327E-3</v>
      </c>
      <c r="W123" s="24">
        <f t="shared" si="54"/>
        <v>2.2526666666666667E-2</v>
      </c>
      <c r="X123" s="24">
        <f t="shared" si="55"/>
        <v>1.2849999999999999E-2</v>
      </c>
    </row>
    <row r="124" spans="1:24" s="132" customFormat="1" ht="15" x14ac:dyDescent="0.2">
      <c r="A124" s="62" t="s">
        <v>254</v>
      </c>
      <c r="B124" s="63"/>
      <c r="C124" s="64">
        <v>360.17977487993244</v>
      </c>
      <c r="D124" s="65">
        <v>87.285333333333341</v>
      </c>
      <c r="E124" s="66">
        <v>1.6166666666666667</v>
      </c>
      <c r="F124" s="67">
        <v>0.46900000000000003</v>
      </c>
      <c r="G124" s="67">
        <v>4.24</v>
      </c>
      <c r="H124" s="167" t="s">
        <v>15</v>
      </c>
      <c r="I124" s="67" t="s">
        <v>18</v>
      </c>
      <c r="J124" s="64">
        <v>27.486666666666665</v>
      </c>
      <c r="K124" s="67">
        <v>0.33700000000000002</v>
      </c>
      <c r="L124" s="67">
        <v>1.4330000000000001</v>
      </c>
      <c r="M124" s="64">
        <v>41.395666666666664</v>
      </c>
      <c r="N124" s="69">
        <f t="shared" si="45"/>
        <v>3.6017977487993242</v>
      </c>
      <c r="O124" s="69">
        <f t="shared" si="46"/>
        <v>0.87285333333333337</v>
      </c>
      <c r="P124" s="69">
        <f t="shared" si="47"/>
        <v>1.6166666666666666E-2</v>
      </c>
      <c r="Q124" s="69">
        <f t="shared" si="48"/>
        <v>4.6900000000000006E-3</v>
      </c>
      <c r="R124" s="69">
        <f t="shared" si="49"/>
        <v>4.24E-2</v>
      </c>
      <c r="S124" s="69">
        <f t="shared" si="50"/>
        <v>0</v>
      </c>
      <c r="T124" s="69">
        <f t="shared" si="51"/>
        <v>0</v>
      </c>
      <c r="U124" s="69">
        <f t="shared" si="52"/>
        <v>0.27486666666666665</v>
      </c>
      <c r="V124" s="69">
        <f t="shared" si="53"/>
        <v>3.3700000000000002E-3</v>
      </c>
      <c r="W124" s="69">
        <f t="shared" si="54"/>
        <v>1.4330000000000001E-2</v>
      </c>
      <c r="X124" s="69">
        <f t="shared" si="55"/>
        <v>0.41395666666666664</v>
      </c>
    </row>
    <row r="125" spans="1:24" s="133" customFormat="1" ht="15" x14ac:dyDescent="0.2">
      <c r="A125" s="17" t="s">
        <v>255</v>
      </c>
      <c r="B125" s="18"/>
      <c r="C125" s="25">
        <v>370.57809666666662</v>
      </c>
      <c r="D125" s="20">
        <v>75.785666666666657</v>
      </c>
      <c r="E125" s="26">
        <v>11.380999619166056</v>
      </c>
      <c r="F125" s="27">
        <v>1.4633333333333332</v>
      </c>
      <c r="G125" s="23">
        <v>4.8233333333333333</v>
      </c>
      <c r="H125" s="149" t="s">
        <v>15</v>
      </c>
      <c r="I125" s="35" t="s">
        <v>18</v>
      </c>
      <c r="J125" s="34">
        <v>56.879666666666672</v>
      </c>
      <c r="K125" s="33">
        <v>1.6713333333333333</v>
      </c>
      <c r="L125" s="33">
        <v>6.7336666666666671</v>
      </c>
      <c r="M125" s="34">
        <v>35.29933333333333</v>
      </c>
      <c r="N125" s="24">
        <f t="shared" si="45"/>
        <v>3.7057809666666661</v>
      </c>
      <c r="O125" s="24">
        <f t="shared" si="46"/>
        <v>0.75785666666666662</v>
      </c>
      <c r="P125" s="24">
        <f t="shared" si="47"/>
        <v>0.11380999619166056</v>
      </c>
      <c r="Q125" s="24">
        <f t="shared" si="48"/>
        <v>1.4633333333333332E-2</v>
      </c>
      <c r="R125" s="24">
        <f t="shared" si="49"/>
        <v>4.8233333333333329E-2</v>
      </c>
      <c r="S125" s="24">
        <f t="shared" si="50"/>
        <v>0</v>
      </c>
      <c r="T125" s="24">
        <f t="shared" si="51"/>
        <v>0</v>
      </c>
      <c r="U125" s="24">
        <f t="shared" si="52"/>
        <v>0.56879666666666673</v>
      </c>
      <c r="V125" s="24">
        <f t="shared" si="53"/>
        <v>1.6713333333333334E-2</v>
      </c>
      <c r="W125" s="24">
        <f t="shared" si="54"/>
        <v>6.733666666666667E-2</v>
      </c>
      <c r="X125" s="24">
        <f t="shared" si="55"/>
        <v>0.35299333333333327</v>
      </c>
    </row>
    <row r="126" spans="1:24" s="132" customFormat="1" ht="15" x14ac:dyDescent="0.2">
      <c r="A126" s="62" t="s">
        <v>256</v>
      </c>
      <c r="B126" s="63"/>
      <c r="C126" s="64">
        <v>360.47297855072469</v>
      </c>
      <c r="D126" s="65">
        <v>75.09255072463769</v>
      </c>
      <c r="E126" s="66">
        <v>9.7907826086956504</v>
      </c>
      <c r="F126" s="71">
        <v>1.3666666666666669</v>
      </c>
      <c r="G126" s="67">
        <v>2.3466666666666667</v>
      </c>
      <c r="H126" s="160" t="s">
        <v>15</v>
      </c>
      <c r="I126" s="67" t="s">
        <v>18</v>
      </c>
      <c r="J126" s="64">
        <v>31.00333333333333</v>
      </c>
      <c r="K126" s="71">
        <v>0.82666666666666666</v>
      </c>
      <c r="L126" s="67">
        <v>0.95</v>
      </c>
      <c r="M126" s="64">
        <v>17.863333333333333</v>
      </c>
      <c r="N126" s="69">
        <f t="shared" si="45"/>
        <v>3.6047297855072471</v>
      </c>
      <c r="O126" s="69">
        <f t="shared" si="46"/>
        <v>0.75092550724637686</v>
      </c>
      <c r="P126" s="69">
        <f t="shared" si="47"/>
        <v>9.7907826086956501E-2</v>
      </c>
      <c r="Q126" s="69">
        <f t="shared" si="48"/>
        <v>1.3666666666666669E-2</v>
      </c>
      <c r="R126" s="69">
        <f t="shared" si="49"/>
        <v>2.3466666666666667E-2</v>
      </c>
      <c r="S126" s="69">
        <f t="shared" si="50"/>
        <v>0</v>
      </c>
      <c r="T126" s="69">
        <f t="shared" si="51"/>
        <v>0</v>
      </c>
      <c r="U126" s="69">
        <f t="shared" si="52"/>
        <v>0.31003333333333333</v>
      </c>
      <c r="V126" s="69">
        <f t="shared" si="53"/>
        <v>8.266666666666667E-3</v>
      </c>
      <c r="W126" s="69">
        <f t="shared" si="54"/>
        <v>9.4999999999999998E-3</v>
      </c>
      <c r="X126" s="69">
        <f t="shared" si="55"/>
        <v>0.17863333333333334</v>
      </c>
    </row>
    <row r="127" spans="1:24" s="133" customFormat="1" ht="15" x14ac:dyDescent="0.2">
      <c r="A127" s="17" t="s">
        <v>257</v>
      </c>
      <c r="B127" s="18"/>
      <c r="C127" s="28">
        <v>414.85051739130432</v>
      </c>
      <c r="D127" s="20">
        <v>77.770869565217382</v>
      </c>
      <c r="E127" s="21">
        <v>11.87913043478261</v>
      </c>
      <c r="F127" s="39">
        <v>5.79</v>
      </c>
      <c r="G127" s="23">
        <v>1.94</v>
      </c>
      <c r="H127" s="147">
        <v>492.24666666666673</v>
      </c>
      <c r="I127" s="23">
        <v>24.31</v>
      </c>
      <c r="J127" s="28">
        <v>57.686666666666667</v>
      </c>
      <c r="K127" s="39">
        <v>1.7266666666666666</v>
      </c>
      <c r="L127" s="23">
        <v>8.7233333333333345</v>
      </c>
      <c r="M127" s="28">
        <v>196.06333333333336</v>
      </c>
      <c r="N127" s="24">
        <f t="shared" si="45"/>
        <v>4.1485051739130432</v>
      </c>
      <c r="O127" s="24">
        <f t="shared" si="46"/>
        <v>0.77770869565217382</v>
      </c>
      <c r="P127" s="24">
        <f t="shared" si="47"/>
        <v>0.1187913043478261</v>
      </c>
      <c r="Q127" s="24">
        <f t="shared" si="48"/>
        <v>5.79E-2</v>
      </c>
      <c r="R127" s="24">
        <f t="shared" si="49"/>
        <v>1.9400000000000001E-2</v>
      </c>
      <c r="S127" s="24">
        <f t="shared" si="50"/>
        <v>4.9224666666666677</v>
      </c>
      <c r="T127" s="24">
        <f t="shared" si="51"/>
        <v>0.24309999999999998</v>
      </c>
      <c r="U127" s="24">
        <f t="shared" si="52"/>
        <v>0.57686666666666664</v>
      </c>
      <c r="V127" s="24">
        <f t="shared" si="53"/>
        <v>1.7266666666666666E-2</v>
      </c>
      <c r="W127" s="24">
        <f t="shared" si="54"/>
        <v>8.7233333333333343E-2</v>
      </c>
      <c r="X127" s="24">
        <f t="shared" si="55"/>
        <v>1.9606333333333337</v>
      </c>
    </row>
    <row r="128" spans="1:24" s="132" customFormat="1" ht="14.25" customHeight="1" x14ac:dyDescent="0.2">
      <c r="A128" s="62" t="s">
        <v>258</v>
      </c>
      <c r="B128" s="63"/>
      <c r="C128" s="76">
        <v>330.85055833333337</v>
      </c>
      <c r="D128" s="65">
        <v>81.149166666666673</v>
      </c>
      <c r="E128" s="77">
        <v>0.52083333333333326</v>
      </c>
      <c r="F128" s="78">
        <v>0.28333333333333338</v>
      </c>
      <c r="G128" s="67">
        <v>0.64666666666666661</v>
      </c>
      <c r="H128" s="150" t="s">
        <v>15</v>
      </c>
      <c r="I128" s="65" t="s">
        <v>18</v>
      </c>
      <c r="J128" s="76">
        <v>3.0169999999999999</v>
      </c>
      <c r="K128" s="86" t="s">
        <v>18</v>
      </c>
      <c r="L128" s="77">
        <v>0.107</v>
      </c>
      <c r="M128" s="76">
        <v>11.889000000000001</v>
      </c>
      <c r="N128" s="69">
        <f t="shared" si="45"/>
        <v>3.3085055833333339</v>
      </c>
      <c r="O128" s="69">
        <f t="shared" si="46"/>
        <v>0.81149166666666672</v>
      </c>
      <c r="P128" s="69">
        <f t="shared" si="47"/>
        <v>5.2083333333333322E-3</v>
      </c>
      <c r="Q128" s="69">
        <f t="shared" si="48"/>
        <v>2.833333333333334E-3</v>
      </c>
      <c r="R128" s="69">
        <f t="shared" si="49"/>
        <v>6.4666666666666657E-3</v>
      </c>
      <c r="S128" s="69">
        <f t="shared" si="50"/>
        <v>0</v>
      </c>
      <c r="T128" s="69">
        <f t="shared" si="51"/>
        <v>0</v>
      </c>
      <c r="U128" s="69">
        <f t="shared" si="52"/>
        <v>3.0169999999999999E-2</v>
      </c>
      <c r="V128" s="69">
        <f t="shared" si="53"/>
        <v>0</v>
      </c>
      <c r="W128" s="69">
        <f t="shared" si="54"/>
        <v>1.07E-3</v>
      </c>
      <c r="X128" s="69">
        <f t="shared" si="55"/>
        <v>0.11889000000000001</v>
      </c>
    </row>
    <row r="129" spans="1:24" s="133" customFormat="1" ht="15" x14ac:dyDescent="0.2">
      <c r="A129" s="37" t="s">
        <v>259</v>
      </c>
      <c r="B129" s="18"/>
      <c r="C129" s="19">
        <v>329.02673623188412</v>
      </c>
      <c r="D129" s="20">
        <v>61.221449275362318</v>
      </c>
      <c r="E129" s="21">
        <v>19.981884057971016</v>
      </c>
      <c r="F129" s="22">
        <v>1.2566666666666666</v>
      </c>
      <c r="G129" s="23">
        <v>18.420000000000002</v>
      </c>
      <c r="H129" s="149" t="s">
        <v>15</v>
      </c>
      <c r="I129" s="21" t="s">
        <v>19</v>
      </c>
      <c r="J129" s="19">
        <v>209.94666666666669</v>
      </c>
      <c r="K129" s="21">
        <v>2.9033333333333329</v>
      </c>
      <c r="L129" s="21">
        <v>7.9866666666666672</v>
      </c>
      <c r="M129" s="19">
        <v>122.57</v>
      </c>
      <c r="N129" s="24">
        <f t="shared" si="45"/>
        <v>3.2902673623188412</v>
      </c>
      <c r="O129" s="24">
        <f t="shared" si="46"/>
        <v>0.61221449275362316</v>
      </c>
      <c r="P129" s="24">
        <f t="shared" si="47"/>
        <v>0.19981884057971017</v>
      </c>
      <c r="Q129" s="24">
        <f t="shared" si="48"/>
        <v>1.2566666666666665E-2</v>
      </c>
      <c r="R129" s="24">
        <f t="shared" si="49"/>
        <v>0.18420000000000003</v>
      </c>
      <c r="S129" s="24">
        <f t="shared" si="50"/>
        <v>0</v>
      </c>
      <c r="T129" s="24">
        <f t="shared" si="51"/>
        <v>0</v>
      </c>
      <c r="U129" s="24">
        <f t="shared" si="52"/>
        <v>2.0994666666666668</v>
      </c>
      <c r="V129" s="24">
        <f t="shared" si="53"/>
        <v>2.9033333333333328E-2</v>
      </c>
      <c r="W129" s="24">
        <f t="shared" si="54"/>
        <v>7.9866666666666669E-2</v>
      </c>
      <c r="X129" s="24">
        <f t="shared" si="55"/>
        <v>1.2257</v>
      </c>
    </row>
    <row r="130" spans="1:24" s="132" customFormat="1" ht="15" x14ac:dyDescent="0.2">
      <c r="A130" s="83" t="s">
        <v>260</v>
      </c>
      <c r="B130" s="63"/>
      <c r="C130" s="68">
        <v>339.16476666666665</v>
      </c>
      <c r="D130" s="65">
        <v>61.24</v>
      </c>
      <c r="E130" s="66">
        <v>20.208333333333336</v>
      </c>
      <c r="F130" s="73">
        <v>2.3650000000000002</v>
      </c>
      <c r="G130" s="67">
        <v>23.593333333333334</v>
      </c>
      <c r="H130" s="150" t="s">
        <v>15</v>
      </c>
      <c r="I130" s="66" t="s">
        <v>18</v>
      </c>
      <c r="J130" s="68">
        <v>178.39066666666668</v>
      </c>
      <c r="K130" s="66">
        <v>3.8826666666666667</v>
      </c>
      <c r="L130" s="66">
        <v>5.1286666666666667</v>
      </c>
      <c r="M130" s="68">
        <v>77.522999999999996</v>
      </c>
      <c r="N130" s="69">
        <f t="shared" si="45"/>
        <v>3.3916476666666666</v>
      </c>
      <c r="O130" s="69">
        <f t="shared" si="46"/>
        <v>0.61240000000000006</v>
      </c>
      <c r="P130" s="69">
        <f t="shared" si="47"/>
        <v>0.20208333333333336</v>
      </c>
      <c r="Q130" s="69">
        <f t="shared" si="48"/>
        <v>2.3650000000000001E-2</v>
      </c>
      <c r="R130" s="69">
        <f t="shared" si="49"/>
        <v>0.23593333333333333</v>
      </c>
      <c r="S130" s="69">
        <f t="shared" si="50"/>
        <v>0</v>
      </c>
      <c r="T130" s="69">
        <f t="shared" si="51"/>
        <v>0</v>
      </c>
      <c r="U130" s="69">
        <f t="shared" si="52"/>
        <v>1.7839066666666668</v>
      </c>
      <c r="V130" s="69">
        <f t="shared" si="53"/>
        <v>3.8826666666666669E-2</v>
      </c>
      <c r="W130" s="69">
        <f t="shared" si="54"/>
        <v>5.1286666666666668E-2</v>
      </c>
      <c r="X130" s="69">
        <f t="shared" si="55"/>
        <v>0.77522999999999997</v>
      </c>
    </row>
    <row r="131" spans="1:24" s="133" customFormat="1" ht="15" x14ac:dyDescent="0.2">
      <c r="A131" s="37" t="s">
        <v>261</v>
      </c>
      <c r="B131" s="18"/>
      <c r="C131" s="19">
        <v>323.56571159420292</v>
      </c>
      <c r="D131" s="20">
        <v>58.752463768115952</v>
      </c>
      <c r="E131" s="21">
        <v>21.344202898550723</v>
      </c>
      <c r="F131" s="22">
        <v>1.24</v>
      </c>
      <c r="G131" s="23">
        <v>21.833333333333332</v>
      </c>
      <c r="H131" s="149" t="s">
        <v>15</v>
      </c>
      <c r="I131" s="21" t="s">
        <v>19</v>
      </c>
      <c r="J131" s="19">
        <v>188.10666666666665</v>
      </c>
      <c r="K131" s="21">
        <v>2.8533333333333335</v>
      </c>
      <c r="L131" s="21">
        <v>6.4633333333333338</v>
      </c>
      <c r="M131" s="19">
        <v>110.90333333333335</v>
      </c>
      <c r="N131" s="24">
        <f t="shared" si="45"/>
        <v>3.2356571159420291</v>
      </c>
      <c r="O131" s="24">
        <f t="shared" si="46"/>
        <v>0.58752463768115948</v>
      </c>
      <c r="P131" s="24">
        <f t="shared" si="47"/>
        <v>0.21344202898550724</v>
      </c>
      <c r="Q131" s="24">
        <f t="shared" si="48"/>
        <v>1.24E-2</v>
      </c>
      <c r="R131" s="24">
        <f t="shared" si="49"/>
        <v>0.21833333333333332</v>
      </c>
      <c r="S131" s="24">
        <f t="shared" si="50"/>
        <v>0</v>
      </c>
      <c r="T131" s="24">
        <f t="shared" si="51"/>
        <v>0</v>
      </c>
      <c r="U131" s="24">
        <f t="shared" si="52"/>
        <v>1.8810666666666664</v>
      </c>
      <c r="V131" s="24">
        <f t="shared" si="53"/>
        <v>2.8533333333333334E-2</v>
      </c>
      <c r="W131" s="24">
        <f t="shared" si="54"/>
        <v>6.4633333333333334E-2</v>
      </c>
      <c r="X131" s="24">
        <f t="shared" si="55"/>
        <v>1.1090333333333335</v>
      </c>
    </row>
    <row r="132" spans="1:24" s="132" customFormat="1" ht="15" x14ac:dyDescent="0.2">
      <c r="A132" s="83" t="s">
        <v>262</v>
      </c>
      <c r="B132" s="63"/>
      <c r="C132" s="68">
        <v>325.84441116273405</v>
      </c>
      <c r="D132" s="65">
        <v>62.929166666666667</v>
      </c>
      <c r="E132" s="66">
        <v>17.270833333333332</v>
      </c>
      <c r="F132" s="73">
        <v>1.17</v>
      </c>
      <c r="G132" s="67">
        <v>24.006666666666671</v>
      </c>
      <c r="H132" s="150" t="s">
        <v>15</v>
      </c>
      <c r="I132" s="66" t="s">
        <v>18</v>
      </c>
      <c r="J132" s="68">
        <v>169.90033333333335</v>
      </c>
      <c r="K132" s="66">
        <v>2.5966666666666662</v>
      </c>
      <c r="L132" s="66">
        <v>18.581666666666667</v>
      </c>
      <c r="M132" s="68">
        <v>111.42533333333334</v>
      </c>
      <c r="N132" s="69">
        <f t="shared" si="45"/>
        <v>3.2584441116273406</v>
      </c>
      <c r="O132" s="69">
        <f t="shared" si="46"/>
        <v>0.62929166666666669</v>
      </c>
      <c r="P132" s="69">
        <f t="shared" si="47"/>
        <v>0.17270833333333332</v>
      </c>
      <c r="Q132" s="69">
        <f t="shared" si="48"/>
        <v>1.1699999999999999E-2</v>
      </c>
      <c r="R132" s="69">
        <f t="shared" si="49"/>
        <v>0.24006666666666671</v>
      </c>
      <c r="S132" s="69">
        <f t="shared" si="50"/>
        <v>0</v>
      </c>
      <c r="T132" s="69">
        <f t="shared" si="51"/>
        <v>0</v>
      </c>
      <c r="U132" s="69">
        <f t="shared" si="52"/>
        <v>1.6990033333333334</v>
      </c>
      <c r="V132" s="69">
        <f t="shared" si="53"/>
        <v>2.5966666666666662E-2</v>
      </c>
      <c r="W132" s="69">
        <f t="shared" si="54"/>
        <v>0.18581666666666666</v>
      </c>
      <c r="X132" s="69">
        <f t="shared" si="55"/>
        <v>1.1142533333333333</v>
      </c>
    </row>
    <row r="133" spans="1:24" s="133" customFormat="1" ht="15" x14ac:dyDescent="0.2">
      <c r="A133" s="17" t="s">
        <v>263</v>
      </c>
      <c r="B133" s="18"/>
      <c r="C133" s="29">
        <v>89.722066651121764</v>
      </c>
      <c r="D133" s="30">
        <v>43.911333347956337</v>
      </c>
      <c r="E133" s="30">
        <v>0.47533331871032719</v>
      </c>
      <c r="F133" s="31">
        <v>7.3333333333333334E-2</v>
      </c>
      <c r="G133" s="23" t="s">
        <v>15</v>
      </c>
      <c r="H133" s="154" t="s">
        <v>15</v>
      </c>
      <c r="I133" s="31" t="s">
        <v>19</v>
      </c>
      <c r="J133" s="32" t="s">
        <v>19</v>
      </c>
      <c r="K133" s="31" t="s">
        <v>19</v>
      </c>
      <c r="L133" s="31" t="s">
        <v>19</v>
      </c>
      <c r="M133" s="32" t="s">
        <v>19</v>
      </c>
      <c r="N133" s="24">
        <f t="shared" si="45"/>
        <v>0.89722066651121768</v>
      </c>
      <c r="O133" s="24">
        <f t="shared" si="46"/>
        <v>0.43911333347956338</v>
      </c>
      <c r="P133" s="24">
        <f t="shared" si="47"/>
        <v>4.7533331871032723E-3</v>
      </c>
      <c r="Q133" s="24">
        <f t="shared" si="48"/>
        <v>7.3333333333333334E-4</v>
      </c>
      <c r="R133" s="24">
        <f t="shared" si="49"/>
        <v>0</v>
      </c>
      <c r="S133" s="24">
        <f t="shared" si="50"/>
        <v>0</v>
      </c>
      <c r="T133" s="24">
        <f t="shared" si="51"/>
        <v>0</v>
      </c>
      <c r="U133" s="24">
        <f t="shared" si="52"/>
        <v>0</v>
      </c>
      <c r="V133" s="24">
        <f t="shared" si="53"/>
        <v>0</v>
      </c>
      <c r="W133" s="24">
        <f t="shared" si="54"/>
        <v>0</v>
      </c>
      <c r="X133" s="24">
        <f t="shared" si="55"/>
        <v>0</v>
      </c>
    </row>
    <row r="134" spans="1:24" s="132" customFormat="1" ht="15" x14ac:dyDescent="0.2">
      <c r="A134" s="83" t="s">
        <v>264</v>
      </c>
      <c r="B134" s="63"/>
      <c r="C134" s="68">
        <v>89.794867030588847</v>
      </c>
      <c r="D134" s="65">
        <v>7.6986671883265227</v>
      </c>
      <c r="E134" s="66">
        <v>16.956999478340148</v>
      </c>
      <c r="F134" s="73">
        <v>1.5176666666666667</v>
      </c>
      <c r="G134" s="67">
        <v>4.1656666666666666</v>
      </c>
      <c r="H134" s="150" t="s">
        <v>15</v>
      </c>
      <c r="I134" s="66" t="s">
        <v>18</v>
      </c>
      <c r="J134" s="68">
        <v>38.448666666666668</v>
      </c>
      <c r="K134" s="66">
        <v>10.999666666666668</v>
      </c>
      <c r="L134" s="66">
        <v>2.6180000000000003</v>
      </c>
      <c r="M134" s="68">
        <v>18.008666666666667</v>
      </c>
      <c r="N134" s="69">
        <f t="shared" si="45"/>
        <v>0.89794867030588843</v>
      </c>
      <c r="O134" s="69">
        <f t="shared" si="46"/>
        <v>7.6986671883265231E-2</v>
      </c>
      <c r="P134" s="69">
        <f t="shared" si="47"/>
        <v>0.16956999478340148</v>
      </c>
      <c r="Q134" s="69">
        <f t="shared" si="48"/>
        <v>1.5176666666666666E-2</v>
      </c>
      <c r="R134" s="69">
        <f t="shared" si="49"/>
        <v>4.1656666666666668E-2</v>
      </c>
      <c r="S134" s="69">
        <f t="shared" si="50"/>
        <v>0</v>
      </c>
      <c r="T134" s="69">
        <f t="shared" si="51"/>
        <v>0</v>
      </c>
      <c r="U134" s="69">
        <f t="shared" si="52"/>
        <v>0.3844866666666667</v>
      </c>
      <c r="V134" s="69">
        <f t="shared" si="53"/>
        <v>0.10999666666666669</v>
      </c>
      <c r="W134" s="69">
        <f t="shared" si="54"/>
        <v>2.6180000000000002E-2</v>
      </c>
      <c r="X134" s="69">
        <f t="shared" si="55"/>
        <v>0.18008666666666667</v>
      </c>
    </row>
    <row r="135" spans="1:24" s="133" customFormat="1" ht="15" x14ac:dyDescent="0.2">
      <c r="A135" s="17" t="s">
        <v>265</v>
      </c>
      <c r="B135" s="18"/>
      <c r="C135" s="19">
        <v>41.447126086956516</v>
      </c>
      <c r="D135" s="20">
        <v>10.245942028985507</v>
      </c>
      <c r="E135" s="21">
        <v>0.96739130434782605</v>
      </c>
      <c r="F135" s="21">
        <v>0.15666666666666665</v>
      </c>
      <c r="G135" s="23">
        <v>1.7933333333333332</v>
      </c>
      <c r="H135" s="166">
        <v>7.08</v>
      </c>
      <c r="I135" s="21">
        <v>0.79</v>
      </c>
      <c r="J135" s="19">
        <v>11.31</v>
      </c>
      <c r="K135" s="21">
        <v>0.09</v>
      </c>
      <c r="L135" s="21">
        <v>0.20333333333333334</v>
      </c>
      <c r="M135" s="19">
        <v>27.39</v>
      </c>
      <c r="N135" s="24">
        <f t="shared" si="45"/>
        <v>0.41447126086956515</v>
      </c>
      <c r="O135" s="24">
        <f t="shared" si="46"/>
        <v>0.10245942028985507</v>
      </c>
      <c r="P135" s="24">
        <f t="shared" si="47"/>
        <v>9.6739130434782602E-3</v>
      </c>
      <c r="Q135" s="24">
        <f t="shared" si="48"/>
        <v>1.5666666666666665E-3</v>
      </c>
      <c r="R135" s="24">
        <f t="shared" si="49"/>
        <v>1.7933333333333332E-2</v>
      </c>
      <c r="S135" s="24">
        <f t="shared" si="50"/>
        <v>7.0800000000000002E-2</v>
      </c>
      <c r="T135" s="24">
        <f t="shared" si="51"/>
        <v>7.9000000000000008E-3</v>
      </c>
      <c r="U135" s="24">
        <f t="shared" si="52"/>
        <v>0.11310000000000001</v>
      </c>
      <c r="V135" s="24">
        <f t="shared" si="53"/>
        <v>8.9999999999999998E-4</v>
      </c>
      <c r="W135" s="24">
        <f t="shared" si="54"/>
        <v>2.0333333333333332E-3</v>
      </c>
      <c r="X135" s="24">
        <f t="shared" si="55"/>
        <v>0.27390000000000003</v>
      </c>
    </row>
    <row r="136" spans="1:24" s="132" customFormat="1" ht="15" x14ac:dyDescent="0.2">
      <c r="A136" s="62" t="s">
        <v>155</v>
      </c>
      <c r="B136" s="63">
        <v>100</v>
      </c>
      <c r="C136" s="68">
        <v>375</v>
      </c>
      <c r="D136" s="65">
        <v>87</v>
      </c>
      <c r="E136" s="66">
        <v>6.7</v>
      </c>
      <c r="F136" s="66">
        <v>0</v>
      </c>
      <c r="G136" s="67">
        <v>0.12</v>
      </c>
      <c r="H136" s="146">
        <v>0</v>
      </c>
      <c r="I136" s="66">
        <v>0</v>
      </c>
      <c r="J136" s="68">
        <v>0</v>
      </c>
      <c r="K136" s="66">
        <v>0</v>
      </c>
      <c r="L136" s="66">
        <v>1.7</v>
      </c>
      <c r="M136" s="68">
        <v>30</v>
      </c>
      <c r="N136" s="69">
        <f t="shared" si="45"/>
        <v>3.75</v>
      </c>
      <c r="O136" s="69">
        <f t="shared" si="46"/>
        <v>0.87</v>
      </c>
      <c r="P136" s="69">
        <f t="shared" si="47"/>
        <v>6.7000000000000004E-2</v>
      </c>
      <c r="Q136" s="69">
        <f t="shared" si="48"/>
        <v>0</v>
      </c>
      <c r="R136" s="69">
        <f t="shared" si="49"/>
        <v>1.1999999999999999E-3</v>
      </c>
      <c r="S136" s="69">
        <f t="shared" si="50"/>
        <v>0</v>
      </c>
      <c r="T136" s="69">
        <f t="shared" si="51"/>
        <v>0</v>
      </c>
      <c r="U136" s="69">
        <f t="shared" si="52"/>
        <v>0</v>
      </c>
      <c r="V136" s="69">
        <f t="shared" si="53"/>
        <v>0</v>
      </c>
      <c r="W136" s="69">
        <f t="shared" si="54"/>
        <v>1.7000000000000001E-2</v>
      </c>
      <c r="X136" s="69">
        <f t="shared" si="55"/>
        <v>0.3</v>
      </c>
    </row>
    <row r="137" spans="1:24" s="133" customFormat="1" ht="15" x14ac:dyDescent="0.2">
      <c r="A137" s="17" t="s">
        <v>159</v>
      </c>
      <c r="B137" s="18"/>
      <c r="C137" s="25">
        <v>362</v>
      </c>
      <c r="D137" s="20">
        <v>76</v>
      </c>
      <c r="E137" s="26">
        <v>8.1999999999999993</v>
      </c>
      <c r="F137" s="27">
        <v>3.6</v>
      </c>
      <c r="G137" s="23">
        <v>7.4</v>
      </c>
      <c r="H137" s="151"/>
      <c r="I137" s="35"/>
      <c r="J137" s="25"/>
      <c r="K137" s="26"/>
      <c r="L137" s="26"/>
      <c r="M137" s="25"/>
      <c r="N137" s="24">
        <f t="shared" si="45"/>
        <v>3.62</v>
      </c>
      <c r="O137" s="24">
        <f t="shared" si="46"/>
        <v>0.76</v>
      </c>
      <c r="P137" s="24">
        <f t="shared" si="47"/>
        <v>8.199999999999999E-2</v>
      </c>
      <c r="Q137" s="24">
        <f t="shared" si="48"/>
        <v>3.6000000000000004E-2</v>
      </c>
      <c r="R137" s="24">
        <f t="shared" si="49"/>
        <v>7.400000000000001E-2</v>
      </c>
      <c r="S137" s="24">
        <f t="shared" si="50"/>
        <v>0</v>
      </c>
      <c r="T137" s="24">
        <f t="shared" si="51"/>
        <v>0</v>
      </c>
      <c r="U137" s="24">
        <f t="shared" si="52"/>
        <v>0</v>
      </c>
      <c r="V137" s="24">
        <f t="shared" si="53"/>
        <v>0</v>
      </c>
      <c r="W137" s="24">
        <f t="shared" si="54"/>
        <v>0</v>
      </c>
      <c r="X137" s="24">
        <f t="shared" si="55"/>
        <v>0</v>
      </c>
    </row>
    <row r="138" spans="1:24" s="132" customFormat="1" ht="15" x14ac:dyDescent="0.2">
      <c r="A138" s="62" t="s">
        <v>266</v>
      </c>
      <c r="B138" s="63"/>
      <c r="C138" s="79">
        <v>213.18833333333333</v>
      </c>
      <c r="D138" s="80">
        <v>0</v>
      </c>
      <c r="E138" s="80">
        <v>18.100000000000001</v>
      </c>
      <c r="F138" s="81">
        <v>15.066666666666668</v>
      </c>
      <c r="G138" s="67" t="s">
        <v>15</v>
      </c>
      <c r="H138" s="155">
        <v>10.373333333333333</v>
      </c>
      <c r="I138" s="81"/>
      <c r="J138" s="82">
        <v>23.216666666666669</v>
      </c>
      <c r="K138" s="81">
        <v>1.2466666666666668</v>
      </c>
      <c r="L138" s="81">
        <v>0.56666666666666676</v>
      </c>
      <c r="M138" s="82">
        <v>10.916666666666666</v>
      </c>
      <c r="N138" s="69">
        <f t="shared" si="45"/>
        <v>2.1318833333333331</v>
      </c>
      <c r="O138" s="69">
        <f t="shared" si="46"/>
        <v>0</v>
      </c>
      <c r="P138" s="69">
        <f t="shared" si="47"/>
        <v>0.18100000000000002</v>
      </c>
      <c r="Q138" s="69">
        <f t="shared" si="48"/>
        <v>0.15066666666666667</v>
      </c>
      <c r="R138" s="69">
        <f t="shared" si="49"/>
        <v>0</v>
      </c>
      <c r="S138" s="69">
        <f t="shared" si="50"/>
        <v>0.10373333333333333</v>
      </c>
      <c r="T138" s="69">
        <f t="shared" si="51"/>
        <v>0</v>
      </c>
      <c r="U138" s="69">
        <f t="shared" si="52"/>
        <v>0.23216666666666669</v>
      </c>
      <c r="V138" s="69">
        <f t="shared" si="53"/>
        <v>1.2466666666666668E-2</v>
      </c>
      <c r="W138" s="69">
        <f t="shared" si="54"/>
        <v>5.6666666666666679E-3</v>
      </c>
      <c r="X138" s="69">
        <f t="shared" si="55"/>
        <v>0.10916666666666666</v>
      </c>
    </row>
    <row r="139" spans="1:24" s="133" customFormat="1" ht="15" x14ac:dyDescent="0.2">
      <c r="A139" s="37" t="s">
        <v>267</v>
      </c>
      <c r="B139" s="18"/>
      <c r="C139" s="19">
        <v>242.88932666666665</v>
      </c>
      <c r="D139" s="20">
        <v>0</v>
      </c>
      <c r="E139" s="21">
        <v>23.883333333333333</v>
      </c>
      <c r="F139" s="22">
        <v>15.615666666666668</v>
      </c>
      <c r="G139" s="23" t="s">
        <v>15</v>
      </c>
      <c r="H139" s="149">
        <v>16.16</v>
      </c>
      <c r="I139" s="21"/>
      <c r="J139" s="19">
        <v>18.34866666666667</v>
      </c>
      <c r="K139" s="21">
        <v>1.6986666666666668</v>
      </c>
      <c r="L139" s="21">
        <v>1.66</v>
      </c>
      <c r="M139" s="19">
        <v>16.762</v>
      </c>
      <c r="N139" s="24">
        <f t="shared" si="45"/>
        <v>2.4288932666666665</v>
      </c>
      <c r="O139" s="24">
        <f t="shared" si="46"/>
        <v>0</v>
      </c>
      <c r="P139" s="24">
        <f t="shared" si="47"/>
        <v>0.23883333333333334</v>
      </c>
      <c r="Q139" s="24">
        <f t="shared" si="48"/>
        <v>0.15615666666666667</v>
      </c>
      <c r="R139" s="24">
        <f t="shared" si="49"/>
        <v>0</v>
      </c>
      <c r="S139" s="24">
        <f t="shared" si="50"/>
        <v>0.16159999999999999</v>
      </c>
      <c r="T139" s="24">
        <f t="shared" si="51"/>
        <v>0</v>
      </c>
      <c r="U139" s="24">
        <f t="shared" si="52"/>
        <v>0.18348666666666669</v>
      </c>
      <c r="V139" s="24">
        <f t="shared" si="53"/>
        <v>1.6986666666666667E-2</v>
      </c>
      <c r="W139" s="24">
        <f t="shared" si="54"/>
        <v>1.66E-2</v>
      </c>
      <c r="X139" s="24">
        <f t="shared" si="55"/>
        <v>0.16761999999999999</v>
      </c>
    </row>
    <row r="140" spans="1:24" s="132" customFormat="1" ht="15" x14ac:dyDescent="0.2">
      <c r="A140" s="83" t="s">
        <v>268</v>
      </c>
      <c r="B140" s="63"/>
      <c r="C140" s="68">
        <v>221.50283333333334</v>
      </c>
      <c r="D140" s="65">
        <v>0</v>
      </c>
      <c r="E140" s="66">
        <v>12.583333333333336</v>
      </c>
      <c r="F140" s="73">
        <v>18.600000000000001</v>
      </c>
      <c r="G140" s="67" t="s">
        <v>15</v>
      </c>
      <c r="H140" s="150">
        <v>9.3866666666666667</v>
      </c>
      <c r="I140" s="66"/>
      <c r="J140" s="68">
        <v>19.833333333333332</v>
      </c>
      <c r="K140" s="66">
        <v>2.0066666666666668</v>
      </c>
      <c r="L140" s="66">
        <v>4.0933333333333337</v>
      </c>
      <c r="M140" s="68">
        <v>5.5066666666666668</v>
      </c>
      <c r="N140" s="69">
        <f t="shared" si="45"/>
        <v>2.2150283333333336</v>
      </c>
      <c r="O140" s="69">
        <f t="shared" si="46"/>
        <v>0</v>
      </c>
      <c r="P140" s="69">
        <f t="shared" si="47"/>
        <v>0.12583333333333335</v>
      </c>
      <c r="Q140" s="69">
        <f t="shared" si="48"/>
        <v>0.18600000000000003</v>
      </c>
      <c r="R140" s="69">
        <f t="shared" si="49"/>
        <v>0</v>
      </c>
      <c r="S140" s="69">
        <f t="shared" si="50"/>
        <v>9.3866666666666668E-2</v>
      </c>
      <c r="T140" s="69">
        <f t="shared" si="51"/>
        <v>0</v>
      </c>
      <c r="U140" s="69">
        <f t="shared" si="52"/>
        <v>0.19833333333333333</v>
      </c>
      <c r="V140" s="69">
        <f t="shared" si="53"/>
        <v>2.0066666666666667E-2</v>
      </c>
      <c r="W140" s="69">
        <f t="shared" si="54"/>
        <v>4.0933333333333335E-2</v>
      </c>
      <c r="X140" s="69">
        <f t="shared" si="55"/>
        <v>5.5066666666666667E-2</v>
      </c>
    </row>
    <row r="141" spans="1:24" s="133" customFormat="1" ht="15" x14ac:dyDescent="0.2">
      <c r="A141" s="17" t="s">
        <v>269</v>
      </c>
      <c r="B141" s="18"/>
      <c r="C141" s="29">
        <v>161.47473333333332</v>
      </c>
      <c r="D141" s="30">
        <v>0</v>
      </c>
      <c r="E141" s="30">
        <v>17.093333333333334</v>
      </c>
      <c r="F141" s="31">
        <v>9.81</v>
      </c>
      <c r="G141" s="23" t="s">
        <v>15</v>
      </c>
      <c r="H141" s="154">
        <v>10.023333333333333</v>
      </c>
      <c r="I141" s="31"/>
      <c r="J141" s="32">
        <v>25.813333333333333</v>
      </c>
      <c r="K141" s="31">
        <v>1.9733333333333334</v>
      </c>
      <c r="L141" s="31">
        <v>0.70333333333333325</v>
      </c>
      <c r="M141" s="32">
        <v>8</v>
      </c>
      <c r="N141" s="24">
        <f t="shared" si="45"/>
        <v>1.6147473333333331</v>
      </c>
      <c r="O141" s="24">
        <f t="shared" si="46"/>
        <v>0</v>
      </c>
      <c r="P141" s="24">
        <f t="shared" si="47"/>
        <v>0.17093333333333333</v>
      </c>
      <c r="Q141" s="24">
        <f t="shared" si="48"/>
        <v>9.8100000000000007E-2</v>
      </c>
      <c r="R141" s="24">
        <f t="shared" si="49"/>
        <v>0</v>
      </c>
      <c r="S141" s="24">
        <f t="shared" si="50"/>
        <v>0.10023333333333334</v>
      </c>
      <c r="T141" s="24">
        <f t="shared" si="51"/>
        <v>0</v>
      </c>
      <c r="U141" s="24">
        <f t="shared" si="52"/>
        <v>0.25813333333333333</v>
      </c>
      <c r="V141" s="24">
        <f t="shared" si="53"/>
        <v>1.9733333333333335E-2</v>
      </c>
      <c r="W141" s="24">
        <f t="shared" si="54"/>
        <v>7.0333333333333324E-3</v>
      </c>
      <c r="X141" s="24">
        <f t="shared" si="55"/>
        <v>0.08</v>
      </c>
    </row>
    <row r="142" spans="1:24" s="132" customFormat="1" ht="15" x14ac:dyDescent="0.2">
      <c r="A142" s="62" t="s">
        <v>270</v>
      </c>
      <c r="B142" s="63"/>
      <c r="C142" s="79">
        <v>119.94746666666661</v>
      </c>
      <c r="D142" s="80">
        <v>1.999999999999702E-2</v>
      </c>
      <c r="E142" s="80">
        <v>17.813333333333333</v>
      </c>
      <c r="F142" s="81">
        <v>4.8566666666666665</v>
      </c>
      <c r="G142" s="67" t="s">
        <v>15</v>
      </c>
      <c r="H142" s="155">
        <v>11.663333333333334</v>
      </c>
      <c r="I142" s="81"/>
      <c r="J142" s="82">
        <v>27.23</v>
      </c>
      <c r="K142" s="81">
        <v>2.2400000000000002</v>
      </c>
      <c r="L142" s="81">
        <v>0.77666666666666673</v>
      </c>
      <c r="M142" s="82">
        <v>7.97</v>
      </c>
      <c r="N142" s="69">
        <f t="shared" si="45"/>
        <v>1.1994746666666662</v>
      </c>
      <c r="O142" s="69">
        <f t="shared" si="46"/>
        <v>1.9999999999997019E-4</v>
      </c>
      <c r="P142" s="69">
        <f t="shared" si="47"/>
        <v>0.17813333333333334</v>
      </c>
      <c r="Q142" s="69">
        <f t="shared" si="48"/>
        <v>4.8566666666666668E-2</v>
      </c>
      <c r="R142" s="69">
        <f t="shared" si="49"/>
        <v>0</v>
      </c>
      <c r="S142" s="69">
        <f t="shared" si="50"/>
        <v>0.11663333333333334</v>
      </c>
      <c r="T142" s="69">
        <f t="shared" si="51"/>
        <v>0</v>
      </c>
      <c r="U142" s="69">
        <f t="shared" si="52"/>
        <v>0.27229999999999999</v>
      </c>
      <c r="V142" s="69">
        <f t="shared" si="53"/>
        <v>2.2400000000000003E-2</v>
      </c>
      <c r="W142" s="69">
        <f t="shared" si="54"/>
        <v>7.7666666666666674E-3</v>
      </c>
      <c r="X142" s="69">
        <f t="shared" si="55"/>
        <v>7.9699999999999993E-2</v>
      </c>
    </row>
    <row r="143" spans="1:24" s="132" customFormat="1" ht="15" x14ac:dyDescent="0.2">
      <c r="A143" s="17" t="s">
        <v>388</v>
      </c>
      <c r="B143" s="63"/>
      <c r="C143" s="79">
        <v>208</v>
      </c>
      <c r="D143" s="80">
        <v>0</v>
      </c>
      <c r="E143" s="80">
        <v>16.3</v>
      </c>
      <c r="F143" s="81">
        <v>15.35</v>
      </c>
      <c r="G143" s="67"/>
      <c r="H143" s="155">
        <v>8.5</v>
      </c>
      <c r="I143" s="81"/>
      <c r="J143" s="82">
        <v>24</v>
      </c>
      <c r="K143" s="81">
        <v>1.65</v>
      </c>
      <c r="L143" s="81">
        <v>0.7</v>
      </c>
      <c r="M143" s="82">
        <v>7.5</v>
      </c>
      <c r="N143" s="69">
        <f t="shared" si="45"/>
        <v>2.08</v>
      </c>
      <c r="O143" s="69">
        <f t="shared" si="46"/>
        <v>0</v>
      </c>
      <c r="P143" s="69">
        <f t="shared" si="47"/>
        <v>0.16300000000000001</v>
      </c>
      <c r="Q143" s="69">
        <f t="shared" si="48"/>
        <v>0.1535</v>
      </c>
      <c r="R143" s="69">
        <f t="shared" si="49"/>
        <v>0</v>
      </c>
      <c r="S143" s="69">
        <f t="shared" si="50"/>
        <v>8.5000000000000006E-2</v>
      </c>
      <c r="T143" s="69">
        <f t="shared" si="51"/>
        <v>0</v>
      </c>
      <c r="U143" s="69">
        <f t="shared" si="52"/>
        <v>0.24</v>
      </c>
      <c r="V143" s="69">
        <f t="shared" si="53"/>
        <v>1.6500000000000001E-2</v>
      </c>
      <c r="W143" s="69">
        <f t="shared" si="54"/>
        <v>6.9999999999999993E-3</v>
      </c>
      <c r="X143" s="69">
        <f t="shared" si="55"/>
        <v>7.4999999999999997E-2</v>
      </c>
    </row>
    <row r="144" spans="1:24" s="132" customFormat="1" ht="15" x14ac:dyDescent="0.2">
      <c r="A144" s="62" t="s">
        <v>389</v>
      </c>
      <c r="B144" s="63"/>
      <c r="C144" s="79">
        <v>141</v>
      </c>
      <c r="D144" s="80">
        <v>0</v>
      </c>
      <c r="E144" s="80">
        <v>17.7</v>
      </c>
      <c r="F144" s="81">
        <v>7.25</v>
      </c>
      <c r="G144" s="67"/>
      <c r="H144" s="155">
        <v>8</v>
      </c>
      <c r="I144" s="81"/>
      <c r="J144" s="82">
        <v>26.5</v>
      </c>
      <c r="K144" s="81">
        <v>1.95</v>
      </c>
      <c r="L144" s="81">
        <v>0.9</v>
      </c>
      <c r="M144" s="82">
        <v>7</v>
      </c>
      <c r="N144" s="69">
        <f t="shared" si="45"/>
        <v>1.41</v>
      </c>
      <c r="O144" s="69">
        <f t="shared" si="46"/>
        <v>0</v>
      </c>
      <c r="P144" s="69">
        <f t="shared" si="47"/>
        <v>0.17699999999999999</v>
      </c>
      <c r="Q144" s="69">
        <f t="shared" si="48"/>
        <v>7.2499999999999995E-2</v>
      </c>
      <c r="R144" s="69">
        <f t="shared" si="49"/>
        <v>0</v>
      </c>
      <c r="S144" s="69">
        <f t="shared" si="50"/>
        <v>0.08</v>
      </c>
      <c r="T144" s="69">
        <f t="shared" si="51"/>
        <v>0</v>
      </c>
      <c r="U144" s="69">
        <f t="shared" si="52"/>
        <v>0.26500000000000001</v>
      </c>
      <c r="V144" s="69">
        <f t="shared" si="53"/>
        <v>1.95E-2</v>
      </c>
      <c r="W144" s="69">
        <f t="shared" si="54"/>
        <v>9.0000000000000011E-3</v>
      </c>
      <c r="X144" s="69">
        <f t="shared" si="55"/>
        <v>7.0000000000000007E-2</v>
      </c>
    </row>
    <row r="145" spans="1:24" s="133" customFormat="1" ht="15" x14ac:dyDescent="0.2">
      <c r="A145" s="37" t="s">
        <v>271</v>
      </c>
      <c r="B145" s="18"/>
      <c r="C145" s="19">
        <v>226.31916666666666</v>
      </c>
      <c r="D145" s="20">
        <v>0</v>
      </c>
      <c r="E145" s="21">
        <v>16.443333333333332</v>
      </c>
      <c r="F145" s="22">
        <v>17.306666666666668</v>
      </c>
      <c r="G145" s="23" t="s">
        <v>15</v>
      </c>
      <c r="H145" s="149">
        <v>7</v>
      </c>
      <c r="I145" s="21"/>
      <c r="J145" s="19">
        <v>24.303333333333331</v>
      </c>
      <c r="K145" s="21">
        <v>1.1233333333333333</v>
      </c>
      <c r="L145" s="21">
        <v>0.62333333333333341</v>
      </c>
      <c r="M145" s="19">
        <v>6.3</v>
      </c>
      <c r="N145" s="24">
        <f t="shared" si="45"/>
        <v>2.2631916666666667</v>
      </c>
      <c r="O145" s="24">
        <f t="shared" si="46"/>
        <v>0</v>
      </c>
      <c r="P145" s="24">
        <f t="shared" si="47"/>
        <v>0.16443333333333332</v>
      </c>
      <c r="Q145" s="24">
        <f t="shared" si="48"/>
        <v>0.17306666666666667</v>
      </c>
      <c r="R145" s="24">
        <f t="shared" si="49"/>
        <v>0</v>
      </c>
      <c r="S145" s="24">
        <f t="shared" si="50"/>
        <v>7.0000000000000007E-2</v>
      </c>
      <c r="T145" s="24">
        <f t="shared" si="51"/>
        <v>0</v>
      </c>
      <c r="U145" s="24">
        <f t="shared" si="52"/>
        <v>0.24303333333333332</v>
      </c>
      <c r="V145" s="24">
        <f t="shared" si="53"/>
        <v>1.1233333333333333E-2</v>
      </c>
      <c r="W145" s="24">
        <f t="shared" si="54"/>
        <v>6.2333333333333338E-3</v>
      </c>
      <c r="X145" s="24">
        <f t="shared" si="55"/>
        <v>6.3E-2</v>
      </c>
    </row>
    <row r="146" spans="1:24" s="132" customFormat="1" ht="15" x14ac:dyDescent="0.2">
      <c r="A146" s="62" t="s">
        <v>272</v>
      </c>
      <c r="B146" s="63"/>
      <c r="C146" s="79">
        <v>149.46526666666665</v>
      </c>
      <c r="D146" s="80">
        <v>0</v>
      </c>
      <c r="E146" s="80">
        <v>20.78</v>
      </c>
      <c r="F146" s="81">
        <v>6.7333333333333334</v>
      </c>
      <c r="G146" s="67" t="s">
        <v>15</v>
      </c>
      <c r="H146" s="155">
        <v>4</v>
      </c>
      <c r="I146" s="81"/>
      <c r="J146" s="82">
        <v>28.29</v>
      </c>
      <c r="K146" s="81">
        <v>0.59666666666666668</v>
      </c>
      <c r="L146" s="81">
        <v>0.44333333333333336</v>
      </c>
      <c r="M146" s="82">
        <v>8.42</v>
      </c>
      <c r="N146" s="69">
        <f t="shared" si="45"/>
        <v>1.4946526666666664</v>
      </c>
      <c r="O146" s="69">
        <f t="shared" si="46"/>
        <v>0</v>
      </c>
      <c r="P146" s="69">
        <f t="shared" si="47"/>
        <v>0.20780000000000001</v>
      </c>
      <c r="Q146" s="69">
        <f t="shared" si="48"/>
        <v>6.7333333333333328E-2</v>
      </c>
      <c r="R146" s="69">
        <f t="shared" si="49"/>
        <v>0</v>
      </c>
      <c r="S146" s="69">
        <f t="shared" si="50"/>
        <v>0.04</v>
      </c>
      <c r="T146" s="69">
        <f t="shared" si="51"/>
        <v>0</v>
      </c>
      <c r="U146" s="69">
        <f t="shared" si="52"/>
        <v>0.28289999999999998</v>
      </c>
      <c r="V146" s="69">
        <f t="shared" si="53"/>
        <v>5.966666666666667E-3</v>
      </c>
      <c r="W146" s="69">
        <f t="shared" si="54"/>
        <v>4.4333333333333334E-3</v>
      </c>
      <c r="X146" s="69">
        <f t="shared" si="55"/>
        <v>8.4199999999999997E-2</v>
      </c>
    </row>
    <row r="147" spans="1:24" s="133" customFormat="1" ht="15" x14ac:dyDescent="0.2">
      <c r="A147" s="17" t="s">
        <v>273</v>
      </c>
      <c r="B147" s="18"/>
      <c r="C147" s="29">
        <v>119.15926666666665</v>
      </c>
      <c r="D147" s="30">
        <v>0</v>
      </c>
      <c r="E147" s="30">
        <v>21.526666666666667</v>
      </c>
      <c r="F147" s="31">
        <v>3.02</v>
      </c>
      <c r="G147" s="23" t="s">
        <v>15</v>
      </c>
      <c r="H147" s="154">
        <v>2</v>
      </c>
      <c r="I147" s="31"/>
      <c r="J147" s="32">
        <v>31.263333333333332</v>
      </c>
      <c r="K147" s="31">
        <v>0.66333333333333322</v>
      </c>
      <c r="L147" s="31">
        <v>0.43333333333333335</v>
      </c>
      <c r="M147" s="32">
        <v>7.3633333333333333</v>
      </c>
      <c r="N147" s="24">
        <f t="shared" ref="N147:N191" si="56">IF(ISNUMBER(C147),C147/100,0)</f>
        <v>1.1915926666666665</v>
      </c>
      <c r="O147" s="24">
        <f t="shared" ref="O147:O191" si="57">IF(ISNUMBER(D147),D147/100,0)</f>
        <v>0</v>
      </c>
      <c r="P147" s="24">
        <f t="shared" ref="P147:P191" si="58">IF(ISNUMBER(E147),E147/100,0)</f>
        <v>0.21526666666666666</v>
      </c>
      <c r="Q147" s="24">
        <f t="shared" ref="Q147:Q191" si="59">IF(ISNUMBER(F147),F147/100,0)</f>
        <v>3.0200000000000001E-2</v>
      </c>
      <c r="R147" s="24">
        <f t="shared" ref="R147:R191" si="60">IF(ISNUMBER(G147),G147/100,0)</f>
        <v>0</v>
      </c>
      <c r="S147" s="24">
        <f t="shared" ref="S147:S191" si="61">IF(ISNUMBER(H147),H147/100,0)</f>
        <v>0.02</v>
      </c>
      <c r="T147" s="24">
        <f t="shared" ref="T147:T191" si="62">IF(ISNUMBER(I147),I147/100,0)</f>
        <v>0</v>
      </c>
      <c r="U147" s="24">
        <f t="shared" ref="U147:U191" si="63">IF(ISNUMBER(J147),J147/100,0)</f>
        <v>0.31263333333333332</v>
      </c>
      <c r="V147" s="24">
        <f t="shared" ref="V147:V191" si="64">IF(ISNUMBER(K147),K147/100,0)</f>
        <v>6.6333333333333322E-3</v>
      </c>
      <c r="W147" s="24">
        <f t="shared" ref="W147:W191" si="65">IF(ISNUMBER(L147),L147/100,0)</f>
        <v>4.3333333333333331E-3</v>
      </c>
      <c r="X147" s="24">
        <f t="shared" ref="X147:X191" si="66">IF(ISNUMBER(M147),M147/100,0)</f>
        <v>7.3633333333333328E-2</v>
      </c>
    </row>
    <row r="148" spans="1:24" s="132" customFormat="1" ht="15" x14ac:dyDescent="0.2">
      <c r="A148" s="83" t="s">
        <v>274</v>
      </c>
      <c r="B148" s="63"/>
      <c r="C148" s="68">
        <v>254.53219999999999</v>
      </c>
      <c r="D148" s="65">
        <v>0</v>
      </c>
      <c r="E148" s="66">
        <v>15.46</v>
      </c>
      <c r="F148" s="73">
        <v>20.9</v>
      </c>
      <c r="G148" s="67" t="s">
        <v>15</v>
      </c>
      <c r="H148" s="150">
        <v>6.586666666666666</v>
      </c>
      <c r="I148" s="66"/>
      <c r="J148" s="68">
        <v>21.5</v>
      </c>
      <c r="K148" s="66">
        <v>1.3066666666666666</v>
      </c>
      <c r="L148" s="66">
        <v>0.71</v>
      </c>
      <c r="M148" s="68">
        <v>7.09</v>
      </c>
      <c r="N148" s="69">
        <f t="shared" si="56"/>
        <v>2.5453220000000001</v>
      </c>
      <c r="O148" s="69">
        <f t="shared" si="57"/>
        <v>0</v>
      </c>
      <c r="P148" s="69">
        <f t="shared" si="58"/>
        <v>0.15460000000000002</v>
      </c>
      <c r="Q148" s="69">
        <f t="shared" si="59"/>
        <v>0.20899999999999999</v>
      </c>
      <c r="R148" s="69">
        <f t="shared" si="60"/>
        <v>0</v>
      </c>
      <c r="S148" s="69">
        <f t="shared" si="61"/>
        <v>6.5866666666666657E-2</v>
      </c>
      <c r="T148" s="69">
        <f t="shared" si="62"/>
        <v>0</v>
      </c>
      <c r="U148" s="69">
        <f t="shared" si="63"/>
        <v>0.215</v>
      </c>
      <c r="V148" s="69">
        <f t="shared" si="64"/>
        <v>1.3066666666666666E-2</v>
      </c>
      <c r="W148" s="69">
        <f t="shared" si="65"/>
        <v>7.0999999999999995E-3</v>
      </c>
      <c r="X148" s="69">
        <f t="shared" si="66"/>
        <v>7.0900000000000005E-2</v>
      </c>
    </row>
    <row r="149" spans="1:24" s="133" customFormat="1" ht="15" x14ac:dyDescent="0.2">
      <c r="A149" s="37" t="s">
        <v>275</v>
      </c>
      <c r="B149" s="18"/>
      <c r="C149" s="19">
        <v>161.79629999999997</v>
      </c>
      <c r="D149" s="20">
        <v>0</v>
      </c>
      <c r="E149" s="21">
        <v>17.57</v>
      </c>
      <c r="F149" s="22">
        <v>9.6199999999999992</v>
      </c>
      <c r="G149" s="23" t="s">
        <v>15</v>
      </c>
      <c r="H149" s="149">
        <v>3.92</v>
      </c>
      <c r="I149" s="21"/>
      <c r="J149" s="19">
        <v>26.33</v>
      </c>
      <c r="K149" s="21">
        <v>1.6733333333333331</v>
      </c>
      <c r="L149" s="21">
        <v>0.90333333333333332</v>
      </c>
      <c r="M149" s="19">
        <v>6.293333333333333</v>
      </c>
      <c r="N149" s="24">
        <f t="shared" si="56"/>
        <v>1.6179629999999998</v>
      </c>
      <c r="O149" s="24">
        <f t="shared" si="57"/>
        <v>0</v>
      </c>
      <c r="P149" s="24">
        <f t="shared" si="58"/>
        <v>0.1757</v>
      </c>
      <c r="Q149" s="24">
        <f t="shared" si="59"/>
        <v>9.6199999999999994E-2</v>
      </c>
      <c r="R149" s="24">
        <f t="shared" si="60"/>
        <v>0</v>
      </c>
      <c r="S149" s="24">
        <f t="shared" si="61"/>
        <v>3.9199999999999999E-2</v>
      </c>
      <c r="T149" s="24">
        <f t="shared" si="62"/>
        <v>0</v>
      </c>
      <c r="U149" s="24">
        <f t="shared" si="63"/>
        <v>0.26329999999999998</v>
      </c>
      <c r="V149" s="24">
        <f t="shared" si="64"/>
        <v>1.6733333333333333E-2</v>
      </c>
      <c r="W149" s="24">
        <f t="shared" si="65"/>
        <v>9.0333333333333325E-3</v>
      </c>
      <c r="X149" s="24">
        <f t="shared" si="66"/>
        <v>6.2933333333333327E-2</v>
      </c>
    </row>
    <row r="150" spans="1:24" s="132" customFormat="1" ht="15" x14ac:dyDescent="0.2">
      <c r="A150" s="62" t="s">
        <v>276</v>
      </c>
      <c r="B150" s="63"/>
      <c r="C150" s="68">
        <v>67.045619999999971</v>
      </c>
      <c r="D150" s="65">
        <v>17.174416666666652</v>
      </c>
      <c r="E150" s="66">
        <v>1.08125</v>
      </c>
      <c r="F150" s="73">
        <v>0.18933333333333335</v>
      </c>
      <c r="G150" s="67">
        <v>5.5453333333333328</v>
      </c>
      <c r="H150" s="150" t="s">
        <v>15</v>
      </c>
      <c r="I150" s="66">
        <v>9.8666666666666671</v>
      </c>
      <c r="J150" s="68">
        <v>24.032999999999998</v>
      </c>
      <c r="K150" s="66">
        <v>0.126</v>
      </c>
      <c r="L150" s="66">
        <v>0.23066666666666669</v>
      </c>
      <c r="M150" s="68">
        <v>33.675666666666672</v>
      </c>
      <c r="N150" s="69">
        <f t="shared" si="56"/>
        <v>0.67045619999999972</v>
      </c>
      <c r="O150" s="69">
        <f t="shared" si="57"/>
        <v>0.1717441666666665</v>
      </c>
      <c r="P150" s="69">
        <f t="shared" si="58"/>
        <v>1.0812500000000001E-2</v>
      </c>
      <c r="Q150" s="69">
        <f t="shared" si="59"/>
        <v>1.8933333333333335E-3</v>
      </c>
      <c r="R150" s="69">
        <f t="shared" si="60"/>
        <v>5.5453333333333327E-2</v>
      </c>
      <c r="S150" s="69">
        <f t="shared" si="61"/>
        <v>0</v>
      </c>
      <c r="T150" s="69">
        <f t="shared" si="62"/>
        <v>9.8666666666666666E-2</v>
      </c>
      <c r="U150" s="69">
        <f t="shared" si="63"/>
        <v>0.24032999999999999</v>
      </c>
      <c r="V150" s="69">
        <f t="shared" si="64"/>
        <v>1.2600000000000001E-3</v>
      </c>
      <c r="W150" s="69">
        <f t="shared" si="65"/>
        <v>2.3066666666666669E-3</v>
      </c>
      <c r="X150" s="69">
        <f t="shared" si="66"/>
        <v>0.3367566666666667</v>
      </c>
    </row>
    <row r="151" spans="1:24" s="133" customFormat="1" ht="15" x14ac:dyDescent="0.2">
      <c r="A151" s="17" t="s">
        <v>277</v>
      </c>
      <c r="B151" s="18"/>
      <c r="C151" s="29">
        <v>380.22290000000004</v>
      </c>
      <c r="D151" s="30">
        <v>89.223333333333329</v>
      </c>
      <c r="E151" s="30">
        <v>8.8866666666666667</v>
      </c>
      <c r="F151" s="31" t="s">
        <v>18</v>
      </c>
      <c r="G151" s="23" t="s">
        <v>15</v>
      </c>
      <c r="H151" s="154" t="s">
        <v>15</v>
      </c>
      <c r="I151" s="31">
        <v>39.996666666666663</v>
      </c>
      <c r="J151" s="32">
        <v>2.3066666666666666</v>
      </c>
      <c r="K151" s="31" t="s">
        <v>18</v>
      </c>
      <c r="L151" s="31">
        <v>0.33333333333333331</v>
      </c>
      <c r="M151" s="32">
        <v>26.83666666666667</v>
      </c>
      <c r="N151" s="24">
        <f t="shared" si="56"/>
        <v>3.8022290000000005</v>
      </c>
      <c r="O151" s="24">
        <f t="shared" si="57"/>
        <v>0.89223333333333332</v>
      </c>
      <c r="P151" s="24">
        <f t="shared" si="58"/>
        <v>8.8866666666666663E-2</v>
      </c>
      <c r="Q151" s="24">
        <f t="shared" si="59"/>
        <v>0</v>
      </c>
      <c r="R151" s="24">
        <f t="shared" si="60"/>
        <v>0</v>
      </c>
      <c r="S151" s="24">
        <f t="shared" si="61"/>
        <v>0</v>
      </c>
      <c r="T151" s="24">
        <f t="shared" si="62"/>
        <v>0.39996666666666664</v>
      </c>
      <c r="U151" s="24">
        <f t="shared" si="63"/>
        <v>2.3066666666666666E-2</v>
      </c>
      <c r="V151" s="24">
        <f t="shared" si="64"/>
        <v>0</v>
      </c>
      <c r="W151" s="24">
        <f t="shared" si="65"/>
        <v>3.3333333333333331E-3</v>
      </c>
      <c r="X151" s="24">
        <f t="shared" si="66"/>
        <v>0.2683666666666667</v>
      </c>
    </row>
    <row r="152" spans="1:24" s="132" customFormat="1" ht="15" x14ac:dyDescent="0.2">
      <c r="A152" s="62" t="s">
        <v>82</v>
      </c>
      <c r="B152" s="63"/>
      <c r="C152" s="79">
        <v>583.5467147545495</v>
      </c>
      <c r="D152" s="80">
        <v>21.617665904998766</v>
      </c>
      <c r="E152" s="80">
        <v>21.164667428334557</v>
      </c>
      <c r="F152" s="81">
        <v>50.43266666666667</v>
      </c>
      <c r="G152" s="67">
        <v>11.868333333333334</v>
      </c>
      <c r="H152" s="155">
        <v>3.33</v>
      </c>
      <c r="I152" s="81" t="s">
        <v>18</v>
      </c>
      <c r="J152" s="82">
        <v>360.68866666666668</v>
      </c>
      <c r="K152" s="81">
        <v>5.2350000000000003</v>
      </c>
      <c r="L152" s="81">
        <v>5.4476666666666667</v>
      </c>
      <c r="M152" s="82">
        <v>825.44633333333331</v>
      </c>
      <c r="N152" s="69">
        <f t="shared" si="56"/>
        <v>5.8354671475454953</v>
      </c>
      <c r="O152" s="69">
        <f t="shared" si="57"/>
        <v>0.21617665904998767</v>
      </c>
      <c r="P152" s="69">
        <f t="shared" si="58"/>
        <v>0.21164667428334558</v>
      </c>
      <c r="Q152" s="69">
        <f t="shared" si="59"/>
        <v>0.5043266666666667</v>
      </c>
      <c r="R152" s="69">
        <f t="shared" si="60"/>
        <v>0.11868333333333334</v>
      </c>
      <c r="S152" s="69">
        <f t="shared" si="61"/>
        <v>3.3300000000000003E-2</v>
      </c>
      <c r="T152" s="69">
        <f t="shared" si="62"/>
        <v>0</v>
      </c>
      <c r="U152" s="69">
        <f t="shared" si="63"/>
        <v>3.6068866666666666</v>
      </c>
      <c r="V152" s="69">
        <f t="shared" si="64"/>
        <v>5.2350000000000001E-2</v>
      </c>
      <c r="W152" s="69">
        <f t="shared" si="65"/>
        <v>5.4476666666666666E-2</v>
      </c>
      <c r="X152" s="69">
        <f t="shared" si="66"/>
        <v>8.2544633333333337</v>
      </c>
    </row>
    <row r="153" spans="1:24" s="133" customFormat="1" ht="15" x14ac:dyDescent="0.2">
      <c r="A153" s="17" t="s">
        <v>90</v>
      </c>
      <c r="B153" s="18"/>
      <c r="C153" s="29">
        <v>292.11840529918669</v>
      </c>
      <c r="D153" s="30">
        <v>79.38</v>
      </c>
      <c r="E153" s="30">
        <v>0</v>
      </c>
      <c r="F153" s="31">
        <v>0</v>
      </c>
      <c r="G153" s="23" t="s">
        <v>15</v>
      </c>
      <c r="H153" s="154" t="s">
        <v>15</v>
      </c>
      <c r="I153" s="31" t="s">
        <v>19</v>
      </c>
      <c r="J153" s="32">
        <v>1.8953333333333333</v>
      </c>
      <c r="K153" s="31" t="s">
        <v>18</v>
      </c>
      <c r="L153" s="31">
        <v>5.1333333333333335E-2</v>
      </c>
      <c r="M153" s="32">
        <v>5.6653333333333338</v>
      </c>
      <c r="N153" s="24">
        <f t="shared" si="56"/>
        <v>2.9211840529918671</v>
      </c>
      <c r="O153" s="24">
        <f t="shared" si="57"/>
        <v>0.79379999999999995</v>
      </c>
      <c r="P153" s="24">
        <f t="shared" si="58"/>
        <v>0</v>
      </c>
      <c r="Q153" s="24">
        <f t="shared" si="59"/>
        <v>0</v>
      </c>
      <c r="R153" s="24">
        <f t="shared" si="60"/>
        <v>0</v>
      </c>
      <c r="S153" s="24">
        <f t="shared" si="61"/>
        <v>0</v>
      </c>
      <c r="T153" s="24">
        <f t="shared" si="62"/>
        <v>0</v>
      </c>
      <c r="U153" s="24">
        <f t="shared" si="63"/>
        <v>1.8953333333333332E-2</v>
      </c>
      <c r="V153" s="24">
        <f t="shared" si="64"/>
        <v>0</v>
      </c>
      <c r="W153" s="24">
        <f t="shared" si="65"/>
        <v>5.1333333333333331E-4</v>
      </c>
      <c r="X153" s="24">
        <f t="shared" si="66"/>
        <v>5.665333333333334E-2</v>
      </c>
    </row>
    <row r="154" spans="1:24" s="132" customFormat="1" ht="15" x14ac:dyDescent="0.2">
      <c r="A154" s="62" t="s">
        <v>278</v>
      </c>
      <c r="B154" s="63"/>
      <c r="C154" s="76">
        <v>51.737747826086952</v>
      </c>
      <c r="D154" s="65">
        <v>12.401449275362321</v>
      </c>
      <c r="E154" s="77">
        <v>0.89855072463768115</v>
      </c>
      <c r="F154" s="78">
        <v>0.48666666666666664</v>
      </c>
      <c r="G154" s="67">
        <v>6.33</v>
      </c>
      <c r="H154" s="150" t="s">
        <v>15</v>
      </c>
      <c r="I154" s="77">
        <v>99.194999999999993</v>
      </c>
      <c r="J154" s="76">
        <v>7.0433333333333339</v>
      </c>
      <c r="K154" s="77">
        <v>0.15666666666666668</v>
      </c>
      <c r="L154" s="84">
        <v>0.17</v>
      </c>
      <c r="M154" s="76">
        <v>5.0073333333333334</v>
      </c>
      <c r="N154" s="69">
        <f t="shared" si="56"/>
        <v>0.51737747826086955</v>
      </c>
      <c r="O154" s="69">
        <f t="shared" si="57"/>
        <v>0.12401449275362321</v>
      </c>
      <c r="P154" s="69">
        <f t="shared" si="58"/>
        <v>8.9855072463768115E-3</v>
      </c>
      <c r="Q154" s="69">
        <f t="shared" si="59"/>
        <v>4.8666666666666667E-3</v>
      </c>
      <c r="R154" s="69">
        <f t="shared" si="60"/>
        <v>6.3299999999999995E-2</v>
      </c>
      <c r="S154" s="69">
        <f t="shared" si="61"/>
        <v>0</v>
      </c>
      <c r="T154" s="69">
        <f t="shared" si="62"/>
        <v>0.99194999999999989</v>
      </c>
      <c r="U154" s="69">
        <f t="shared" si="63"/>
        <v>7.0433333333333334E-2</v>
      </c>
      <c r="V154" s="69">
        <f t="shared" si="64"/>
        <v>1.5666666666666667E-3</v>
      </c>
      <c r="W154" s="69">
        <f t="shared" si="65"/>
        <v>1.7000000000000001E-3</v>
      </c>
      <c r="X154" s="69">
        <f t="shared" si="66"/>
        <v>5.0073333333333331E-2</v>
      </c>
    </row>
    <row r="155" spans="1:24" s="133" customFormat="1" ht="15" x14ac:dyDescent="0.2">
      <c r="A155" s="17" t="s">
        <v>113</v>
      </c>
      <c r="B155" s="18"/>
      <c r="C155" s="25">
        <v>268.95982608695653</v>
      </c>
      <c r="D155" s="20">
        <v>74.123623188405801</v>
      </c>
      <c r="E155" s="20">
        <v>0.57971014492753625</v>
      </c>
      <c r="F155" s="27">
        <v>0</v>
      </c>
      <c r="G155" s="23">
        <v>3.7333333333333338</v>
      </c>
      <c r="H155" s="149" t="s">
        <v>15</v>
      </c>
      <c r="I155" s="26">
        <v>23.056666666666668</v>
      </c>
      <c r="J155" s="25">
        <v>6.4866666666666672</v>
      </c>
      <c r="K155" s="26">
        <v>0.09</v>
      </c>
      <c r="L155" s="26">
        <v>0.4</v>
      </c>
      <c r="M155" s="25">
        <v>10.06</v>
      </c>
      <c r="N155" s="24">
        <f t="shared" si="56"/>
        <v>2.6895982608695652</v>
      </c>
      <c r="O155" s="24">
        <f t="shared" si="57"/>
        <v>0.74123623188405796</v>
      </c>
      <c r="P155" s="24">
        <f t="shared" si="58"/>
        <v>5.7971014492753624E-3</v>
      </c>
      <c r="Q155" s="24">
        <f t="shared" si="59"/>
        <v>0</v>
      </c>
      <c r="R155" s="24">
        <f t="shared" si="60"/>
        <v>3.7333333333333336E-2</v>
      </c>
      <c r="S155" s="24">
        <f t="shared" si="61"/>
        <v>0</v>
      </c>
      <c r="T155" s="24">
        <f t="shared" si="62"/>
        <v>0.2305666666666667</v>
      </c>
      <c r="U155" s="24">
        <f t="shared" si="63"/>
        <v>6.486666666666667E-2</v>
      </c>
      <c r="V155" s="24">
        <f t="shared" si="64"/>
        <v>8.9999999999999998E-4</v>
      </c>
      <c r="W155" s="24">
        <f t="shared" si="65"/>
        <v>4.0000000000000001E-3</v>
      </c>
      <c r="X155" s="24">
        <f t="shared" si="66"/>
        <v>0.10060000000000001</v>
      </c>
    </row>
    <row r="156" spans="1:24" s="132" customFormat="1" ht="15" x14ac:dyDescent="0.2">
      <c r="A156" s="62" t="s">
        <v>112</v>
      </c>
      <c r="B156" s="63"/>
      <c r="C156" s="76">
        <v>285.58779243900375</v>
      </c>
      <c r="D156" s="65">
        <v>78.702749999999995</v>
      </c>
      <c r="E156" s="65">
        <v>0.41458333333333336</v>
      </c>
      <c r="F156" s="78">
        <v>0.10333333333333333</v>
      </c>
      <c r="G156" s="67">
        <v>4.3666666666666671</v>
      </c>
      <c r="H156" s="164" t="s">
        <v>15</v>
      </c>
      <c r="I156" s="84">
        <v>34.326666666666661</v>
      </c>
      <c r="J156" s="85">
        <v>9.6683333333333348</v>
      </c>
      <c r="K156" s="84">
        <v>0.14000000000000001</v>
      </c>
      <c r="L156" s="84">
        <v>0.40233333333333338</v>
      </c>
      <c r="M156" s="85">
        <v>14.699</v>
      </c>
      <c r="N156" s="69">
        <f t="shared" si="56"/>
        <v>2.8558779243900374</v>
      </c>
      <c r="O156" s="69">
        <f t="shared" si="57"/>
        <v>0.78702749999999999</v>
      </c>
      <c r="P156" s="69">
        <f t="shared" si="58"/>
        <v>4.1458333333333338E-3</v>
      </c>
      <c r="Q156" s="69">
        <f t="shared" si="59"/>
        <v>1.0333333333333334E-3</v>
      </c>
      <c r="R156" s="69">
        <f t="shared" si="60"/>
        <v>4.3666666666666673E-2</v>
      </c>
      <c r="S156" s="69">
        <f t="shared" si="61"/>
        <v>0</v>
      </c>
      <c r="T156" s="69">
        <f t="shared" si="62"/>
        <v>0.34326666666666661</v>
      </c>
      <c r="U156" s="69">
        <f t="shared" si="63"/>
        <v>9.6683333333333343E-2</v>
      </c>
      <c r="V156" s="69">
        <f t="shared" si="64"/>
        <v>1.4000000000000002E-3</v>
      </c>
      <c r="W156" s="69">
        <f t="shared" si="65"/>
        <v>4.0233333333333336E-3</v>
      </c>
      <c r="X156" s="69">
        <f t="shared" si="66"/>
        <v>0.14699000000000001</v>
      </c>
    </row>
    <row r="157" spans="1:24" s="133" customFormat="1" ht="15" x14ac:dyDescent="0.2">
      <c r="A157" s="17" t="s">
        <v>280</v>
      </c>
      <c r="B157" s="18"/>
      <c r="C157" s="28">
        <v>54.169930434782621</v>
      </c>
      <c r="D157" s="20">
        <v>13.009710144927533</v>
      </c>
      <c r="E157" s="21">
        <v>1.0869565217391304</v>
      </c>
      <c r="F157" s="23">
        <v>0.44</v>
      </c>
      <c r="G157" s="23">
        <v>6.2233333333333336</v>
      </c>
      <c r="H157" s="149" t="s">
        <v>15</v>
      </c>
      <c r="I157" s="23">
        <v>80.601666666666674</v>
      </c>
      <c r="J157" s="28">
        <v>6.8933333333333335</v>
      </c>
      <c r="K157" s="23">
        <v>0.13</v>
      </c>
      <c r="L157" s="23">
        <v>0.17</v>
      </c>
      <c r="M157" s="28">
        <v>4.4513333333333334</v>
      </c>
      <c r="N157" s="24">
        <f t="shared" si="56"/>
        <v>0.5416993043478262</v>
      </c>
      <c r="O157" s="24">
        <f t="shared" si="57"/>
        <v>0.13009710144927533</v>
      </c>
      <c r="P157" s="24">
        <f t="shared" si="58"/>
        <v>1.0869565217391304E-2</v>
      </c>
      <c r="Q157" s="24">
        <f t="shared" si="59"/>
        <v>4.4000000000000003E-3</v>
      </c>
      <c r="R157" s="24">
        <f t="shared" si="60"/>
        <v>6.2233333333333335E-2</v>
      </c>
      <c r="S157" s="24">
        <f t="shared" si="61"/>
        <v>0</v>
      </c>
      <c r="T157" s="24">
        <f t="shared" si="62"/>
        <v>0.80601666666666671</v>
      </c>
      <c r="U157" s="24">
        <f t="shared" si="63"/>
        <v>6.8933333333333333E-2</v>
      </c>
      <c r="V157" s="24">
        <f t="shared" si="64"/>
        <v>1.2999999999999999E-3</v>
      </c>
      <c r="W157" s="24">
        <f t="shared" si="65"/>
        <v>1.7000000000000001E-3</v>
      </c>
      <c r="X157" s="24">
        <f t="shared" si="66"/>
        <v>4.4513333333333335E-2</v>
      </c>
    </row>
    <row r="158" spans="1:24" ht="15" x14ac:dyDescent="0.2">
      <c r="A158" s="62" t="s">
        <v>279</v>
      </c>
      <c r="B158" s="63"/>
      <c r="C158" s="64">
        <v>35</v>
      </c>
      <c r="D158" s="65">
        <v>7</v>
      </c>
      <c r="E158" s="66">
        <v>1</v>
      </c>
      <c r="F158" s="67">
        <v>0</v>
      </c>
      <c r="G158" s="67">
        <v>1</v>
      </c>
      <c r="H158" s="150">
        <v>135</v>
      </c>
      <c r="I158" s="67">
        <v>20</v>
      </c>
      <c r="J158" s="64"/>
      <c r="K158" s="67"/>
      <c r="L158" s="67">
        <v>0.2</v>
      </c>
      <c r="M158" s="64">
        <v>17</v>
      </c>
      <c r="N158" s="69">
        <f t="shared" si="56"/>
        <v>0.35</v>
      </c>
      <c r="O158" s="69">
        <f t="shared" si="57"/>
        <v>7.0000000000000007E-2</v>
      </c>
      <c r="P158" s="69">
        <f t="shared" si="58"/>
        <v>0.01</v>
      </c>
      <c r="Q158" s="69">
        <f t="shared" si="59"/>
        <v>0</v>
      </c>
      <c r="R158" s="69">
        <f t="shared" si="60"/>
        <v>0.01</v>
      </c>
      <c r="S158" s="69">
        <f t="shared" si="61"/>
        <v>1.35</v>
      </c>
      <c r="T158" s="69">
        <f t="shared" si="62"/>
        <v>0.2</v>
      </c>
      <c r="U158" s="69">
        <f t="shared" si="63"/>
        <v>0</v>
      </c>
      <c r="V158" s="69">
        <f t="shared" si="64"/>
        <v>0</v>
      </c>
      <c r="W158" s="69">
        <f t="shared" si="65"/>
        <v>2E-3</v>
      </c>
      <c r="X158" s="69">
        <f t="shared" si="66"/>
        <v>0.17</v>
      </c>
    </row>
    <row r="159" spans="1:24" ht="15" x14ac:dyDescent="0.2">
      <c r="A159" s="17" t="s">
        <v>281</v>
      </c>
      <c r="B159" s="18"/>
      <c r="C159" s="29">
        <v>354.70287658909956</v>
      </c>
      <c r="D159" s="30">
        <v>57.884166666666673</v>
      </c>
      <c r="E159" s="30">
        <v>21.229166666666664</v>
      </c>
      <c r="F159" s="31">
        <v>5.43</v>
      </c>
      <c r="G159" s="23">
        <v>12.356666666666667</v>
      </c>
      <c r="H159" s="154">
        <v>6.7</v>
      </c>
      <c r="I159" s="31">
        <v>1.3</v>
      </c>
      <c r="J159" s="32">
        <v>146.38700000000003</v>
      </c>
      <c r="K159" s="31">
        <v>3.1910000000000003</v>
      </c>
      <c r="L159" s="31">
        <v>5.3776666666666664</v>
      </c>
      <c r="M159" s="32">
        <v>114.35933333333332</v>
      </c>
      <c r="N159" s="24">
        <f t="shared" si="56"/>
        <v>3.5470287658909956</v>
      </c>
      <c r="O159" s="24">
        <f t="shared" si="57"/>
        <v>0.5788416666666667</v>
      </c>
      <c r="P159" s="24">
        <f t="shared" si="58"/>
        <v>0.21229166666666666</v>
      </c>
      <c r="Q159" s="24">
        <f t="shared" si="59"/>
        <v>5.4299999999999994E-2</v>
      </c>
      <c r="R159" s="24">
        <f t="shared" si="60"/>
        <v>0.12356666666666667</v>
      </c>
      <c r="S159" s="24">
        <f t="shared" si="61"/>
        <v>6.7000000000000004E-2</v>
      </c>
      <c r="T159" s="24">
        <f t="shared" si="62"/>
        <v>1.3000000000000001E-2</v>
      </c>
      <c r="U159" s="24">
        <f t="shared" si="63"/>
        <v>1.4638700000000002</v>
      </c>
      <c r="V159" s="24">
        <f t="shared" si="64"/>
        <v>3.1910000000000001E-2</v>
      </c>
      <c r="W159" s="24">
        <f t="shared" si="65"/>
        <v>5.3776666666666667E-2</v>
      </c>
      <c r="X159" s="24">
        <f t="shared" si="66"/>
        <v>1.1435933333333332</v>
      </c>
    </row>
    <row r="160" spans="1:24" ht="15" x14ac:dyDescent="0.2">
      <c r="A160" s="62" t="s">
        <v>111</v>
      </c>
      <c r="B160" s="63"/>
      <c r="C160" s="76">
        <v>61.62189837666358</v>
      </c>
      <c r="D160" s="65">
        <v>15.839500000000008</v>
      </c>
      <c r="E160" s="65">
        <v>0.84583333333333333</v>
      </c>
      <c r="F160" s="78">
        <v>0.21</v>
      </c>
      <c r="G160" s="67">
        <v>1.909</v>
      </c>
      <c r="H160" s="162">
        <v>0.2</v>
      </c>
      <c r="I160" s="65">
        <v>19.137333333333334</v>
      </c>
      <c r="J160" s="76">
        <v>23.499333333333329</v>
      </c>
      <c r="K160" s="65">
        <v>0.126</v>
      </c>
      <c r="L160" s="65">
        <v>0.16966666666666666</v>
      </c>
      <c r="M160" s="76">
        <v>40.118000000000002</v>
      </c>
      <c r="N160" s="69">
        <f t="shared" si="56"/>
        <v>0.61621898376663575</v>
      </c>
      <c r="O160" s="69">
        <f t="shared" si="57"/>
        <v>0.15839500000000009</v>
      </c>
      <c r="P160" s="69">
        <f t="shared" si="58"/>
        <v>8.4583333333333333E-3</v>
      </c>
      <c r="Q160" s="69">
        <f t="shared" si="59"/>
        <v>2.0999999999999999E-3</v>
      </c>
      <c r="R160" s="69">
        <f t="shared" si="60"/>
        <v>1.9089999999999999E-2</v>
      </c>
      <c r="S160" s="69">
        <f t="shared" si="61"/>
        <v>2E-3</v>
      </c>
      <c r="T160" s="69">
        <f t="shared" si="62"/>
        <v>0.19137333333333334</v>
      </c>
      <c r="U160" s="69">
        <f t="shared" si="63"/>
        <v>0.23499333333333328</v>
      </c>
      <c r="V160" s="69">
        <f t="shared" si="64"/>
        <v>1.2600000000000001E-3</v>
      </c>
      <c r="W160" s="69">
        <f t="shared" si="65"/>
        <v>1.6966666666666666E-3</v>
      </c>
      <c r="X160" s="69">
        <f t="shared" si="66"/>
        <v>0.40118000000000004</v>
      </c>
    </row>
    <row r="161" spans="1:24" ht="15" x14ac:dyDescent="0.2">
      <c r="A161" s="17" t="s">
        <v>110</v>
      </c>
      <c r="B161" s="18"/>
      <c r="C161" s="25">
        <v>38.273869999999967</v>
      </c>
      <c r="D161" s="20">
        <v>9.7826666666666569</v>
      </c>
      <c r="E161" s="26">
        <v>0.56666666666666665</v>
      </c>
      <c r="F161" s="27">
        <v>0.13766666666666669</v>
      </c>
      <c r="G161" s="23">
        <v>1.1876666666666666</v>
      </c>
      <c r="H161" s="149" t="s">
        <v>15</v>
      </c>
      <c r="I161" s="26">
        <v>10.475333333333333</v>
      </c>
      <c r="J161" s="34">
        <v>9.76</v>
      </c>
      <c r="K161" s="26">
        <v>5.3666666666666668E-2</v>
      </c>
      <c r="L161" s="26">
        <v>0.10266666666666667</v>
      </c>
      <c r="M161" s="25">
        <v>5.9786666666666664</v>
      </c>
      <c r="N161" s="24">
        <f t="shared" si="56"/>
        <v>0.38273869999999965</v>
      </c>
      <c r="O161" s="24">
        <f t="shared" si="57"/>
        <v>9.7826666666666562E-2</v>
      </c>
      <c r="P161" s="24">
        <f t="shared" si="58"/>
        <v>5.6666666666666662E-3</v>
      </c>
      <c r="Q161" s="24">
        <f t="shared" si="59"/>
        <v>1.3766666666666669E-3</v>
      </c>
      <c r="R161" s="24">
        <f t="shared" si="60"/>
        <v>1.1876666666666667E-2</v>
      </c>
      <c r="S161" s="24">
        <f t="shared" si="61"/>
        <v>0</v>
      </c>
      <c r="T161" s="24">
        <f t="shared" si="62"/>
        <v>0.10475333333333334</v>
      </c>
      <c r="U161" s="24">
        <f t="shared" si="63"/>
        <v>9.7599999999999992E-2</v>
      </c>
      <c r="V161" s="24">
        <f t="shared" si="64"/>
        <v>5.3666666666666663E-4</v>
      </c>
      <c r="W161" s="24">
        <f t="shared" si="65"/>
        <v>1.0266666666666666E-3</v>
      </c>
      <c r="X161" s="24">
        <f t="shared" si="66"/>
        <v>5.9786666666666662E-2</v>
      </c>
    </row>
    <row r="162" spans="1:24" s="132" customFormat="1" ht="15" x14ac:dyDescent="0.2">
      <c r="A162" s="62" t="s">
        <v>100</v>
      </c>
      <c r="B162" s="63"/>
      <c r="C162" s="79">
        <v>214.83600000000001</v>
      </c>
      <c r="D162" s="80">
        <v>4.1537499999999996</v>
      </c>
      <c r="E162" s="80">
        <v>13.15625</v>
      </c>
      <c r="F162" s="81">
        <v>16.177333333333333</v>
      </c>
      <c r="G162" s="67" t="s">
        <v>32</v>
      </c>
      <c r="H162" s="155" t="s">
        <v>18</v>
      </c>
      <c r="I162" s="81"/>
      <c r="J162" s="82">
        <v>24.523</v>
      </c>
      <c r="K162" s="81">
        <v>1.7016666666666669</v>
      </c>
      <c r="L162" s="81">
        <v>1.8913333333333331</v>
      </c>
      <c r="M162" s="82">
        <v>34.062333333333335</v>
      </c>
      <c r="N162" s="69">
        <f t="shared" si="56"/>
        <v>2.1483600000000003</v>
      </c>
      <c r="O162" s="69">
        <f t="shared" si="57"/>
        <v>4.1537499999999998E-2</v>
      </c>
      <c r="P162" s="69">
        <f t="shared" si="58"/>
        <v>0.1315625</v>
      </c>
      <c r="Q162" s="69">
        <f t="shared" si="59"/>
        <v>0.16177333333333332</v>
      </c>
      <c r="R162" s="69">
        <f t="shared" si="60"/>
        <v>0</v>
      </c>
      <c r="S162" s="69">
        <f t="shared" si="61"/>
        <v>0</v>
      </c>
      <c r="T162" s="69">
        <f t="shared" si="62"/>
        <v>0</v>
      </c>
      <c r="U162" s="69">
        <f t="shared" si="63"/>
        <v>0.24523</v>
      </c>
      <c r="V162" s="69">
        <f t="shared" si="64"/>
        <v>1.701666666666667E-2</v>
      </c>
      <c r="W162" s="69">
        <f t="shared" si="65"/>
        <v>1.8913333333333331E-2</v>
      </c>
      <c r="X162" s="69">
        <f t="shared" si="66"/>
        <v>0.34062333333333333</v>
      </c>
    </row>
    <row r="163" spans="1:24" s="133" customFormat="1" ht="15" x14ac:dyDescent="0.2">
      <c r="A163" s="17" t="s">
        <v>282</v>
      </c>
      <c r="B163" s="18"/>
      <c r="C163" s="25">
        <v>96.699831884057957</v>
      </c>
      <c r="D163" s="20">
        <v>23.232608695652171</v>
      </c>
      <c r="E163" s="26">
        <v>2.0507246376811596</v>
      </c>
      <c r="F163" s="27">
        <v>0.21333333333333335</v>
      </c>
      <c r="G163" s="23">
        <v>1.6533333333333333</v>
      </c>
      <c r="H163" s="151" t="s">
        <v>15</v>
      </c>
      <c r="I163" s="26">
        <v>5.623333333333334</v>
      </c>
      <c r="J163" s="25">
        <v>28.763333333333332</v>
      </c>
      <c r="K163" s="26">
        <v>0.3</v>
      </c>
      <c r="L163" s="26">
        <v>0.36</v>
      </c>
      <c r="M163" s="25">
        <v>11.796666666666667</v>
      </c>
      <c r="N163" s="24">
        <f t="shared" si="56"/>
        <v>0.96699831884057952</v>
      </c>
      <c r="O163" s="24">
        <f t="shared" si="57"/>
        <v>0.23232608695652171</v>
      </c>
      <c r="P163" s="24">
        <f t="shared" si="58"/>
        <v>2.0507246376811596E-2</v>
      </c>
      <c r="Q163" s="24">
        <f t="shared" si="59"/>
        <v>2.1333333333333334E-3</v>
      </c>
      <c r="R163" s="24">
        <f t="shared" si="60"/>
        <v>1.6533333333333334E-2</v>
      </c>
      <c r="S163" s="24">
        <f t="shared" si="61"/>
        <v>0</v>
      </c>
      <c r="T163" s="24">
        <f t="shared" si="62"/>
        <v>5.6233333333333337E-2</v>
      </c>
      <c r="U163" s="24">
        <f t="shared" si="63"/>
        <v>0.2876333333333333</v>
      </c>
      <c r="V163" s="24">
        <f t="shared" si="64"/>
        <v>3.0000000000000001E-3</v>
      </c>
      <c r="W163" s="24">
        <f t="shared" si="65"/>
        <v>3.5999999999999999E-3</v>
      </c>
      <c r="X163" s="24">
        <f t="shared" si="66"/>
        <v>0.11796666666666666</v>
      </c>
    </row>
    <row r="164" spans="1:24" s="132" customFormat="1" ht="15" x14ac:dyDescent="0.2">
      <c r="A164" s="83" t="s">
        <v>44</v>
      </c>
      <c r="B164" s="63"/>
      <c r="C164" s="68">
        <v>51.489533333333291</v>
      </c>
      <c r="D164" s="65">
        <v>1.9166666666666603</v>
      </c>
      <c r="E164" s="66">
        <v>4.0633333333333335</v>
      </c>
      <c r="F164" s="73">
        <v>3.04</v>
      </c>
      <c r="G164" s="67" t="s">
        <v>15</v>
      </c>
      <c r="H164" s="150">
        <v>22.5</v>
      </c>
      <c r="I164" s="66">
        <v>0.92666666666666664</v>
      </c>
      <c r="J164" s="68">
        <v>11.253333333333332</v>
      </c>
      <c r="K164" s="66">
        <v>0.443</v>
      </c>
      <c r="L164" s="66" t="s">
        <v>18</v>
      </c>
      <c r="M164" s="68">
        <v>143.10333333333332</v>
      </c>
      <c r="N164" s="69">
        <f t="shared" si="56"/>
        <v>0.51489533333333293</v>
      </c>
      <c r="O164" s="69">
        <f t="shared" si="57"/>
        <v>1.9166666666666603E-2</v>
      </c>
      <c r="P164" s="69">
        <f t="shared" si="58"/>
        <v>4.0633333333333334E-2</v>
      </c>
      <c r="Q164" s="69">
        <f t="shared" si="59"/>
        <v>3.04E-2</v>
      </c>
      <c r="R164" s="69">
        <f t="shared" si="60"/>
        <v>0</v>
      </c>
      <c r="S164" s="69">
        <f t="shared" si="61"/>
        <v>0.22500000000000001</v>
      </c>
      <c r="T164" s="69">
        <f t="shared" si="62"/>
        <v>9.2666666666666661E-3</v>
      </c>
      <c r="U164" s="69">
        <f t="shared" si="63"/>
        <v>0.11253333333333332</v>
      </c>
      <c r="V164" s="69">
        <f t="shared" si="64"/>
        <v>4.4299999999999999E-3</v>
      </c>
      <c r="W164" s="69">
        <f t="shared" si="65"/>
        <v>0</v>
      </c>
      <c r="X164" s="69">
        <f t="shared" si="66"/>
        <v>1.4310333333333332</v>
      </c>
    </row>
    <row r="165" spans="1:24" s="133" customFormat="1" ht="15" x14ac:dyDescent="0.2">
      <c r="A165" s="17" t="s">
        <v>98</v>
      </c>
      <c r="B165" s="18"/>
      <c r="C165" s="29">
        <v>41.492711281558343</v>
      </c>
      <c r="D165" s="30">
        <v>5.7739533333333286</v>
      </c>
      <c r="E165" s="30">
        <v>3.8343800687789917</v>
      </c>
      <c r="F165" s="31">
        <v>0.31566666666666671</v>
      </c>
      <c r="G165" s="23" t="s">
        <v>15</v>
      </c>
      <c r="H165" s="154">
        <v>2</v>
      </c>
      <c r="I165" s="31">
        <v>0.34666666666666668</v>
      </c>
      <c r="J165" s="32">
        <v>11.983333333333334</v>
      </c>
      <c r="K165" s="31">
        <v>0.5136666666666666</v>
      </c>
      <c r="L165" s="31" t="s">
        <v>18</v>
      </c>
      <c r="M165" s="32">
        <v>156.96133333333333</v>
      </c>
      <c r="N165" s="24">
        <f t="shared" si="56"/>
        <v>0.41492711281558342</v>
      </c>
      <c r="O165" s="24">
        <f t="shared" si="57"/>
        <v>5.7739533333333287E-2</v>
      </c>
      <c r="P165" s="24">
        <f t="shared" si="58"/>
        <v>3.834380068778992E-2</v>
      </c>
      <c r="Q165" s="24">
        <f t="shared" si="59"/>
        <v>3.156666666666667E-3</v>
      </c>
      <c r="R165" s="24">
        <f t="shared" si="60"/>
        <v>0</v>
      </c>
      <c r="S165" s="24">
        <f t="shared" si="61"/>
        <v>0.02</v>
      </c>
      <c r="T165" s="24">
        <f t="shared" si="62"/>
        <v>3.4666666666666669E-3</v>
      </c>
      <c r="U165" s="24">
        <f t="shared" si="63"/>
        <v>0.11983333333333335</v>
      </c>
      <c r="V165" s="24">
        <f t="shared" si="64"/>
        <v>5.1366666666666661E-3</v>
      </c>
      <c r="W165" s="24">
        <f t="shared" si="65"/>
        <v>0</v>
      </c>
      <c r="X165" s="24">
        <f t="shared" si="66"/>
        <v>1.5696133333333333</v>
      </c>
    </row>
    <row r="166" spans="1:24" s="132" customFormat="1" ht="15" x14ac:dyDescent="0.2">
      <c r="A166" s="83" t="s">
        <v>45</v>
      </c>
      <c r="B166" s="63"/>
      <c r="C166" s="68" t="s">
        <v>32</v>
      </c>
      <c r="D166" s="65" t="s">
        <v>32</v>
      </c>
      <c r="E166" s="66" t="s">
        <v>32</v>
      </c>
      <c r="F166" s="73" t="s">
        <v>32</v>
      </c>
      <c r="G166" s="67" t="s">
        <v>32</v>
      </c>
      <c r="H166" s="150" t="s">
        <v>32</v>
      </c>
      <c r="I166" s="66"/>
      <c r="J166" s="68" t="s">
        <v>32</v>
      </c>
      <c r="K166" s="66" t="s">
        <v>32</v>
      </c>
      <c r="L166" s="66" t="s">
        <v>32</v>
      </c>
      <c r="M166" s="68" t="s">
        <v>32</v>
      </c>
      <c r="N166" s="69">
        <f t="shared" si="56"/>
        <v>0</v>
      </c>
      <c r="O166" s="69">
        <f t="shared" si="57"/>
        <v>0</v>
      </c>
      <c r="P166" s="69">
        <f t="shared" si="58"/>
        <v>0</v>
      </c>
      <c r="Q166" s="69">
        <f t="shared" si="59"/>
        <v>0</v>
      </c>
      <c r="R166" s="69">
        <f t="shared" si="60"/>
        <v>0</v>
      </c>
      <c r="S166" s="69">
        <f t="shared" si="61"/>
        <v>0</v>
      </c>
      <c r="T166" s="69">
        <f t="shared" si="62"/>
        <v>0</v>
      </c>
      <c r="U166" s="69">
        <f t="shared" si="63"/>
        <v>0</v>
      </c>
      <c r="V166" s="69">
        <f t="shared" si="64"/>
        <v>0</v>
      </c>
      <c r="W166" s="69">
        <f t="shared" si="65"/>
        <v>0</v>
      </c>
      <c r="X166" s="69">
        <f t="shared" si="66"/>
        <v>0</v>
      </c>
    </row>
    <row r="167" spans="1:24" s="133" customFormat="1" ht="15" x14ac:dyDescent="0.2">
      <c r="A167" s="17" t="s">
        <v>46</v>
      </c>
      <c r="B167" s="18"/>
      <c r="C167" s="29">
        <v>69.565600000000032</v>
      </c>
      <c r="D167" s="30">
        <v>9.6933333333333422</v>
      </c>
      <c r="E167" s="30">
        <v>2.71</v>
      </c>
      <c r="F167" s="31">
        <v>2.33</v>
      </c>
      <c r="G167" s="23">
        <v>0.21666666666666667</v>
      </c>
      <c r="H167" s="154">
        <v>27.026666666666667</v>
      </c>
      <c r="I167" s="31" t="s">
        <v>18</v>
      </c>
      <c r="J167" s="32">
        <v>8.0399999999999991</v>
      </c>
      <c r="K167" s="31">
        <v>0.30433333333333334</v>
      </c>
      <c r="L167" s="31" t="s">
        <v>18</v>
      </c>
      <c r="M167" s="32">
        <v>101.03166666666668</v>
      </c>
      <c r="N167" s="24">
        <f t="shared" si="56"/>
        <v>0.69565600000000027</v>
      </c>
      <c r="O167" s="24">
        <f t="shared" si="57"/>
        <v>9.6933333333333427E-2</v>
      </c>
      <c r="P167" s="24">
        <f t="shared" si="58"/>
        <v>2.7099999999999999E-2</v>
      </c>
      <c r="Q167" s="24">
        <f t="shared" si="59"/>
        <v>2.3300000000000001E-2</v>
      </c>
      <c r="R167" s="24">
        <f t="shared" si="60"/>
        <v>2.1666666666666666E-3</v>
      </c>
      <c r="S167" s="24">
        <f t="shared" si="61"/>
        <v>0.27026666666666666</v>
      </c>
      <c r="T167" s="24">
        <f t="shared" si="62"/>
        <v>0</v>
      </c>
      <c r="U167" s="24">
        <f t="shared" si="63"/>
        <v>8.0399999999999985E-2</v>
      </c>
      <c r="V167" s="24">
        <f t="shared" si="64"/>
        <v>3.0433333333333337E-3</v>
      </c>
      <c r="W167" s="24">
        <f t="shared" si="65"/>
        <v>0</v>
      </c>
      <c r="X167" s="24">
        <f t="shared" si="66"/>
        <v>1.0103166666666668</v>
      </c>
    </row>
    <row r="168" spans="1:24" s="132" customFormat="1" ht="15" x14ac:dyDescent="0.2">
      <c r="A168" s="83" t="s">
        <v>47</v>
      </c>
      <c r="B168" s="63"/>
      <c r="C168" s="68">
        <v>67.849400000000017</v>
      </c>
      <c r="D168" s="65">
        <v>9.4333333333333442</v>
      </c>
      <c r="E168" s="66">
        <v>2.5299999999999998</v>
      </c>
      <c r="F168" s="73">
        <v>2.3366666666666664</v>
      </c>
      <c r="G168" s="67">
        <v>0.71666666666666667</v>
      </c>
      <c r="H168" s="150">
        <v>21.276666666666667</v>
      </c>
      <c r="I168" s="66" t="s">
        <v>18</v>
      </c>
      <c r="J168" s="68">
        <v>7.956666666666667</v>
      </c>
      <c r="K168" s="66">
        <v>0.30033333333333334</v>
      </c>
      <c r="L168" s="66">
        <v>5.2999999999999992E-2</v>
      </c>
      <c r="M168" s="68">
        <v>95.05</v>
      </c>
      <c r="N168" s="69">
        <f t="shared" si="56"/>
        <v>0.67849400000000015</v>
      </c>
      <c r="O168" s="69">
        <f t="shared" si="57"/>
        <v>9.4333333333333436E-2</v>
      </c>
      <c r="P168" s="69">
        <f t="shared" si="58"/>
        <v>2.53E-2</v>
      </c>
      <c r="Q168" s="69">
        <f t="shared" si="59"/>
        <v>2.3366666666666664E-2</v>
      </c>
      <c r="R168" s="69">
        <f t="shared" si="60"/>
        <v>7.1666666666666667E-3</v>
      </c>
      <c r="S168" s="69">
        <f t="shared" si="61"/>
        <v>0.21276666666666666</v>
      </c>
      <c r="T168" s="69">
        <f t="shared" si="62"/>
        <v>0</v>
      </c>
      <c r="U168" s="69">
        <f t="shared" si="63"/>
        <v>7.9566666666666674E-2</v>
      </c>
      <c r="V168" s="69">
        <f t="shared" si="64"/>
        <v>3.0033333333333335E-3</v>
      </c>
      <c r="W168" s="69">
        <f t="shared" si="65"/>
        <v>5.2999999999999987E-4</v>
      </c>
      <c r="X168" s="69">
        <f t="shared" si="66"/>
        <v>0.95050000000000001</v>
      </c>
    </row>
    <row r="169" spans="1:24" s="133" customFormat="1" ht="14.25" customHeight="1" x14ac:dyDescent="0.2">
      <c r="A169" s="17" t="s">
        <v>283</v>
      </c>
      <c r="B169" s="18"/>
      <c r="C169" s="29">
        <v>58.053150000000038</v>
      </c>
      <c r="D169" s="30">
        <v>15.255833333333337</v>
      </c>
      <c r="E169" s="30">
        <v>0.61250000000000004</v>
      </c>
      <c r="F169" s="31">
        <v>0.12833333333333333</v>
      </c>
      <c r="G169" s="23">
        <v>2.2989999999999999</v>
      </c>
      <c r="H169" s="154">
        <v>29.92</v>
      </c>
      <c r="I169" s="31">
        <v>16.170000000000002</v>
      </c>
      <c r="J169" s="32">
        <v>17.779666666666667</v>
      </c>
      <c r="K169" s="31">
        <v>0.28333333333333327</v>
      </c>
      <c r="L169" s="31">
        <v>9.4666666666666677E-2</v>
      </c>
      <c r="M169" s="32">
        <v>8.347999999999999</v>
      </c>
      <c r="N169" s="24">
        <f t="shared" si="56"/>
        <v>0.58053150000000042</v>
      </c>
      <c r="O169" s="24">
        <f t="shared" si="57"/>
        <v>0.15255833333333338</v>
      </c>
      <c r="P169" s="24">
        <f t="shared" si="58"/>
        <v>6.1250000000000002E-3</v>
      </c>
      <c r="Q169" s="24">
        <f t="shared" si="59"/>
        <v>1.2833333333333334E-3</v>
      </c>
      <c r="R169" s="24">
        <f t="shared" si="60"/>
        <v>2.299E-2</v>
      </c>
      <c r="S169" s="24">
        <f t="shared" si="61"/>
        <v>0.29920000000000002</v>
      </c>
      <c r="T169" s="24">
        <f t="shared" si="62"/>
        <v>0.16170000000000001</v>
      </c>
      <c r="U169" s="24">
        <f t="shared" si="63"/>
        <v>0.17779666666666669</v>
      </c>
      <c r="V169" s="24">
        <f t="shared" si="64"/>
        <v>2.8333333333333327E-3</v>
      </c>
      <c r="W169" s="24">
        <f t="shared" si="65"/>
        <v>9.4666666666666673E-4</v>
      </c>
      <c r="X169" s="24">
        <f t="shared" si="66"/>
        <v>8.3479999999999985E-2</v>
      </c>
    </row>
    <row r="170" spans="1:24" s="132" customFormat="1" ht="15" x14ac:dyDescent="0.2">
      <c r="A170" s="72" t="s">
        <v>284</v>
      </c>
      <c r="B170" s="63"/>
      <c r="C170" s="79">
        <v>87.920349999999971</v>
      </c>
      <c r="D170" s="80">
        <v>22.497583333333324</v>
      </c>
      <c r="E170" s="80">
        <v>1.4020833333333336</v>
      </c>
      <c r="F170" s="81">
        <v>0.26500000000000001</v>
      </c>
      <c r="G170" s="67">
        <v>2.3859999999999997</v>
      </c>
      <c r="H170" s="168">
        <v>29.7</v>
      </c>
      <c r="I170" s="81">
        <v>14.816666666666668</v>
      </c>
      <c r="J170" s="82">
        <v>40.05233333333333</v>
      </c>
      <c r="K170" s="81">
        <v>0.16666666666666666</v>
      </c>
      <c r="L170" s="81">
        <v>0.38266666666666665</v>
      </c>
      <c r="M170" s="82">
        <v>11.244999999999999</v>
      </c>
      <c r="N170" s="69">
        <f t="shared" si="56"/>
        <v>0.87920349999999969</v>
      </c>
      <c r="O170" s="69">
        <f t="shared" si="57"/>
        <v>0.22497583333333324</v>
      </c>
      <c r="P170" s="69">
        <f t="shared" si="58"/>
        <v>1.4020833333333337E-2</v>
      </c>
      <c r="Q170" s="69">
        <f t="shared" si="59"/>
        <v>2.65E-3</v>
      </c>
      <c r="R170" s="69">
        <f t="shared" si="60"/>
        <v>2.3859999999999996E-2</v>
      </c>
      <c r="S170" s="69">
        <f t="shared" si="61"/>
        <v>0.29699999999999999</v>
      </c>
      <c r="T170" s="69">
        <f t="shared" si="62"/>
        <v>0.14816666666666667</v>
      </c>
      <c r="U170" s="69">
        <f t="shared" si="63"/>
        <v>0.40052333333333329</v>
      </c>
      <c r="V170" s="69">
        <f t="shared" si="64"/>
        <v>1.6666666666666666E-3</v>
      </c>
      <c r="W170" s="69">
        <f t="shared" si="65"/>
        <v>3.8266666666666666E-3</v>
      </c>
      <c r="X170" s="69">
        <f t="shared" si="66"/>
        <v>0.11244999999999999</v>
      </c>
    </row>
    <row r="171" spans="1:24" s="133" customFormat="1" ht="15" x14ac:dyDescent="0.2">
      <c r="A171" s="17" t="s">
        <v>285</v>
      </c>
      <c r="B171" s="18"/>
      <c r="C171" s="25">
        <v>26.912299999999981</v>
      </c>
      <c r="D171" s="20">
        <v>6.494250000000001</v>
      </c>
      <c r="E171" s="26">
        <v>0.88541666666666685</v>
      </c>
      <c r="F171" s="26">
        <v>6.6666666666666666E-2</v>
      </c>
      <c r="G171" s="23">
        <v>5.0743333333333327</v>
      </c>
      <c r="H171" s="151" t="s">
        <v>15</v>
      </c>
      <c r="I171" s="26">
        <v>3.7733333333333334</v>
      </c>
      <c r="J171" s="25">
        <v>14.178333333333335</v>
      </c>
      <c r="K171" s="26">
        <v>0.11399999999999999</v>
      </c>
      <c r="L171" s="26">
        <v>0.13666666666666669</v>
      </c>
      <c r="M171" s="25">
        <v>13.8</v>
      </c>
      <c r="N171" s="24">
        <f t="shared" si="56"/>
        <v>0.26912299999999978</v>
      </c>
      <c r="O171" s="24">
        <f t="shared" si="57"/>
        <v>6.4942500000000014E-2</v>
      </c>
      <c r="P171" s="24">
        <f t="shared" si="58"/>
        <v>8.8541666666666682E-3</v>
      </c>
      <c r="Q171" s="24">
        <f t="shared" si="59"/>
        <v>6.6666666666666664E-4</v>
      </c>
      <c r="R171" s="24">
        <f t="shared" si="60"/>
        <v>5.0743333333333328E-2</v>
      </c>
      <c r="S171" s="24">
        <f t="shared" si="61"/>
        <v>0</v>
      </c>
      <c r="T171" s="24">
        <f t="shared" si="62"/>
        <v>3.7733333333333334E-2</v>
      </c>
      <c r="U171" s="24">
        <f t="shared" si="63"/>
        <v>0.14178333333333334</v>
      </c>
      <c r="V171" s="24">
        <f t="shared" si="64"/>
        <v>1.14E-3</v>
      </c>
      <c r="W171" s="24">
        <f t="shared" si="65"/>
        <v>1.3666666666666669E-3</v>
      </c>
      <c r="X171" s="24">
        <f t="shared" si="66"/>
        <v>0.13800000000000001</v>
      </c>
    </row>
    <row r="172" spans="1:24" s="132" customFormat="1" ht="15" x14ac:dyDescent="0.2">
      <c r="A172" s="62" t="s">
        <v>286</v>
      </c>
      <c r="B172" s="63"/>
      <c r="C172" s="68">
        <v>41.00970891670385</v>
      </c>
      <c r="D172" s="65">
        <v>10.627166666666664</v>
      </c>
      <c r="E172" s="66">
        <v>0.54583333333333328</v>
      </c>
      <c r="F172" s="73">
        <v>0.10966666666666665</v>
      </c>
      <c r="G172" s="67">
        <v>1.7766666666666666</v>
      </c>
      <c r="H172" s="150">
        <v>29.92</v>
      </c>
      <c r="I172" s="66">
        <v>27.07</v>
      </c>
      <c r="J172" s="68">
        <v>2.1646666666666667</v>
      </c>
      <c r="K172" s="66">
        <v>4.9000000000000009E-2</v>
      </c>
      <c r="L172" s="66">
        <v>4.766666666666667E-2</v>
      </c>
      <c r="M172" s="68">
        <v>3.09</v>
      </c>
      <c r="N172" s="69">
        <f t="shared" si="56"/>
        <v>0.41009708916703852</v>
      </c>
      <c r="O172" s="69">
        <f t="shared" si="57"/>
        <v>0.10627166666666664</v>
      </c>
      <c r="P172" s="69">
        <f t="shared" si="58"/>
        <v>5.4583333333333324E-3</v>
      </c>
      <c r="Q172" s="69">
        <f t="shared" si="59"/>
        <v>1.0966666666666666E-3</v>
      </c>
      <c r="R172" s="69">
        <f t="shared" si="60"/>
        <v>1.7766666666666667E-2</v>
      </c>
      <c r="S172" s="69">
        <f t="shared" si="61"/>
        <v>0.29920000000000002</v>
      </c>
      <c r="T172" s="69">
        <f t="shared" si="62"/>
        <v>0.2707</v>
      </c>
      <c r="U172" s="69">
        <f t="shared" si="63"/>
        <v>2.1646666666666668E-2</v>
      </c>
      <c r="V172" s="69">
        <f t="shared" si="64"/>
        <v>4.9000000000000009E-4</v>
      </c>
      <c r="W172" s="69">
        <f t="shared" si="65"/>
        <v>4.7666666666666669E-4</v>
      </c>
      <c r="X172" s="69">
        <f t="shared" si="66"/>
        <v>3.0899999999999997E-2</v>
      </c>
    </row>
    <row r="173" spans="1:24" s="133" customFormat="1" ht="15" x14ac:dyDescent="0.2">
      <c r="A173" s="17" t="s">
        <v>287</v>
      </c>
      <c r="B173" s="18"/>
      <c r="C173" s="28">
        <v>27.365143478260869</v>
      </c>
      <c r="D173" s="20">
        <v>6.1911594202898588</v>
      </c>
      <c r="E173" s="21">
        <v>1.4021739130434783</v>
      </c>
      <c r="F173" s="23">
        <v>0.22</v>
      </c>
      <c r="G173" s="23">
        <v>4.8266666666666671</v>
      </c>
      <c r="H173" s="151">
        <v>14.17</v>
      </c>
      <c r="I173" s="23">
        <v>6.793333333333333</v>
      </c>
      <c r="J173" s="28">
        <v>20.626666666666669</v>
      </c>
      <c r="K173" s="23">
        <v>0.14000000000000001</v>
      </c>
      <c r="L173" s="23">
        <v>0.33666666666666667</v>
      </c>
      <c r="M173" s="28">
        <v>19.97</v>
      </c>
      <c r="N173" s="24">
        <f t="shared" si="56"/>
        <v>0.27365143478260867</v>
      </c>
      <c r="O173" s="24">
        <f t="shared" si="57"/>
        <v>6.1911594202898587E-2</v>
      </c>
      <c r="P173" s="24">
        <f t="shared" si="58"/>
        <v>1.4021739130434783E-2</v>
      </c>
      <c r="Q173" s="24">
        <f t="shared" si="59"/>
        <v>2.2000000000000001E-3</v>
      </c>
      <c r="R173" s="24">
        <f t="shared" si="60"/>
        <v>4.8266666666666673E-2</v>
      </c>
      <c r="S173" s="24">
        <f t="shared" si="61"/>
        <v>0.14169999999999999</v>
      </c>
      <c r="T173" s="24">
        <f t="shared" si="62"/>
        <v>6.7933333333333332E-2</v>
      </c>
      <c r="U173" s="24">
        <f t="shared" si="63"/>
        <v>0.20626666666666668</v>
      </c>
      <c r="V173" s="24">
        <f t="shared" si="64"/>
        <v>1.4000000000000002E-3</v>
      </c>
      <c r="W173" s="24">
        <f t="shared" si="65"/>
        <v>3.3666666666666667E-3</v>
      </c>
      <c r="X173" s="24">
        <f t="shared" si="66"/>
        <v>0.19969999999999999</v>
      </c>
    </row>
    <row r="174" spans="1:24" s="132" customFormat="1" ht="15" x14ac:dyDescent="0.2">
      <c r="A174" s="62" t="s">
        <v>288</v>
      </c>
      <c r="B174" s="63"/>
      <c r="C174" s="76">
        <v>125.81163499999998</v>
      </c>
      <c r="D174" s="65">
        <v>23.059166666666663</v>
      </c>
      <c r="E174" s="77">
        <v>4.4124999999999996</v>
      </c>
      <c r="F174" s="78">
        <v>3.9096666666666664</v>
      </c>
      <c r="G174" s="67">
        <v>23.921333333333337</v>
      </c>
      <c r="H174" s="162" t="s">
        <v>15</v>
      </c>
      <c r="I174" s="86">
        <v>13.833333333333334</v>
      </c>
      <c r="J174" s="85">
        <v>65.322999999999993</v>
      </c>
      <c r="K174" s="84">
        <v>0.63366666666666671</v>
      </c>
      <c r="L174" s="84">
        <v>0.94600000000000006</v>
      </c>
      <c r="M174" s="85">
        <v>151.017</v>
      </c>
      <c r="N174" s="69">
        <f t="shared" si="56"/>
        <v>1.2581163499999999</v>
      </c>
      <c r="O174" s="69">
        <f t="shared" si="57"/>
        <v>0.23059166666666664</v>
      </c>
      <c r="P174" s="69">
        <f t="shared" si="58"/>
        <v>4.4124999999999998E-2</v>
      </c>
      <c r="Q174" s="69">
        <f t="shared" si="59"/>
        <v>3.9096666666666662E-2</v>
      </c>
      <c r="R174" s="69">
        <f t="shared" si="60"/>
        <v>0.23921333333333336</v>
      </c>
      <c r="S174" s="69">
        <f t="shared" si="61"/>
        <v>0</v>
      </c>
      <c r="T174" s="69">
        <f t="shared" si="62"/>
        <v>0.13833333333333334</v>
      </c>
      <c r="U174" s="69">
        <f t="shared" si="63"/>
        <v>0.65322999999999998</v>
      </c>
      <c r="V174" s="69">
        <f t="shared" si="64"/>
        <v>6.3366666666666675E-3</v>
      </c>
      <c r="W174" s="69">
        <f t="shared" si="65"/>
        <v>9.4600000000000014E-3</v>
      </c>
      <c r="X174" s="69">
        <f t="shared" si="66"/>
        <v>1.51017</v>
      </c>
    </row>
    <row r="175" spans="1:24" s="133" customFormat="1" ht="15" x14ac:dyDescent="0.2">
      <c r="A175" s="17" t="s">
        <v>289</v>
      </c>
      <c r="B175" s="18"/>
      <c r="C175" s="19">
        <v>51.136330434782636</v>
      </c>
      <c r="D175" s="20">
        <v>11.499710144927537</v>
      </c>
      <c r="E175" s="21">
        <v>1.3369565217391304</v>
      </c>
      <c r="F175" s="22">
        <v>0.62666666666666659</v>
      </c>
      <c r="G175" s="23">
        <v>2.6533333333333329</v>
      </c>
      <c r="H175" s="149">
        <v>4.33</v>
      </c>
      <c r="I175" s="21">
        <v>70.776666666666671</v>
      </c>
      <c r="J175" s="19">
        <v>10.576666666666666</v>
      </c>
      <c r="K175" s="21">
        <v>7.0000000000000007E-2</v>
      </c>
      <c r="L175" s="21">
        <v>0.25333333333333335</v>
      </c>
      <c r="M175" s="19">
        <v>23.913333333333338</v>
      </c>
      <c r="N175" s="24">
        <f t="shared" si="56"/>
        <v>0.5113633043478264</v>
      </c>
      <c r="O175" s="24">
        <f t="shared" si="57"/>
        <v>0.11499710144927537</v>
      </c>
      <c r="P175" s="24">
        <f t="shared" si="58"/>
        <v>1.3369565217391305E-2</v>
      </c>
      <c r="Q175" s="24">
        <f t="shared" si="59"/>
        <v>6.266666666666666E-3</v>
      </c>
      <c r="R175" s="24">
        <f t="shared" si="60"/>
        <v>2.6533333333333329E-2</v>
      </c>
      <c r="S175" s="24">
        <f t="shared" si="61"/>
        <v>4.3299999999999998E-2</v>
      </c>
      <c r="T175" s="24">
        <f t="shared" si="62"/>
        <v>0.70776666666666666</v>
      </c>
      <c r="U175" s="24">
        <f t="shared" si="63"/>
        <v>0.10576666666666666</v>
      </c>
      <c r="V175" s="24">
        <f t="shared" si="64"/>
        <v>7.000000000000001E-4</v>
      </c>
      <c r="W175" s="24">
        <f t="shared" si="65"/>
        <v>2.5333333333333336E-3</v>
      </c>
      <c r="X175" s="24">
        <f t="shared" si="66"/>
        <v>0.23913333333333336</v>
      </c>
    </row>
    <row r="176" spans="1:24" s="132" customFormat="1" ht="15" x14ac:dyDescent="0.2">
      <c r="A176" s="62" t="s">
        <v>290</v>
      </c>
      <c r="B176" s="63"/>
      <c r="C176" s="79">
        <v>45.438117391304331</v>
      </c>
      <c r="D176" s="80">
        <v>11.468405797101452</v>
      </c>
      <c r="E176" s="80">
        <v>0.97826086956521752</v>
      </c>
      <c r="F176" s="73">
        <v>0.10333333333333335</v>
      </c>
      <c r="G176" s="67">
        <v>1.1233333333333333</v>
      </c>
      <c r="H176" s="150" t="s">
        <v>15</v>
      </c>
      <c r="I176" s="90">
        <v>56.87</v>
      </c>
      <c r="J176" s="90">
        <v>9.2166666666666668</v>
      </c>
      <c r="K176" s="90">
        <v>0.06</v>
      </c>
      <c r="L176" s="90">
        <v>0.13666666666666669</v>
      </c>
      <c r="M176" s="90">
        <v>35.407000000000004</v>
      </c>
      <c r="N176" s="69">
        <f t="shared" si="56"/>
        <v>0.45438117391304333</v>
      </c>
      <c r="O176" s="69">
        <f t="shared" si="57"/>
        <v>0.11468405797101452</v>
      </c>
      <c r="P176" s="69">
        <f t="shared" si="58"/>
        <v>9.7826086956521747E-3</v>
      </c>
      <c r="Q176" s="69">
        <f t="shared" si="59"/>
        <v>1.0333333333333334E-3</v>
      </c>
      <c r="R176" s="69">
        <f t="shared" si="60"/>
        <v>1.1233333333333333E-2</v>
      </c>
      <c r="S176" s="69">
        <f t="shared" si="61"/>
        <v>0</v>
      </c>
      <c r="T176" s="69">
        <f t="shared" si="62"/>
        <v>0.56869999999999998</v>
      </c>
      <c r="U176" s="69">
        <f t="shared" si="63"/>
        <v>9.2166666666666675E-2</v>
      </c>
      <c r="V176" s="69">
        <f t="shared" si="64"/>
        <v>5.9999999999999995E-4</v>
      </c>
      <c r="W176" s="69">
        <f t="shared" si="65"/>
        <v>1.3666666666666669E-3</v>
      </c>
      <c r="X176" s="69">
        <f t="shared" si="66"/>
        <v>0.35407000000000005</v>
      </c>
    </row>
    <row r="177" spans="1:24" s="133" customFormat="1" ht="15" x14ac:dyDescent="0.2">
      <c r="A177" s="17" t="s">
        <v>292</v>
      </c>
      <c r="B177" s="18"/>
      <c r="C177" s="19">
        <v>51.471128639280764</v>
      </c>
      <c r="D177" s="20">
        <v>12.860583333333317</v>
      </c>
      <c r="E177" s="21">
        <v>1.0770833333333334</v>
      </c>
      <c r="F177" s="21">
        <v>0.18566666666666665</v>
      </c>
      <c r="G177" s="23">
        <v>3.9770000000000003</v>
      </c>
      <c r="H177" s="151">
        <v>11.21</v>
      </c>
      <c r="I177" s="20">
        <v>34.679666666666662</v>
      </c>
      <c r="J177" s="25">
        <v>14.056666666666667</v>
      </c>
      <c r="K177" s="26">
        <v>0.21833333333333335</v>
      </c>
      <c r="L177" s="26">
        <v>0.14666666666666664</v>
      </c>
      <c r="M177" s="25">
        <v>51.082333333333338</v>
      </c>
      <c r="N177" s="24">
        <f t="shared" si="56"/>
        <v>0.51471128639280761</v>
      </c>
      <c r="O177" s="24">
        <f t="shared" si="57"/>
        <v>0.12860583333333317</v>
      </c>
      <c r="P177" s="24">
        <f t="shared" si="58"/>
        <v>1.0770833333333334E-2</v>
      </c>
      <c r="Q177" s="24">
        <f t="shared" si="59"/>
        <v>1.8566666666666664E-3</v>
      </c>
      <c r="R177" s="24">
        <f t="shared" si="60"/>
        <v>3.977E-2</v>
      </c>
      <c r="S177" s="24">
        <f t="shared" si="61"/>
        <v>0.11210000000000001</v>
      </c>
      <c r="T177" s="24">
        <f t="shared" si="62"/>
        <v>0.34679666666666664</v>
      </c>
      <c r="U177" s="24">
        <f t="shared" si="63"/>
        <v>0.14056666666666667</v>
      </c>
      <c r="V177" s="24">
        <f t="shared" si="64"/>
        <v>2.1833333333333336E-3</v>
      </c>
      <c r="W177" s="24">
        <f t="shared" si="65"/>
        <v>1.4666666666666665E-3</v>
      </c>
      <c r="X177" s="24">
        <f t="shared" si="66"/>
        <v>0.51082333333333341</v>
      </c>
    </row>
    <row r="178" spans="1:24" s="132" customFormat="1" ht="15" x14ac:dyDescent="0.2">
      <c r="A178" s="62" t="s">
        <v>291</v>
      </c>
      <c r="B178" s="63"/>
      <c r="C178" s="76">
        <v>45.701038780629624</v>
      </c>
      <c r="D178" s="65">
        <v>11.53375</v>
      </c>
      <c r="E178" s="77">
        <v>1.0562499999999999</v>
      </c>
      <c r="F178" s="77">
        <v>7.5333333333333322E-2</v>
      </c>
      <c r="G178" s="67">
        <v>1.782</v>
      </c>
      <c r="H178" s="162">
        <v>11.21</v>
      </c>
      <c r="I178" s="86">
        <v>43.455666666666673</v>
      </c>
      <c r="J178" s="76">
        <v>10.157666666666666</v>
      </c>
      <c r="K178" s="77">
        <v>0.11700000000000001</v>
      </c>
      <c r="L178" s="77">
        <v>0.12</v>
      </c>
      <c r="M178" s="76">
        <v>31.466666666666669</v>
      </c>
      <c r="N178" s="69">
        <f t="shared" si="56"/>
        <v>0.45701038780629621</v>
      </c>
      <c r="O178" s="69">
        <f t="shared" si="57"/>
        <v>0.1153375</v>
      </c>
      <c r="P178" s="69">
        <f t="shared" si="58"/>
        <v>1.0562499999999999E-2</v>
      </c>
      <c r="Q178" s="69">
        <f t="shared" si="59"/>
        <v>7.5333333333333318E-4</v>
      </c>
      <c r="R178" s="69">
        <f t="shared" si="60"/>
        <v>1.7819999999999999E-2</v>
      </c>
      <c r="S178" s="69">
        <f t="shared" si="61"/>
        <v>0.11210000000000001</v>
      </c>
      <c r="T178" s="69">
        <f t="shared" si="62"/>
        <v>0.4345566666666667</v>
      </c>
      <c r="U178" s="69">
        <f t="shared" si="63"/>
        <v>0.10157666666666666</v>
      </c>
      <c r="V178" s="69">
        <f t="shared" si="64"/>
        <v>1.17E-3</v>
      </c>
      <c r="W178" s="69">
        <f t="shared" si="65"/>
        <v>1.1999999999999999E-3</v>
      </c>
      <c r="X178" s="69">
        <f t="shared" si="66"/>
        <v>0.31466666666666671</v>
      </c>
    </row>
    <row r="179" spans="1:24" s="133" customFormat="1" ht="15" x14ac:dyDescent="0.2">
      <c r="A179" s="17" t="s">
        <v>293</v>
      </c>
      <c r="B179" s="18"/>
      <c r="C179" s="28">
        <v>36.773765217391322</v>
      </c>
      <c r="D179" s="20">
        <v>8.9465217391304375</v>
      </c>
      <c r="E179" s="21">
        <v>1.0434782608695652</v>
      </c>
      <c r="F179" s="23">
        <v>0.12666666666666668</v>
      </c>
      <c r="G179" s="23">
        <v>0.76666666666666661</v>
      </c>
      <c r="H179" s="159">
        <v>11.21</v>
      </c>
      <c r="I179" s="23">
        <v>53.733333333333327</v>
      </c>
      <c r="J179" s="28">
        <v>8.6133333333333333</v>
      </c>
      <c r="K179" s="23">
        <v>0.06</v>
      </c>
      <c r="L179" s="23">
        <v>0.09</v>
      </c>
      <c r="M179" s="28">
        <v>21.885999999999999</v>
      </c>
      <c r="N179" s="24">
        <f t="shared" si="56"/>
        <v>0.36773765217391324</v>
      </c>
      <c r="O179" s="24">
        <f t="shared" si="57"/>
        <v>8.9465217391304377E-2</v>
      </c>
      <c r="P179" s="24">
        <f t="shared" si="58"/>
        <v>1.0434782608695651E-2</v>
      </c>
      <c r="Q179" s="24">
        <f t="shared" si="59"/>
        <v>1.2666666666666668E-3</v>
      </c>
      <c r="R179" s="24">
        <f t="shared" si="60"/>
        <v>7.6666666666666662E-3</v>
      </c>
      <c r="S179" s="24">
        <f t="shared" si="61"/>
        <v>0.11210000000000001</v>
      </c>
      <c r="T179" s="24">
        <f t="shared" si="62"/>
        <v>0.53733333333333322</v>
      </c>
      <c r="U179" s="24">
        <f t="shared" si="63"/>
        <v>8.613333333333334E-2</v>
      </c>
      <c r="V179" s="24">
        <f t="shared" si="64"/>
        <v>5.9999999999999995E-4</v>
      </c>
      <c r="W179" s="24">
        <f t="shared" si="65"/>
        <v>8.9999999999999998E-4</v>
      </c>
      <c r="X179" s="24">
        <f t="shared" si="66"/>
        <v>0.21886</v>
      </c>
    </row>
    <row r="180" spans="1:24" s="132" customFormat="1" ht="15" x14ac:dyDescent="0.2">
      <c r="A180" s="62" t="s">
        <v>294</v>
      </c>
      <c r="B180" s="63"/>
      <c r="C180" s="79">
        <v>46.109628783385006</v>
      </c>
      <c r="D180" s="80">
        <v>11.723000000000013</v>
      </c>
      <c r="E180" s="80">
        <v>0.76666666666666661</v>
      </c>
      <c r="F180" s="81">
        <v>0.159</v>
      </c>
      <c r="G180" s="67">
        <v>1.7276666666666667</v>
      </c>
      <c r="H180" s="155" t="s">
        <v>15</v>
      </c>
      <c r="I180" s="80">
        <v>47.845666666666659</v>
      </c>
      <c r="J180" s="82">
        <v>14.402666666666667</v>
      </c>
      <c r="K180" s="81">
        <v>0.112</v>
      </c>
      <c r="L180" s="81">
        <v>9.1000000000000011E-2</v>
      </c>
      <c r="M180" s="82">
        <v>33.735999999999997</v>
      </c>
      <c r="N180" s="69">
        <f t="shared" si="56"/>
        <v>0.46109628783385004</v>
      </c>
      <c r="O180" s="69">
        <f t="shared" si="57"/>
        <v>0.11723000000000013</v>
      </c>
      <c r="P180" s="69">
        <f t="shared" si="58"/>
        <v>7.6666666666666662E-3</v>
      </c>
      <c r="Q180" s="69">
        <f t="shared" si="59"/>
        <v>1.5900000000000001E-3</v>
      </c>
      <c r="R180" s="69">
        <f t="shared" si="60"/>
        <v>1.7276666666666666E-2</v>
      </c>
      <c r="S180" s="69">
        <f t="shared" si="61"/>
        <v>0</v>
      </c>
      <c r="T180" s="69">
        <f t="shared" si="62"/>
        <v>0.47845666666666659</v>
      </c>
      <c r="U180" s="69">
        <f t="shared" si="63"/>
        <v>0.14402666666666666</v>
      </c>
      <c r="V180" s="69">
        <f t="shared" si="64"/>
        <v>1.1200000000000001E-3</v>
      </c>
      <c r="W180" s="69">
        <f t="shared" si="65"/>
        <v>9.1000000000000011E-4</v>
      </c>
      <c r="X180" s="69">
        <f t="shared" si="66"/>
        <v>0.33735999999999999</v>
      </c>
    </row>
    <row r="181" spans="1:24" s="133" customFormat="1" ht="15" x14ac:dyDescent="0.2">
      <c r="A181" s="17" t="s">
        <v>295</v>
      </c>
      <c r="B181" s="18"/>
      <c r="C181" s="29">
        <v>312.57259999999997</v>
      </c>
      <c r="D181" s="30">
        <v>56.996666666666663</v>
      </c>
      <c r="E181" s="30">
        <v>7.67</v>
      </c>
      <c r="F181" s="31">
        <v>6.74</v>
      </c>
      <c r="G181" s="23" t="s">
        <v>15</v>
      </c>
      <c r="H181" s="154">
        <v>52.95333333333334</v>
      </c>
      <c r="I181" s="31">
        <v>2.1433333333333331</v>
      </c>
      <c r="J181" s="32">
        <v>21.976666666666663</v>
      </c>
      <c r="K181" s="31">
        <v>0.86</v>
      </c>
      <c r="L181" s="31">
        <v>0.12666666666666668</v>
      </c>
      <c r="M181" s="32">
        <v>246.26666666666665</v>
      </c>
      <c r="N181" s="24">
        <f t="shared" si="56"/>
        <v>3.1257259999999998</v>
      </c>
      <c r="O181" s="24">
        <f t="shared" si="57"/>
        <v>0.56996666666666662</v>
      </c>
      <c r="P181" s="24">
        <f t="shared" si="58"/>
        <v>7.6700000000000004E-2</v>
      </c>
      <c r="Q181" s="24">
        <f t="shared" si="59"/>
        <v>6.7400000000000002E-2</v>
      </c>
      <c r="R181" s="24">
        <f t="shared" si="60"/>
        <v>0</v>
      </c>
      <c r="S181" s="24">
        <f t="shared" si="61"/>
        <v>0.52953333333333341</v>
      </c>
      <c r="T181" s="24">
        <f t="shared" si="62"/>
        <v>2.1433333333333332E-2</v>
      </c>
      <c r="U181" s="24">
        <f t="shared" si="63"/>
        <v>0.21976666666666664</v>
      </c>
      <c r="V181" s="24">
        <f t="shared" si="64"/>
        <v>8.6E-3</v>
      </c>
      <c r="W181" s="24">
        <f t="shared" si="65"/>
        <v>1.2666666666666668E-3</v>
      </c>
      <c r="X181" s="24">
        <f t="shared" si="66"/>
        <v>2.4626666666666663</v>
      </c>
    </row>
    <row r="182" spans="1:24" s="132" customFormat="1" ht="15" x14ac:dyDescent="0.2">
      <c r="A182" s="83" t="s">
        <v>296</v>
      </c>
      <c r="B182" s="63"/>
      <c r="C182" s="68">
        <v>66.415741886543287</v>
      </c>
      <c r="D182" s="65">
        <v>5.2460933333333326</v>
      </c>
      <c r="E182" s="66">
        <v>3.0709067217508954</v>
      </c>
      <c r="F182" s="73">
        <v>3.7543333333333333</v>
      </c>
      <c r="G182" s="67" t="s">
        <v>15</v>
      </c>
      <c r="H182" s="150">
        <v>34.74</v>
      </c>
      <c r="I182" s="66" t="s">
        <v>18</v>
      </c>
      <c r="J182" s="68">
        <v>9.7986666666666675</v>
      </c>
      <c r="K182" s="66">
        <v>0.35466666666666669</v>
      </c>
      <c r="L182" s="66">
        <v>0.10299999999999999</v>
      </c>
      <c r="M182" s="68">
        <v>112.24733333333332</v>
      </c>
      <c r="N182" s="69">
        <f t="shared" si="56"/>
        <v>0.66415741886543289</v>
      </c>
      <c r="O182" s="69">
        <f t="shared" si="57"/>
        <v>5.2460933333333327E-2</v>
      </c>
      <c r="P182" s="69">
        <f t="shared" si="58"/>
        <v>3.0709067217508955E-2</v>
      </c>
      <c r="Q182" s="69">
        <f t="shared" si="59"/>
        <v>3.7543333333333331E-2</v>
      </c>
      <c r="R182" s="69">
        <f t="shared" si="60"/>
        <v>0</v>
      </c>
      <c r="S182" s="69">
        <f t="shared" si="61"/>
        <v>0.34740000000000004</v>
      </c>
      <c r="T182" s="69">
        <f t="shared" si="62"/>
        <v>0</v>
      </c>
      <c r="U182" s="69">
        <f t="shared" si="63"/>
        <v>9.798666666666668E-2</v>
      </c>
      <c r="V182" s="69">
        <f t="shared" si="64"/>
        <v>3.5466666666666667E-3</v>
      </c>
      <c r="W182" s="69">
        <f t="shared" si="65"/>
        <v>1.0299999999999999E-3</v>
      </c>
      <c r="X182" s="69">
        <f t="shared" si="66"/>
        <v>1.1224733333333332</v>
      </c>
    </row>
    <row r="183" spans="1:24" s="133" customFormat="1" ht="15" x14ac:dyDescent="0.2">
      <c r="A183" s="17" t="s">
        <v>297</v>
      </c>
      <c r="B183" s="18"/>
      <c r="C183" s="29">
        <v>166.16030161554647</v>
      </c>
      <c r="D183" s="30">
        <v>2.1945999635060494</v>
      </c>
      <c r="E183" s="30">
        <v>1.0140667031606039</v>
      </c>
      <c r="F183" s="31">
        <v>18.364333333333335</v>
      </c>
      <c r="G183" s="23">
        <v>0.68366666666666676</v>
      </c>
      <c r="H183" s="154" t="s">
        <v>15</v>
      </c>
      <c r="I183" s="31" t="s">
        <v>18</v>
      </c>
      <c r="J183" s="32">
        <v>16.825333333333333</v>
      </c>
      <c r="K183" s="31">
        <v>0.31566666666666671</v>
      </c>
      <c r="L183" s="31">
        <v>0.45566666666666666</v>
      </c>
      <c r="M183" s="32">
        <v>5.8503333333333325</v>
      </c>
      <c r="N183" s="24">
        <f t="shared" si="56"/>
        <v>1.6616030161554647</v>
      </c>
      <c r="O183" s="24">
        <f t="shared" si="57"/>
        <v>2.1945999635060495E-2</v>
      </c>
      <c r="P183" s="24">
        <f t="shared" si="58"/>
        <v>1.0140667031606038E-2</v>
      </c>
      <c r="Q183" s="24">
        <f t="shared" si="59"/>
        <v>0.18364333333333335</v>
      </c>
      <c r="R183" s="24">
        <f t="shared" si="60"/>
        <v>6.836666666666668E-3</v>
      </c>
      <c r="S183" s="24">
        <f t="shared" si="61"/>
        <v>0</v>
      </c>
      <c r="T183" s="24">
        <f t="shared" si="62"/>
        <v>0</v>
      </c>
      <c r="U183" s="24">
        <f t="shared" si="63"/>
        <v>0.16825333333333334</v>
      </c>
      <c r="V183" s="24">
        <f t="shared" si="64"/>
        <v>3.156666666666667E-3</v>
      </c>
      <c r="W183" s="24">
        <f t="shared" si="65"/>
        <v>4.5566666666666663E-3</v>
      </c>
      <c r="X183" s="24">
        <f t="shared" si="66"/>
        <v>5.8503333333333324E-2</v>
      </c>
    </row>
    <row r="184" spans="1:24" s="132" customFormat="1" ht="15" x14ac:dyDescent="0.2">
      <c r="A184" s="83" t="s">
        <v>298</v>
      </c>
      <c r="B184" s="105">
        <v>100</v>
      </c>
      <c r="C184" s="81">
        <v>60.03</v>
      </c>
      <c r="D184" s="81">
        <v>4.5199999999999996</v>
      </c>
      <c r="E184" s="81">
        <v>3.22</v>
      </c>
      <c r="F184" s="81">
        <v>3.25</v>
      </c>
      <c r="G184" s="81">
        <v>0</v>
      </c>
      <c r="H184" s="155">
        <v>28.43</v>
      </c>
      <c r="I184" s="81">
        <v>0</v>
      </c>
      <c r="J184" s="81">
        <v>10</v>
      </c>
      <c r="K184" s="81">
        <v>0.4</v>
      </c>
      <c r="L184" s="81">
        <v>0.03</v>
      </c>
      <c r="M184" s="81">
        <v>113.05</v>
      </c>
      <c r="N184" s="125">
        <f t="shared" si="56"/>
        <v>0.60030000000000006</v>
      </c>
      <c r="O184" s="125">
        <f t="shared" si="57"/>
        <v>4.5199999999999997E-2</v>
      </c>
      <c r="P184" s="125">
        <f t="shared" si="58"/>
        <v>3.2199999999999999E-2</v>
      </c>
      <c r="Q184" s="125">
        <f t="shared" si="59"/>
        <v>3.2500000000000001E-2</v>
      </c>
      <c r="R184" s="125">
        <f t="shared" si="60"/>
        <v>0</v>
      </c>
      <c r="S184" s="125">
        <f t="shared" si="61"/>
        <v>0.2843</v>
      </c>
      <c r="T184" s="125">
        <f t="shared" si="62"/>
        <v>0</v>
      </c>
      <c r="U184" s="125">
        <f t="shared" si="63"/>
        <v>0.1</v>
      </c>
      <c r="V184" s="125">
        <f t="shared" si="64"/>
        <v>4.0000000000000001E-3</v>
      </c>
      <c r="W184" s="125">
        <f t="shared" si="65"/>
        <v>2.9999999999999997E-4</v>
      </c>
      <c r="X184" s="125">
        <f t="shared" si="66"/>
        <v>1.1305000000000001</v>
      </c>
    </row>
    <row r="185" spans="1:24" s="133" customFormat="1" ht="15" x14ac:dyDescent="0.2">
      <c r="A185" s="37" t="s">
        <v>299</v>
      </c>
      <c r="B185" s="18"/>
      <c r="C185" s="19">
        <v>361.60799999999995</v>
      </c>
      <c r="D185" s="20">
        <v>53.043333333333337</v>
      </c>
      <c r="E185" s="21">
        <v>34.69</v>
      </c>
      <c r="F185" s="22">
        <v>0.93333333333333324</v>
      </c>
      <c r="G185" s="23" t="s">
        <v>15</v>
      </c>
      <c r="H185" s="149">
        <v>299.45666666666665</v>
      </c>
      <c r="I185" s="21"/>
      <c r="J185" s="19">
        <v>108.70666666666666</v>
      </c>
      <c r="K185" s="21">
        <v>3.8433333333333333</v>
      </c>
      <c r="L185" s="21">
        <v>0.92666666666666675</v>
      </c>
      <c r="M185" s="19">
        <v>1363.17</v>
      </c>
      <c r="N185" s="24">
        <f t="shared" si="56"/>
        <v>3.6160799999999993</v>
      </c>
      <c r="O185" s="24">
        <f t="shared" si="57"/>
        <v>0.53043333333333331</v>
      </c>
      <c r="P185" s="24">
        <f t="shared" si="58"/>
        <v>0.34689999999999999</v>
      </c>
      <c r="Q185" s="24">
        <f t="shared" si="59"/>
        <v>9.3333333333333324E-3</v>
      </c>
      <c r="R185" s="24">
        <f t="shared" si="60"/>
        <v>0</v>
      </c>
      <c r="S185" s="24">
        <f t="shared" si="61"/>
        <v>2.9945666666666666</v>
      </c>
      <c r="T185" s="24">
        <f t="shared" si="62"/>
        <v>0</v>
      </c>
      <c r="U185" s="24">
        <f t="shared" si="63"/>
        <v>1.0870666666666666</v>
      </c>
      <c r="V185" s="24">
        <f t="shared" si="64"/>
        <v>3.8433333333333333E-2</v>
      </c>
      <c r="W185" s="24">
        <f t="shared" si="65"/>
        <v>9.2666666666666678E-3</v>
      </c>
      <c r="X185" s="24">
        <f t="shared" si="66"/>
        <v>13.6317</v>
      </c>
    </row>
    <row r="186" spans="1:24" s="132" customFormat="1" ht="15" x14ac:dyDescent="0.2">
      <c r="A186" s="62" t="s">
        <v>300</v>
      </c>
      <c r="B186" s="63"/>
      <c r="C186" s="79">
        <v>496.6502999999999</v>
      </c>
      <c r="D186" s="80">
        <v>39.18</v>
      </c>
      <c r="E186" s="80">
        <v>25.42</v>
      </c>
      <c r="F186" s="81">
        <v>26.903333333333336</v>
      </c>
      <c r="G186" s="67" t="s">
        <v>15</v>
      </c>
      <c r="H186" s="155">
        <v>361.05666666666667</v>
      </c>
      <c r="I186" s="81" t="s">
        <v>32</v>
      </c>
      <c r="J186" s="82">
        <v>77.426666666666662</v>
      </c>
      <c r="K186" s="81">
        <v>2.7266666666666666</v>
      </c>
      <c r="L186" s="81">
        <v>0.52333333333333332</v>
      </c>
      <c r="M186" s="82">
        <v>890.2733333333332</v>
      </c>
      <c r="N186" s="69">
        <f t="shared" si="56"/>
        <v>4.9665029999999994</v>
      </c>
      <c r="O186" s="69">
        <f t="shared" si="57"/>
        <v>0.39179999999999998</v>
      </c>
      <c r="P186" s="69">
        <f t="shared" si="58"/>
        <v>0.25420000000000004</v>
      </c>
      <c r="Q186" s="69">
        <f t="shared" si="59"/>
        <v>0.26903333333333335</v>
      </c>
      <c r="R186" s="69">
        <f t="shared" si="60"/>
        <v>0</v>
      </c>
      <c r="S186" s="69">
        <f t="shared" si="61"/>
        <v>3.6105666666666667</v>
      </c>
      <c r="T186" s="69">
        <f t="shared" si="62"/>
        <v>0</v>
      </c>
      <c r="U186" s="69">
        <f t="shared" si="63"/>
        <v>0.77426666666666666</v>
      </c>
      <c r="V186" s="69">
        <f t="shared" si="64"/>
        <v>2.7266666666666665E-2</v>
      </c>
      <c r="W186" s="69">
        <f t="shared" si="65"/>
        <v>5.2333333333333329E-3</v>
      </c>
      <c r="X186" s="69">
        <f t="shared" si="66"/>
        <v>8.9027333333333321</v>
      </c>
    </row>
    <row r="187" spans="1:24" s="133" customFormat="1" ht="15" x14ac:dyDescent="0.2">
      <c r="A187" s="37" t="s">
        <v>301</v>
      </c>
      <c r="B187" s="18"/>
      <c r="C187" s="19">
        <v>69.621474000000021</v>
      </c>
      <c r="D187" s="20">
        <v>15.67447333333333</v>
      </c>
      <c r="E187" s="21">
        <v>1.89486</v>
      </c>
      <c r="F187" s="22">
        <v>9.9000000000000019E-2</v>
      </c>
      <c r="G187" s="23" t="s">
        <v>15</v>
      </c>
      <c r="H187" s="149" t="s">
        <v>18</v>
      </c>
      <c r="I187" s="21">
        <v>0.49</v>
      </c>
      <c r="J187" s="19">
        <v>6.2316666666666665</v>
      </c>
      <c r="K187" s="21">
        <v>0.26133333333333336</v>
      </c>
      <c r="L187" s="21" t="s">
        <v>18</v>
      </c>
      <c r="M187" s="19">
        <v>71.528000000000006</v>
      </c>
      <c r="N187" s="24">
        <f t="shared" si="56"/>
        <v>0.69621474000000017</v>
      </c>
      <c r="O187" s="24">
        <f t="shared" si="57"/>
        <v>0.1567447333333333</v>
      </c>
      <c r="P187" s="24">
        <f t="shared" si="58"/>
        <v>1.8948599999999999E-2</v>
      </c>
      <c r="Q187" s="24">
        <f t="shared" si="59"/>
        <v>9.9000000000000021E-4</v>
      </c>
      <c r="R187" s="24">
        <f t="shared" si="60"/>
        <v>0</v>
      </c>
      <c r="S187" s="24">
        <f t="shared" si="61"/>
        <v>0</v>
      </c>
      <c r="T187" s="24">
        <f t="shared" si="62"/>
        <v>4.8999999999999998E-3</v>
      </c>
      <c r="U187" s="24">
        <f t="shared" si="63"/>
        <v>6.2316666666666666E-2</v>
      </c>
      <c r="V187" s="24">
        <f t="shared" si="64"/>
        <v>2.6133333333333338E-3</v>
      </c>
      <c r="W187" s="24">
        <f t="shared" si="65"/>
        <v>0</v>
      </c>
      <c r="X187" s="24">
        <f t="shared" si="66"/>
        <v>0.71528000000000003</v>
      </c>
    </row>
    <row r="188" spans="1:24" s="132" customFormat="1" ht="15" x14ac:dyDescent="0.2">
      <c r="A188" s="83" t="s">
        <v>302</v>
      </c>
      <c r="B188" s="63"/>
      <c r="C188" s="68">
        <v>339.14124020355331</v>
      </c>
      <c r="D188" s="65">
        <v>62.004492753623182</v>
      </c>
      <c r="E188" s="66">
        <v>23.152173913043477</v>
      </c>
      <c r="F188" s="73">
        <v>0.77</v>
      </c>
      <c r="G188" s="67">
        <v>16.936666666666667</v>
      </c>
      <c r="H188" s="150">
        <v>0.17</v>
      </c>
      <c r="I188" s="66">
        <v>1.5</v>
      </c>
      <c r="J188" s="68">
        <v>93.53</v>
      </c>
      <c r="K188" s="66">
        <v>3.4866666666666664</v>
      </c>
      <c r="L188" s="66">
        <v>7.046666666666666</v>
      </c>
      <c r="M188" s="68">
        <v>53.523333333333333</v>
      </c>
      <c r="N188" s="69">
        <f t="shared" si="56"/>
        <v>3.3914124020355332</v>
      </c>
      <c r="O188" s="69">
        <f t="shared" si="57"/>
        <v>0.62004492753623186</v>
      </c>
      <c r="P188" s="69">
        <f t="shared" si="58"/>
        <v>0.23152173913043478</v>
      </c>
      <c r="Q188" s="69">
        <f t="shared" si="59"/>
        <v>7.7000000000000002E-3</v>
      </c>
      <c r="R188" s="69">
        <f t="shared" si="60"/>
        <v>0.16936666666666667</v>
      </c>
      <c r="S188" s="69">
        <f t="shared" si="61"/>
        <v>1.7000000000000001E-3</v>
      </c>
      <c r="T188" s="69">
        <f t="shared" si="62"/>
        <v>1.4999999999999999E-2</v>
      </c>
      <c r="U188" s="69">
        <f t="shared" si="63"/>
        <v>0.93530000000000002</v>
      </c>
      <c r="V188" s="69">
        <f t="shared" si="64"/>
        <v>3.4866666666666664E-2</v>
      </c>
      <c r="W188" s="69">
        <f t="shared" si="65"/>
        <v>7.0466666666666664E-2</v>
      </c>
      <c r="X188" s="69">
        <f t="shared" si="66"/>
        <v>0.53523333333333334</v>
      </c>
    </row>
    <row r="189" spans="1:24" s="133" customFormat="1" ht="15" x14ac:dyDescent="0.2">
      <c r="A189" s="17" t="s">
        <v>304</v>
      </c>
      <c r="B189" s="18"/>
      <c r="C189" s="25">
        <v>22.22504347826089</v>
      </c>
      <c r="D189" s="20">
        <v>7.321449275362319</v>
      </c>
      <c r="E189" s="20">
        <v>0.56521739130434789</v>
      </c>
      <c r="F189" s="20">
        <v>6.6666666666666666E-2</v>
      </c>
      <c r="G189" s="23" t="s">
        <v>18</v>
      </c>
      <c r="H189" s="151">
        <v>2.5</v>
      </c>
      <c r="I189" s="20">
        <v>34.49666666666667</v>
      </c>
      <c r="J189" s="38">
        <v>5.92</v>
      </c>
      <c r="K189" s="20">
        <v>5.3333333333333337E-2</v>
      </c>
      <c r="L189" s="20">
        <v>5.3333333333333337E-2</v>
      </c>
      <c r="M189" s="38">
        <v>5.2633333333333336</v>
      </c>
      <c r="N189" s="24">
        <f t="shared" si="56"/>
        <v>0.22225043478260889</v>
      </c>
      <c r="O189" s="24">
        <f t="shared" si="57"/>
        <v>7.3214492753623184E-2</v>
      </c>
      <c r="P189" s="24">
        <f t="shared" si="58"/>
        <v>5.6521739130434793E-3</v>
      </c>
      <c r="Q189" s="24">
        <f t="shared" si="59"/>
        <v>6.6666666666666664E-4</v>
      </c>
      <c r="R189" s="24">
        <f t="shared" si="60"/>
        <v>0</v>
      </c>
      <c r="S189" s="24">
        <f t="shared" si="61"/>
        <v>2.5000000000000001E-2</v>
      </c>
      <c r="T189" s="24">
        <f t="shared" si="62"/>
        <v>0.3449666666666667</v>
      </c>
      <c r="U189" s="24">
        <f t="shared" si="63"/>
        <v>5.9200000000000003E-2</v>
      </c>
      <c r="V189" s="24">
        <f t="shared" si="64"/>
        <v>5.3333333333333336E-4</v>
      </c>
      <c r="W189" s="24">
        <f t="shared" si="65"/>
        <v>5.3333333333333336E-4</v>
      </c>
      <c r="X189" s="24">
        <f t="shared" si="66"/>
        <v>5.2633333333333338E-2</v>
      </c>
    </row>
    <row r="190" spans="1:24" s="132" customFormat="1" ht="15" x14ac:dyDescent="0.2">
      <c r="A190" s="62" t="s">
        <v>303</v>
      </c>
      <c r="B190" s="63"/>
      <c r="C190" s="76">
        <v>31.818153430163903</v>
      </c>
      <c r="D190" s="65">
        <v>11.084416666666677</v>
      </c>
      <c r="E190" s="65">
        <v>0.93958333333333321</v>
      </c>
      <c r="F190" s="65">
        <v>0.14000000000000001</v>
      </c>
      <c r="G190" s="67">
        <v>1.1816666666666666</v>
      </c>
      <c r="H190" s="162" t="s">
        <v>15</v>
      </c>
      <c r="I190" s="65">
        <v>38.235999999999997</v>
      </c>
      <c r="J190" s="88">
        <v>9.6959999999999997</v>
      </c>
      <c r="K190" s="65">
        <v>0.21099999999999999</v>
      </c>
      <c r="L190" s="65">
        <v>0.179666666666667</v>
      </c>
      <c r="M190" s="88">
        <v>50.983666666666664</v>
      </c>
      <c r="N190" s="69">
        <f t="shared" si="56"/>
        <v>0.31818153430163904</v>
      </c>
      <c r="O190" s="69">
        <f t="shared" si="57"/>
        <v>0.11084416666666677</v>
      </c>
      <c r="P190" s="69">
        <f t="shared" si="58"/>
        <v>9.3958333333333324E-3</v>
      </c>
      <c r="Q190" s="69">
        <f t="shared" si="59"/>
        <v>1.4000000000000002E-3</v>
      </c>
      <c r="R190" s="69">
        <f t="shared" si="60"/>
        <v>1.1816666666666666E-2</v>
      </c>
      <c r="S190" s="69">
        <f t="shared" si="61"/>
        <v>0</v>
      </c>
      <c r="T190" s="69">
        <f t="shared" si="62"/>
        <v>0.38235999999999998</v>
      </c>
      <c r="U190" s="69">
        <f t="shared" si="63"/>
        <v>9.6959999999999991E-2</v>
      </c>
      <c r="V190" s="69">
        <f t="shared" si="64"/>
        <v>2.1099999999999999E-3</v>
      </c>
      <c r="W190" s="69">
        <f t="shared" si="65"/>
        <v>1.7966666666666699E-3</v>
      </c>
      <c r="X190" s="69">
        <f t="shared" si="66"/>
        <v>0.5098366666666666</v>
      </c>
    </row>
    <row r="191" spans="1:24" s="133" customFormat="1" ht="15" x14ac:dyDescent="0.2">
      <c r="A191" s="37" t="s">
        <v>157</v>
      </c>
      <c r="B191" s="134">
        <v>100</v>
      </c>
      <c r="C191" s="31">
        <v>396</v>
      </c>
      <c r="D191" s="31">
        <v>2.7</v>
      </c>
      <c r="E191" s="31">
        <v>13.8</v>
      </c>
      <c r="F191" s="31">
        <v>36.25</v>
      </c>
      <c r="G191" s="31">
        <v>0</v>
      </c>
      <c r="H191" s="154">
        <v>0</v>
      </c>
      <c r="I191" s="31">
        <v>0</v>
      </c>
      <c r="J191" s="31">
        <v>12</v>
      </c>
      <c r="K191" s="31">
        <v>1.87</v>
      </c>
      <c r="L191" s="31">
        <v>1.1299999999999999</v>
      </c>
      <c r="M191" s="31">
        <v>10</v>
      </c>
      <c r="N191" s="135">
        <f t="shared" si="56"/>
        <v>3.96</v>
      </c>
      <c r="O191" s="135">
        <f t="shared" si="57"/>
        <v>2.7000000000000003E-2</v>
      </c>
      <c r="P191" s="135">
        <f t="shared" si="58"/>
        <v>0.13800000000000001</v>
      </c>
      <c r="Q191" s="135">
        <f t="shared" si="59"/>
        <v>0.36249999999999999</v>
      </c>
      <c r="R191" s="135">
        <f t="shared" si="60"/>
        <v>0</v>
      </c>
      <c r="S191" s="135">
        <f t="shared" si="61"/>
        <v>0</v>
      </c>
      <c r="T191" s="135">
        <f t="shared" si="62"/>
        <v>0</v>
      </c>
      <c r="U191" s="135">
        <f t="shared" si="63"/>
        <v>0.12</v>
      </c>
      <c r="V191" s="135">
        <f t="shared" si="64"/>
        <v>1.8700000000000001E-2</v>
      </c>
      <c r="W191" s="135">
        <f t="shared" si="65"/>
        <v>1.1299999999999999E-2</v>
      </c>
      <c r="X191" s="135">
        <f t="shared" si="66"/>
        <v>0.1</v>
      </c>
    </row>
    <row r="192" spans="1:24" ht="15" x14ac:dyDescent="0.2">
      <c r="A192" s="83" t="s">
        <v>305</v>
      </c>
      <c r="B192" s="63"/>
      <c r="C192" s="68">
        <v>218.10881416666666</v>
      </c>
      <c r="D192" s="65">
        <v>0</v>
      </c>
      <c r="E192" s="66">
        <v>14.239583333333334</v>
      </c>
      <c r="F192" s="73">
        <v>17.439666666666668</v>
      </c>
      <c r="G192" s="67" t="s">
        <v>15</v>
      </c>
      <c r="H192" s="150" t="s">
        <v>18</v>
      </c>
      <c r="I192" s="66"/>
      <c r="J192" s="68">
        <v>18.965999999999998</v>
      </c>
      <c r="K192" s="66">
        <v>0.69400000000000006</v>
      </c>
      <c r="L192" s="66">
        <v>0.46566666666666667</v>
      </c>
      <c r="M192" s="68">
        <v>10.837666666666665</v>
      </c>
      <c r="N192" s="69">
        <f t="shared" ref="N192:N231" si="67">IF(ISNUMBER(C192),C192/100,0)</f>
        <v>2.1810881416666668</v>
      </c>
      <c r="O192" s="69">
        <f t="shared" ref="O192:O231" si="68">IF(ISNUMBER(D192),D192/100,0)</f>
        <v>0</v>
      </c>
      <c r="P192" s="69">
        <f t="shared" ref="P192:P231" si="69">IF(ISNUMBER(E192),E192/100,0)</f>
        <v>0.14239583333333333</v>
      </c>
      <c r="Q192" s="69">
        <f t="shared" ref="Q192:Q231" si="70">IF(ISNUMBER(F192),F192/100,0)</f>
        <v>0.17439666666666667</v>
      </c>
      <c r="R192" s="69">
        <f t="shared" ref="R192:R231" si="71">IF(ISNUMBER(G192),G192/100,0)</f>
        <v>0</v>
      </c>
      <c r="S192" s="69">
        <f t="shared" ref="S192:S231" si="72">IF(ISNUMBER(H192),H192/100,0)</f>
        <v>0</v>
      </c>
      <c r="T192" s="69">
        <f t="shared" ref="T192:T231" si="73">IF(ISNUMBER(I192),I192/100,0)</f>
        <v>0</v>
      </c>
      <c r="U192" s="69">
        <f t="shared" ref="U192:U231" si="74">IF(ISNUMBER(J192),J192/100,0)</f>
        <v>0.18965999999999997</v>
      </c>
      <c r="V192" s="69">
        <f t="shared" ref="V192:V231" si="75">IF(ISNUMBER(K192),K192/100,0)</f>
        <v>6.9400000000000009E-3</v>
      </c>
      <c r="W192" s="69">
        <f t="shared" ref="W192:W231" si="76">IF(ISNUMBER(L192),L192/100,0)</f>
        <v>4.6566666666666666E-3</v>
      </c>
      <c r="X192" s="69">
        <f t="shared" ref="X192:X231" si="77">IF(ISNUMBER(M192),M192/100,0)</f>
        <v>0.10837666666666665</v>
      </c>
    </row>
    <row r="193" spans="1:24" ht="15" x14ac:dyDescent="0.2">
      <c r="A193" s="17" t="s">
        <v>306</v>
      </c>
      <c r="B193" s="18"/>
      <c r="C193" s="29">
        <v>227.20345083333331</v>
      </c>
      <c r="D193" s="30">
        <v>0</v>
      </c>
      <c r="E193" s="30">
        <v>16.064583333333331</v>
      </c>
      <c r="F193" s="31">
        <v>17.584</v>
      </c>
      <c r="G193" s="23" t="s">
        <v>15</v>
      </c>
      <c r="H193" s="154" t="s">
        <v>18</v>
      </c>
      <c r="I193" s="31"/>
      <c r="J193" s="32">
        <v>14.047333333333333</v>
      </c>
      <c r="K193" s="31">
        <v>1.3579999999999999</v>
      </c>
      <c r="L193" s="31">
        <v>0.4443333333333333</v>
      </c>
      <c r="M193" s="32">
        <v>6.1336666666666666</v>
      </c>
      <c r="N193" s="24">
        <f t="shared" si="67"/>
        <v>2.2720345083333329</v>
      </c>
      <c r="O193" s="24">
        <f t="shared" si="68"/>
        <v>0</v>
      </c>
      <c r="P193" s="24">
        <f t="shared" si="69"/>
        <v>0.16064583333333332</v>
      </c>
      <c r="Q193" s="24">
        <f t="shared" si="70"/>
        <v>0.17584</v>
      </c>
      <c r="R193" s="24">
        <f t="shared" si="71"/>
        <v>0</v>
      </c>
      <c r="S193" s="24">
        <f t="shared" si="72"/>
        <v>0</v>
      </c>
      <c r="T193" s="24">
        <f t="shared" si="73"/>
        <v>0</v>
      </c>
      <c r="U193" s="24">
        <f t="shared" si="74"/>
        <v>0.14047333333333334</v>
      </c>
      <c r="V193" s="24">
        <f t="shared" si="75"/>
        <v>1.3579999999999998E-2</v>
      </c>
      <c r="W193" s="24">
        <f t="shared" si="76"/>
        <v>4.443333333333333E-3</v>
      </c>
      <c r="X193" s="24">
        <f t="shared" si="77"/>
        <v>6.1336666666666664E-2</v>
      </c>
    </row>
    <row r="194" spans="1:24" ht="15" x14ac:dyDescent="0.2">
      <c r="A194" s="83" t="s">
        <v>81</v>
      </c>
      <c r="B194" s="63"/>
      <c r="C194" s="68">
        <v>495.09611384365076</v>
      </c>
      <c r="D194" s="65">
        <v>43.312199493153891</v>
      </c>
      <c r="E194" s="66">
        <v>14.083867173512777</v>
      </c>
      <c r="F194" s="73">
        <v>32.252933333333338</v>
      </c>
      <c r="G194" s="67">
        <v>33.50266666666667</v>
      </c>
      <c r="H194" s="150" t="s">
        <v>15</v>
      </c>
      <c r="I194" s="66" t="s">
        <v>18</v>
      </c>
      <c r="J194" s="68">
        <v>346.92233333333337</v>
      </c>
      <c r="K194" s="66">
        <v>4.3883333333333336</v>
      </c>
      <c r="L194" s="66">
        <v>4.6970000000000001</v>
      </c>
      <c r="M194" s="68">
        <v>211.49766666666665</v>
      </c>
      <c r="N194" s="69">
        <f t="shared" si="67"/>
        <v>4.950961138436508</v>
      </c>
      <c r="O194" s="69">
        <f t="shared" si="68"/>
        <v>0.43312199493153891</v>
      </c>
      <c r="P194" s="69">
        <f t="shared" si="69"/>
        <v>0.14083867173512776</v>
      </c>
      <c r="Q194" s="69">
        <f t="shared" si="70"/>
        <v>0.32252933333333339</v>
      </c>
      <c r="R194" s="69">
        <f t="shared" si="71"/>
        <v>0.33502666666666669</v>
      </c>
      <c r="S194" s="69">
        <f t="shared" si="72"/>
        <v>0</v>
      </c>
      <c r="T194" s="69">
        <f t="shared" si="73"/>
        <v>0</v>
      </c>
      <c r="U194" s="69">
        <f t="shared" si="74"/>
        <v>3.4692233333333338</v>
      </c>
      <c r="V194" s="69">
        <f t="shared" si="75"/>
        <v>4.3883333333333337E-2</v>
      </c>
      <c r="W194" s="69">
        <f t="shared" si="76"/>
        <v>4.6969999999999998E-2</v>
      </c>
      <c r="X194" s="69">
        <f t="shared" si="77"/>
        <v>2.1149766666666663</v>
      </c>
    </row>
    <row r="195" spans="1:24" ht="15" x14ac:dyDescent="0.2">
      <c r="A195" s="17" t="s">
        <v>307</v>
      </c>
      <c r="B195" s="18"/>
      <c r="C195" s="25">
        <v>62.531818366289116</v>
      </c>
      <c r="D195" s="20">
        <v>16.587999999999997</v>
      </c>
      <c r="E195" s="20">
        <v>0.22500000000000001</v>
      </c>
      <c r="F195" s="20">
        <v>0.246</v>
      </c>
      <c r="G195" s="23">
        <v>2.0263333333333331</v>
      </c>
      <c r="H195" s="151" t="s">
        <v>15</v>
      </c>
      <c r="I195" s="20">
        <v>1.4866666666666666</v>
      </c>
      <c r="J195" s="38">
        <v>4.8576666666666659</v>
      </c>
      <c r="K195" s="20" t="s">
        <v>18</v>
      </c>
      <c r="L195" s="20">
        <v>5.3333333333333337E-2</v>
      </c>
      <c r="M195" s="38">
        <v>3.3923333333333332</v>
      </c>
      <c r="N195" s="24">
        <f t="shared" si="67"/>
        <v>0.62531818366289116</v>
      </c>
      <c r="O195" s="24">
        <f t="shared" si="68"/>
        <v>0.16587999999999997</v>
      </c>
      <c r="P195" s="24">
        <f t="shared" si="69"/>
        <v>2.2500000000000003E-3</v>
      </c>
      <c r="Q195" s="24">
        <f t="shared" si="70"/>
        <v>2.4599999999999999E-3</v>
      </c>
      <c r="R195" s="24">
        <f t="shared" si="71"/>
        <v>2.0263333333333331E-2</v>
      </c>
      <c r="S195" s="24">
        <f t="shared" si="72"/>
        <v>0</v>
      </c>
      <c r="T195" s="24">
        <f t="shared" si="73"/>
        <v>1.4866666666666665E-2</v>
      </c>
      <c r="U195" s="24">
        <f t="shared" si="74"/>
        <v>4.8576666666666657E-2</v>
      </c>
      <c r="V195" s="24">
        <f t="shared" si="75"/>
        <v>0</v>
      </c>
      <c r="W195" s="24">
        <f t="shared" si="76"/>
        <v>5.3333333333333336E-4</v>
      </c>
      <c r="X195" s="24">
        <f t="shared" si="77"/>
        <v>3.3923333333333333E-2</v>
      </c>
    </row>
    <row r="196" spans="1:24" ht="15" x14ac:dyDescent="0.2">
      <c r="A196" s="62" t="s">
        <v>308</v>
      </c>
      <c r="B196" s="63"/>
      <c r="C196" s="76">
        <v>55.51520000000005</v>
      </c>
      <c r="D196" s="65">
        <v>15.153333333333341</v>
      </c>
      <c r="E196" s="65">
        <v>0.28666666666666668</v>
      </c>
      <c r="F196" s="65" t="s">
        <v>18</v>
      </c>
      <c r="G196" s="67">
        <v>1.3466666666666667</v>
      </c>
      <c r="H196" s="162">
        <v>2.71</v>
      </c>
      <c r="I196" s="65">
        <v>2.4066666666666667</v>
      </c>
      <c r="J196" s="88">
        <v>2.04</v>
      </c>
      <c r="K196" s="65" t="s">
        <v>18</v>
      </c>
      <c r="L196" s="65">
        <v>9.3333333333333338E-2</v>
      </c>
      <c r="M196" s="88">
        <v>1.9233333333333331</v>
      </c>
      <c r="N196" s="69">
        <f t="shared" si="67"/>
        <v>0.55515200000000053</v>
      </c>
      <c r="O196" s="69">
        <f t="shared" si="68"/>
        <v>0.15153333333333341</v>
      </c>
      <c r="P196" s="69">
        <f t="shared" si="69"/>
        <v>2.8666666666666667E-3</v>
      </c>
      <c r="Q196" s="69">
        <f t="shared" si="70"/>
        <v>0</v>
      </c>
      <c r="R196" s="69">
        <f t="shared" si="71"/>
        <v>1.3466666666666667E-2</v>
      </c>
      <c r="S196" s="69">
        <f t="shared" si="72"/>
        <v>2.7099999999999999E-2</v>
      </c>
      <c r="T196" s="69">
        <f t="shared" si="73"/>
        <v>2.4066666666666667E-2</v>
      </c>
      <c r="U196" s="69">
        <f t="shared" si="74"/>
        <v>2.0400000000000001E-2</v>
      </c>
      <c r="V196" s="69">
        <f t="shared" si="75"/>
        <v>0</v>
      </c>
      <c r="W196" s="69">
        <f t="shared" si="76"/>
        <v>9.3333333333333332E-4</v>
      </c>
      <c r="X196" s="69">
        <f t="shared" si="77"/>
        <v>1.9233333333333331E-2</v>
      </c>
    </row>
    <row r="197" spans="1:24" ht="15" x14ac:dyDescent="0.2">
      <c r="A197" s="17" t="s">
        <v>309</v>
      </c>
      <c r="B197" s="18"/>
      <c r="C197" s="19">
        <v>371.12261304347828</v>
      </c>
      <c r="D197" s="20">
        <v>77.944347826086954</v>
      </c>
      <c r="E197" s="21">
        <v>9.9956521739130437</v>
      </c>
      <c r="F197" s="22">
        <v>1.3033333333333335</v>
      </c>
      <c r="G197" s="23">
        <v>2.9266666666666663</v>
      </c>
      <c r="H197" s="149" t="s">
        <v>15</v>
      </c>
      <c r="I197" s="21" t="s">
        <v>18</v>
      </c>
      <c r="J197" s="19">
        <v>27.69</v>
      </c>
      <c r="K197" s="21">
        <v>0.77666666666666673</v>
      </c>
      <c r="L197" s="21">
        <v>0.88</v>
      </c>
      <c r="M197" s="19">
        <v>17.3</v>
      </c>
      <c r="N197" s="24">
        <f t="shared" si="67"/>
        <v>3.7112261304347829</v>
      </c>
      <c r="O197" s="24">
        <f t="shared" si="68"/>
        <v>0.77944347826086957</v>
      </c>
      <c r="P197" s="24">
        <f t="shared" si="69"/>
        <v>9.9956521739130444E-2</v>
      </c>
      <c r="Q197" s="24">
        <f t="shared" si="70"/>
        <v>1.3033333333333334E-2</v>
      </c>
      <c r="R197" s="24">
        <f t="shared" si="71"/>
        <v>2.9266666666666663E-2</v>
      </c>
      <c r="S197" s="24">
        <f t="shared" si="72"/>
        <v>0</v>
      </c>
      <c r="T197" s="24">
        <f t="shared" si="73"/>
        <v>0</v>
      </c>
      <c r="U197" s="24">
        <f t="shared" si="74"/>
        <v>0.27690000000000003</v>
      </c>
      <c r="V197" s="24">
        <f t="shared" si="75"/>
        <v>7.7666666666666674E-3</v>
      </c>
      <c r="W197" s="24">
        <f t="shared" si="76"/>
        <v>8.8000000000000005E-3</v>
      </c>
      <c r="X197" s="24">
        <f t="shared" si="77"/>
        <v>0.17300000000000001</v>
      </c>
    </row>
    <row r="198" spans="1:24" ht="15" x14ac:dyDescent="0.2">
      <c r="A198" s="62" t="s">
        <v>310</v>
      </c>
      <c r="B198" s="63"/>
      <c r="C198" s="68">
        <v>370.5671133333334</v>
      </c>
      <c r="D198" s="65">
        <v>76.622533333333351</v>
      </c>
      <c r="E198" s="66">
        <v>10.320799999999998</v>
      </c>
      <c r="F198" s="73">
        <v>1.97</v>
      </c>
      <c r="G198" s="67">
        <v>2.2966666666666664</v>
      </c>
      <c r="H198" s="150" t="s">
        <v>18</v>
      </c>
      <c r="I198" s="66" t="s">
        <v>18</v>
      </c>
      <c r="J198" s="68" t="s">
        <v>18</v>
      </c>
      <c r="K198" s="66">
        <v>0.81333333333333346</v>
      </c>
      <c r="L198" s="66">
        <v>0.91666666666666663</v>
      </c>
      <c r="M198" s="68">
        <v>19.453333333333333</v>
      </c>
      <c r="N198" s="69">
        <f t="shared" si="67"/>
        <v>3.7056711333333339</v>
      </c>
      <c r="O198" s="69">
        <f t="shared" si="68"/>
        <v>0.76622533333333354</v>
      </c>
      <c r="P198" s="69">
        <f t="shared" si="69"/>
        <v>0.10320799999999998</v>
      </c>
      <c r="Q198" s="69">
        <f t="shared" si="70"/>
        <v>1.9699999999999999E-2</v>
      </c>
      <c r="R198" s="69">
        <f t="shared" si="71"/>
        <v>2.2966666666666663E-2</v>
      </c>
      <c r="S198" s="69">
        <f t="shared" si="72"/>
        <v>0</v>
      </c>
      <c r="T198" s="69">
        <f t="shared" si="73"/>
        <v>0</v>
      </c>
      <c r="U198" s="69">
        <f t="shared" si="74"/>
        <v>0</v>
      </c>
      <c r="V198" s="69">
        <f t="shared" si="75"/>
        <v>8.1333333333333344E-3</v>
      </c>
      <c r="W198" s="69">
        <f t="shared" si="76"/>
        <v>9.1666666666666667E-3</v>
      </c>
      <c r="X198" s="69">
        <f t="shared" si="77"/>
        <v>0.19453333333333334</v>
      </c>
    </row>
    <row r="199" spans="1:24" s="133" customFormat="1" ht="15" x14ac:dyDescent="0.2">
      <c r="A199" s="37" t="s">
        <v>387</v>
      </c>
      <c r="B199" s="18"/>
      <c r="C199" s="19">
        <v>302.15267768782371</v>
      </c>
      <c r="D199" s="20">
        <v>7.8997499999999992</v>
      </c>
      <c r="E199" s="21">
        <v>0.58125000000000004</v>
      </c>
      <c r="F199" s="22">
        <v>30.497666666666664</v>
      </c>
      <c r="G199" s="23" t="s">
        <v>15</v>
      </c>
      <c r="H199" s="149">
        <v>8</v>
      </c>
      <c r="I199" s="21" t="s">
        <v>18</v>
      </c>
      <c r="J199" s="19">
        <v>0.85533333333333328</v>
      </c>
      <c r="K199" s="21">
        <v>0.06</v>
      </c>
      <c r="L199" s="21">
        <v>9.7000000000000017E-2</v>
      </c>
      <c r="M199" s="19">
        <v>3.4783333333333335</v>
      </c>
      <c r="N199" s="24">
        <f t="shared" si="67"/>
        <v>3.021526776878237</v>
      </c>
      <c r="O199" s="24">
        <f t="shared" si="68"/>
        <v>7.8997499999999998E-2</v>
      </c>
      <c r="P199" s="24">
        <f t="shared" si="69"/>
        <v>5.8125000000000008E-3</v>
      </c>
      <c r="Q199" s="24">
        <f t="shared" si="70"/>
        <v>0.30497666666666662</v>
      </c>
      <c r="R199" s="24">
        <f t="shared" si="71"/>
        <v>0</v>
      </c>
      <c r="S199" s="24">
        <f t="shared" si="72"/>
        <v>0.08</v>
      </c>
      <c r="T199" s="24">
        <f t="shared" si="73"/>
        <v>0</v>
      </c>
      <c r="U199" s="24">
        <f t="shared" si="74"/>
        <v>8.5533333333333329E-3</v>
      </c>
      <c r="V199" s="24">
        <f t="shared" si="75"/>
        <v>5.9999999999999995E-4</v>
      </c>
      <c r="W199" s="24">
        <f t="shared" si="76"/>
        <v>9.7000000000000016E-4</v>
      </c>
      <c r="X199" s="24">
        <f t="shared" si="77"/>
        <v>3.4783333333333333E-2</v>
      </c>
    </row>
    <row r="200" spans="1:24" s="132" customFormat="1" ht="15" x14ac:dyDescent="0.2">
      <c r="A200" s="62" t="s">
        <v>311</v>
      </c>
      <c r="B200" s="63"/>
      <c r="C200" s="76">
        <v>45.340747826086911</v>
      </c>
      <c r="D200" s="65">
        <v>11.554782608695643</v>
      </c>
      <c r="E200" s="77">
        <v>0.81521739130434778</v>
      </c>
      <c r="F200" s="78">
        <v>0.12</v>
      </c>
      <c r="G200" s="67">
        <v>1.8133333333333335</v>
      </c>
      <c r="H200" s="157">
        <v>37</v>
      </c>
      <c r="I200" s="65">
        <v>78.526666666666657</v>
      </c>
      <c r="J200" s="76">
        <v>17.323333333333334</v>
      </c>
      <c r="K200" s="77">
        <v>7.0000000000000007E-2</v>
      </c>
      <c r="L200" s="77">
        <v>0.23333333333333331</v>
      </c>
      <c r="M200" s="76">
        <v>24.873333333333335</v>
      </c>
      <c r="N200" s="69">
        <f t="shared" si="67"/>
        <v>0.45340747826086913</v>
      </c>
      <c r="O200" s="69">
        <f t="shared" si="68"/>
        <v>0.11554782608695642</v>
      </c>
      <c r="P200" s="69">
        <f t="shared" si="69"/>
        <v>8.152173913043478E-3</v>
      </c>
      <c r="Q200" s="69">
        <f t="shared" si="70"/>
        <v>1.1999999999999999E-3</v>
      </c>
      <c r="R200" s="69">
        <f t="shared" si="71"/>
        <v>1.8133333333333335E-2</v>
      </c>
      <c r="S200" s="69">
        <f t="shared" si="72"/>
        <v>0.37</v>
      </c>
      <c r="T200" s="69">
        <f t="shared" si="73"/>
        <v>0.78526666666666656</v>
      </c>
      <c r="U200" s="69">
        <f t="shared" si="74"/>
        <v>0.17323333333333335</v>
      </c>
      <c r="V200" s="69">
        <f t="shared" si="75"/>
        <v>7.000000000000001E-4</v>
      </c>
      <c r="W200" s="69">
        <f t="shared" si="76"/>
        <v>2.3333333333333331E-3</v>
      </c>
      <c r="X200" s="69">
        <f t="shared" si="77"/>
        <v>0.24873333333333336</v>
      </c>
    </row>
    <row r="201" spans="1:24" s="133" customFormat="1" ht="15" x14ac:dyDescent="0.2">
      <c r="A201" s="17" t="s">
        <v>312</v>
      </c>
      <c r="B201" s="18"/>
      <c r="C201" s="28">
        <v>40.156768942296566</v>
      </c>
      <c r="D201" s="20">
        <v>10.439750000000016</v>
      </c>
      <c r="E201" s="21">
        <v>0.45624999999999999</v>
      </c>
      <c r="F201" s="23">
        <v>0.12433333333333334</v>
      </c>
      <c r="G201" s="23">
        <v>1.0426666666666666</v>
      </c>
      <c r="H201" s="159">
        <v>28.4</v>
      </c>
      <c r="I201" s="23">
        <v>82.206666666666663</v>
      </c>
      <c r="J201" s="28">
        <v>22.175999999999998</v>
      </c>
      <c r="K201" s="23">
        <v>7.1000000000000008E-2</v>
      </c>
      <c r="L201" s="23">
        <v>0.19333333333333336</v>
      </c>
      <c r="M201" s="28">
        <v>22.418333333333337</v>
      </c>
      <c r="N201" s="24">
        <f t="shared" si="67"/>
        <v>0.40156768942296567</v>
      </c>
      <c r="O201" s="24">
        <f t="shared" si="68"/>
        <v>0.10439750000000016</v>
      </c>
      <c r="P201" s="24">
        <f t="shared" si="69"/>
        <v>4.5624999999999997E-3</v>
      </c>
      <c r="Q201" s="24">
        <f t="shared" si="70"/>
        <v>1.2433333333333333E-3</v>
      </c>
      <c r="R201" s="24">
        <f t="shared" si="71"/>
        <v>1.0426666666666666E-2</v>
      </c>
      <c r="S201" s="24">
        <f t="shared" si="72"/>
        <v>0.28399999999999997</v>
      </c>
      <c r="T201" s="24">
        <f t="shared" si="73"/>
        <v>0.82206666666666661</v>
      </c>
      <c r="U201" s="24">
        <f t="shared" si="74"/>
        <v>0.22175999999999998</v>
      </c>
      <c r="V201" s="24">
        <f t="shared" si="75"/>
        <v>7.1000000000000013E-4</v>
      </c>
      <c r="W201" s="24">
        <f t="shared" si="76"/>
        <v>1.9333333333333336E-3</v>
      </c>
      <c r="X201" s="24">
        <f t="shared" si="77"/>
        <v>0.22418333333333337</v>
      </c>
    </row>
    <row r="202" spans="1:24" ht="15" x14ac:dyDescent="0.2">
      <c r="A202" s="62" t="s">
        <v>313</v>
      </c>
      <c r="B202" s="63"/>
      <c r="C202" s="64">
        <v>151.41695652173911</v>
      </c>
      <c r="D202" s="65">
        <v>36.169565217391309</v>
      </c>
      <c r="E202" s="66">
        <v>1.1304347826086958</v>
      </c>
      <c r="F202" s="67">
        <v>0.3</v>
      </c>
      <c r="G202" s="67">
        <v>1.8766666666666667</v>
      </c>
      <c r="H202" s="162">
        <v>1</v>
      </c>
      <c r="I202" s="66">
        <v>16.526666666666667</v>
      </c>
      <c r="J202" s="64">
        <v>44.49666666666667</v>
      </c>
      <c r="K202" s="67">
        <v>0.20333333333333334</v>
      </c>
      <c r="L202" s="67">
        <v>0.27</v>
      </c>
      <c r="M202" s="64">
        <v>15.19</v>
      </c>
      <c r="N202" s="69">
        <f t="shared" si="67"/>
        <v>1.514169565217391</v>
      </c>
      <c r="O202" s="69">
        <f t="shared" si="68"/>
        <v>0.36169565217391308</v>
      </c>
      <c r="P202" s="69">
        <f t="shared" si="69"/>
        <v>1.1304347826086959E-2</v>
      </c>
      <c r="Q202" s="69">
        <f t="shared" si="70"/>
        <v>3.0000000000000001E-3</v>
      </c>
      <c r="R202" s="69">
        <f t="shared" si="71"/>
        <v>1.8766666666666668E-2</v>
      </c>
      <c r="S202" s="69">
        <f t="shared" si="72"/>
        <v>0.01</v>
      </c>
      <c r="T202" s="69">
        <f t="shared" si="73"/>
        <v>0.16526666666666667</v>
      </c>
      <c r="U202" s="69">
        <f t="shared" si="74"/>
        <v>0.44496666666666668</v>
      </c>
      <c r="V202" s="69">
        <f t="shared" si="75"/>
        <v>2.0333333333333332E-3</v>
      </c>
      <c r="W202" s="69">
        <f t="shared" si="76"/>
        <v>2.7000000000000001E-3</v>
      </c>
      <c r="X202" s="69">
        <f t="shared" si="77"/>
        <v>0.15190000000000001</v>
      </c>
    </row>
    <row r="203" spans="1:24" ht="15" x14ac:dyDescent="0.2">
      <c r="A203" s="17" t="s">
        <v>314</v>
      </c>
      <c r="B203" s="18"/>
      <c r="C203" s="28">
        <v>63.50031833879153</v>
      </c>
      <c r="D203" s="20">
        <v>16.662666666666667</v>
      </c>
      <c r="E203" s="21">
        <v>0.40833333333333338</v>
      </c>
      <c r="F203" s="23">
        <v>0.25600000000000001</v>
      </c>
      <c r="G203" s="23">
        <v>1.5820000000000001</v>
      </c>
      <c r="H203" s="159" t="s">
        <v>15</v>
      </c>
      <c r="I203" s="23">
        <v>17.413</v>
      </c>
      <c r="J203" s="28">
        <v>7.8153333333333341</v>
      </c>
      <c r="K203" s="23">
        <v>6.6333333333333341E-2</v>
      </c>
      <c r="L203" s="23">
        <v>9.6000000000000016E-2</v>
      </c>
      <c r="M203" s="28">
        <v>11.659666666666666</v>
      </c>
      <c r="N203" s="24">
        <f t="shared" si="67"/>
        <v>0.63500318338791528</v>
      </c>
      <c r="O203" s="24">
        <f t="shared" si="68"/>
        <v>0.16662666666666667</v>
      </c>
      <c r="P203" s="24">
        <f t="shared" si="69"/>
        <v>4.0833333333333338E-3</v>
      </c>
      <c r="Q203" s="24">
        <f t="shared" si="70"/>
        <v>2.5600000000000002E-3</v>
      </c>
      <c r="R203" s="24">
        <f t="shared" si="71"/>
        <v>1.5820000000000001E-2</v>
      </c>
      <c r="S203" s="24">
        <f t="shared" si="72"/>
        <v>0</v>
      </c>
      <c r="T203" s="24">
        <f t="shared" si="73"/>
        <v>0.17413000000000001</v>
      </c>
      <c r="U203" s="24">
        <f t="shared" si="74"/>
        <v>7.8153333333333339E-2</v>
      </c>
      <c r="V203" s="24">
        <f t="shared" si="75"/>
        <v>6.6333333333333337E-4</v>
      </c>
      <c r="W203" s="24">
        <f t="shared" si="76"/>
        <v>9.6000000000000013E-4</v>
      </c>
      <c r="X203" s="24">
        <f t="shared" si="77"/>
        <v>0.11659666666666667</v>
      </c>
    </row>
    <row r="204" spans="1:24" ht="15" x14ac:dyDescent="0.2">
      <c r="A204" s="62" t="s">
        <v>315</v>
      </c>
      <c r="B204" s="63"/>
      <c r="C204" s="76">
        <v>72.486738091687329</v>
      </c>
      <c r="D204" s="65">
        <v>19.352249999999991</v>
      </c>
      <c r="E204" s="77">
        <v>0.41041666666666665</v>
      </c>
      <c r="F204" s="77">
        <v>0.17200000000000001</v>
      </c>
      <c r="G204" s="67">
        <v>1.6333333333333335</v>
      </c>
      <c r="H204" s="162" t="s">
        <v>15</v>
      </c>
      <c r="I204" s="65">
        <v>65.523333333333326</v>
      </c>
      <c r="J204" s="76">
        <v>8.7249999999999996</v>
      </c>
      <c r="K204" s="77">
        <v>8.7000000000000008E-2</v>
      </c>
      <c r="L204" s="77">
        <v>9.1333333333333322E-2</v>
      </c>
      <c r="M204" s="76">
        <v>11.638333333333334</v>
      </c>
      <c r="N204" s="69">
        <f t="shared" si="67"/>
        <v>0.72486738091687331</v>
      </c>
      <c r="O204" s="69">
        <f t="shared" si="68"/>
        <v>0.1935224999999999</v>
      </c>
      <c r="P204" s="69">
        <f t="shared" si="69"/>
        <v>4.1041666666666666E-3</v>
      </c>
      <c r="Q204" s="69">
        <f t="shared" si="70"/>
        <v>1.7200000000000002E-3</v>
      </c>
      <c r="R204" s="69">
        <f t="shared" si="71"/>
        <v>1.6333333333333335E-2</v>
      </c>
      <c r="S204" s="69">
        <f t="shared" si="72"/>
        <v>0</v>
      </c>
      <c r="T204" s="69">
        <f t="shared" si="73"/>
        <v>0.65523333333333322</v>
      </c>
      <c r="U204" s="69">
        <f t="shared" si="74"/>
        <v>8.7249999999999994E-2</v>
      </c>
      <c r="V204" s="69">
        <f t="shared" si="75"/>
        <v>8.7000000000000011E-4</v>
      </c>
      <c r="W204" s="69">
        <f t="shared" si="76"/>
        <v>9.1333333333333327E-4</v>
      </c>
      <c r="X204" s="69">
        <f t="shared" si="77"/>
        <v>0.11638333333333334</v>
      </c>
    </row>
    <row r="205" spans="1:24" ht="15" x14ac:dyDescent="0.2">
      <c r="A205" s="17" t="s">
        <v>109</v>
      </c>
      <c r="B205" s="18"/>
      <c r="C205" s="25">
        <v>48.305880000000002</v>
      </c>
      <c r="D205" s="20">
        <v>12.518416666666665</v>
      </c>
      <c r="E205" s="26">
        <v>0.38124999999999998</v>
      </c>
      <c r="F205" s="33">
        <v>0.23399999999999999</v>
      </c>
      <c r="G205" s="23">
        <v>1.07</v>
      </c>
      <c r="H205" s="165" t="s">
        <v>15</v>
      </c>
      <c r="I205" s="44">
        <v>24.902333333333331</v>
      </c>
      <c r="J205" s="34">
        <v>9.4940000000000015</v>
      </c>
      <c r="K205" s="33">
        <v>6.5000000000000002E-2</v>
      </c>
      <c r="L205" s="33">
        <v>8.9333333333333334E-2</v>
      </c>
      <c r="M205" s="34">
        <v>7.1209999999999996</v>
      </c>
      <c r="N205" s="24">
        <f t="shared" si="67"/>
        <v>0.48305880000000001</v>
      </c>
      <c r="O205" s="24">
        <f t="shared" si="68"/>
        <v>0.12518416666666665</v>
      </c>
      <c r="P205" s="24">
        <f t="shared" si="69"/>
        <v>3.8124999999999999E-3</v>
      </c>
      <c r="Q205" s="24">
        <f t="shared" si="70"/>
        <v>2.3400000000000001E-3</v>
      </c>
      <c r="R205" s="24">
        <f t="shared" si="71"/>
        <v>1.0700000000000001E-2</v>
      </c>
      <c r="S205" s="24">
        <f t="shared" si="72"/>
        <v>0</v>
      </c>
      <c r="T205" s="24">
        <f t="shared" si="73"/>
        <v>0.24902333333333332</v>
      </c>
      <c r="U205" s="24">
        <f t="shared" si="74"/>
        <v>9.494000000000001E-2</v>
      </c>
      <c r="V205" s="24">
        <f t="shared" si="75"/>
        <v>6.4999999999999997E-4</v>
      </c>
      <c r="W205" s="24">
        <f t="shared" si="76"/>
        <v>8.9333333333333333E-4</v>
      </c>
      <c r="X205" s="24">
        <f t="shared" si="77"/>
        <v>7.1209999999999996E-2</v>
      </c>
    </row>
    <row r="206" spans="1:24" s="132" customFormat="1" ht="15" x14ac:dyDescent="0.2">
      <c r="A206" s="72" t="s">
        <v>316</v>
      </c>
      <c r="B206" s="63"/>
      <c r="C206" s="76">
        <v>50.692182608695632</v>
      </c>
      <c r="D206" s="65">
        <v>12.771594202898537</v>
      </c>
      <c r="E206" s="77">
        <v>0.85507246376811608</v>
      </c>
      <c r="F206" s="84">
        <v>0.22</v>
      </c>
      <c r="G206" s="67">
        <v>2.0666666666666664</v>
      </c>
      <c r="H206" s="164">
        <v>38.25</v>
      </c>
      <c r="I206" s="84">
        <v>7.9366666666666674</v>
      </c>
      <c r="J206" s="85">
        <v>7.3966666666666674</v>
      </c>
      <c r="K206" s="84">
        <v>0.08</v>
      </c>
      <c r="L206" s="84">
        <v>0.08</v>
      </c>
      <c r="M206" s="85">
        <v>7.6366666666666667</v>
      </c>
      <c r="N206" s="69">
        <f t="shared" si="67"/>
        <v>0.50692182608695635</v>
      </c>
      <c r="O206" s="69">
        <f t="shared" si="68"/>
        <v>0.12771594202898537</v>
      </c>
      <c r="P206" s="69">
        <f t="shared" si="69"/>
        <v>8.5507246376811605E-3</v>
      </c>
      <c r="Q206" s="69">
        <f t="shared" si="70"/>
        <v>2.2000000000000001E-3</v>
      </c>
      <c r="R206" s="69">
        <f t="shared" si="71"/>
        <v>2.0666666666666663E-2</v>
      </c>
      <c r="S206" s="69">
        <f t="shared" si="72"/>
        <v>0.38250000000000001</v>
      </c>
      <c r="T206" s="69">
        <f t="shared" si="73"/>
        <v>7.9366666666666669E-2</v>
      </c>
      <c r="U206" s="69">
        <f t="shared" si="74"/>
        <v>7.3966666666666681E-2</v>
      </c>
      <c r="V206" s="69">
        <f t="shared" si="75"/>
        <v>8.0000000000000004E-4</v>
      </c>
      <c r="W206" s="69">
        <f t="shared" si="76"/>
        <v>8.0000000000000004E-4</v>
      </c>
      <c r="X206" s="69">
        <f t="shared" si="77"/>
        <v>7.6366666666666666E-2</v>
      </c>
    </row>
    <row r="207" spans="1:24" s="133" customFormat="1" ht="15" x14ac:dyDescent="0.2">
      <c r="A207" s="36" t="s">
        <v>317</v>
      </c>
      <c r="B207" s="18"/>
      <c r="C207" s="29">
        <v>21.14767681159422</v>
      </c>
      <c r="D207" s="30">
        <v>3.6444927536231915</v>
      </c>
      <c r="E207" s="30">
        <v>1.985507246376812</v>
      </c>
      <c r="F207" s="31">
        <v>0.39333333333333337</v>
      </c>
      <c r="G207" s="23">
        <v>3.3066666666666666</v>
      </c>
      <c r="H207" s="154" t="s">
        <v>15</v>
      </c>
      <c r="I207" s="31">
        <v>2.3366666666666664</v>
      </c>
      <c r="J207" s="32">
        <v>57.813333333333333</v>
      </c>
      <c r="K207" s="31">
        <v>0.46333333333333337</v>
      </c>
      <c r="L207" s="31">
        <v>0.97333333333333327</v>
      </c>
      <c r="M207" s="32">
        <v>210.91666666666666</v>
      </c>
      <c r="N207" s="24">
        <f t="shared" si="67"/>
        <v>0.21147676811594221</v>
      </c>
      <c r="O207" s="24">
        <f t="shared" si="68"/>
        <v>3.6444927536231915E-2</v>
      </c>
      <c r="P207" s="24">
        <f t="shared" si="69"/>
        <v>1.9855072463768119E-2</v>
      </c>
      <c r="Q207" s="24">
        <f t="shared" si="70"/>
        <v>3.9333333333333338E-3</v>
      </c>
      <c r="R207" s="24">
        <f t="shared" si="71"/>
        <v>3.3066666666666668E-2</v>
      </c>
      <c r="S207" s="24">
        <f t="shared" si="72"/>
        <v>0</v>
      </c>
      <c r="T207" s="24">
        <f t="shared" si="73"/>
        <v>2.3366666666666664E-2</v>
      </c>
      <c r="U207" s="24">
        <f t="shared" si="74"/>
        <v>0.57813333333333328</v>
      </c>
      <c r="V207" s="24">
        <f t="shared" si="75"/>
        <v>4.6333333333333339E-3</v>
      </c>
      <c r="W207" s="24">
        <f t="shared" si="76"/>
        <v>9.7333333333333334E-3</v>
      </c>
      <c r="X207" s="24">
        <f t="shared" si="77"/>
        <v>2.1091666666666664</v>
      </c>
    </row>
    <row r="208" spans="1:24" s="132" customFormat="1" ht="15" x14ac:dyDescent="0.2">
      <c r="A208" s="72" t="s">
        <v>48</v>
      </c>
      <c r="B208" s="63"/>
      <c r="C208" s="68">
        <v>725.96892684599879</v>
      </c>
      <c r="D208" s="65">
        <v>6.3299992561332896E-2</v>
      </c>
      <c r="E208" s="66">
        <v>0.4147000074386597</v>
      </c>
      <c r="F208" s="73">
        <v>82.361000000000004</v>
      </c>
      <c r="G208" s="67" t="s">
        <v>15</v>
      </c>
      <c r="H208" s="150">
        <v>923.54499999999996</v>
      </c>
      <c r="I208" s="66" t="s">
        <v>18</v>
      </c>
      <c r="J208" s="68">
        <v>1.4673333333333334</v>
      </c>
      <c r="K208" s="66" t="s">
        <v>18</v>
      </c>
      <c r="L208" s="66">
        <v>0.15400000000000003</v>
      </c>
      <c r="M208" s="68">
        <v>9.423</v>
      </c>
      <c r="N208" s="69">
        <f t="shared" si="67"/>
        <v>7.2596892684599883</v>
      </c>
      <c r="O208" s="69">
        <f t="shared" si="68"/>
        <v>6.3299992561332901E-4</v>
      </c>
      <c r="P208" s="69">
        <f t="shared" si="69"/>
        <v>4.1470000743865972E-3</v>
      </c>
      <c r="Q208" s="69">
        <f t="shared" si="70"/>
        <v>0.82361000000000006</v>
      </c>
      <c r="R208" s="69">
        <f t="shared" si="71"/>
        <v>0</v>
      </c>
      <c r="S208" s="69">
        <f t="shared" si="72"/>
        <v>9.2354500000000002</v>
      </c>
      <c r="T208" s="69">
        <f t="shared" si="73"/>
        <v>0</v>
      </c>
      <c r="U208" s="69">
        <f t="shared" si="74"/>
        <v>1.4673333333333333E-2</v>
      </c>
      <c r="V208" s="69">
        <f t="shared" si="75"/>
        <v>0</v>
      </c>
      <c r="W208" s="69">
        <f t="shared" si="76"/>
        <v>1.5400000000000004E-3</v>
      </c>
      <c r="X208" s="69">
        <f t="shared" si="77"/>
        <v>9.4229999999999994E-2</v>
      </c>
    </row>
    <row r="209" spans="1:24" s="133" customFormat="1" ht="15" x14ac:dyDescent="0.2">
      <c r="A209" s="36" t="s">
        <v>49</v>
      </c>
      <c r="B209" s="18"/>
      <c r="C209" s="25">
        <v>757.5404607259967</v>
      </c>
      <c r="D209" s="20">
        <v>0</v>
      </c>
      <c r="E209" s="26">
        <v>0.3955600070953369</v>
      </c>
      <c r="F209" s="27">
        <v>86.039333333333332</v>
      </c>
      <c r="G209" s="23" t="s">
        <v>15</v>
      </c>
      <c r="H209" s="149">
        <v>1013.09</v>
      </c>
      <c r="I209" s="33" t="s">
        <v>18</v>
      </c>
      <c r="J209" s="25">
        <v>1.429</v>
      </c>
      <c r="K209" s="26" t="s">
        <v>18</v>
      </c>
      <c r="L209" s="26" t="s">
        <v>18</v>
      </c>
      <c r="M209" s="25">
        <v>3.6080000000000001</v>
      </c>
      <c r="N209" s="24">
        <f t="shared" si="67"/>
        <v>7.5754046072599666</v>
      </c>
      <c r="O209" s="24">
        <f t="shared" si="68"/>
        <v>0</v>
      </c>
      <c r="P209" s="24">
        <f t="shared" si="69"/>
        <v>3.9556000709533691E-3</v>
      </c>
      <c r="Q209" s="24">
        <f t="shared" si="70"/>
        <v>0.86039333333333334</v>
      </c>
      <c r="R209" s="24">
        <f t="shared" si="71"/>
        <v>0</v>
      </c>
      <c r="S209" s="24">
        <f t="shared" si="72"/>
        <v>10.1309</v>
      </c>
      <c r="T209" s="24">
        <f t="shared" si="73"/>
        <v>0</v>
      </c>
      <c r="U209" s="24">
        <f t="shared" si="74"/>
        <v>1.4290000000000001E-2</v>
      </c>
      <c r="V209" s="24">
        <f t="shared" si="75"/>
        <v>0</v>
      </c>
      <c r="W209" s="24">
        <f t="shared" si="76"/>
        <v>0</v>
      </c>
      <c r="X209" s="24">
        <f t="shared" si="77"/>
        <v>3.6080000000000001E-2</v>
      </c>
    </row>
    <row r="210" spans="1:24" s="132" customFormat="1" ht="15" x14ac:dyDescent="0.2">
      <c r="A210" s="62" t="s">
        <v>318</v>
      </c>
      <c r="B210" s="63"/>
      <c r="C210" s="76">
        <v>68.439508695652137</v>
      </c>
      <c r="D210" s="65">
        <v>12.264202898550717</v>
      </c>
      <c r="E210" s="77">
        <v>1.9891304347826089</v>
      </c>
      <c r="F210" s="78">
        <v>2.1033333333333331</v>
      </c>
      <c r="G210" s="67">
        <v>1.1366666666666667</v>
      </c>
      <c r="H210" s="150">
        <v>63.63</v>
      </c>
      <c r="I210" s="77">
        <v>19.84</v>
      </c>
      <c r="J210" s="76">
        <v>27.966666666666669</v>
      </c>
      <c r="K210" s="77">
        <v>0.39333333333333337</v>
      </c>
      <c r="L210" s="77">
        <v>0.56000000000000005</v>
      </c>
      <c r="M210" s="76">
        <v>5.3933333333333335</v>
      </c>
      <c r="N210" s="69">
        <f t="shared" si="67"/>
        <v>0.6843950869565214</v>
      </c>
      <c r="O210" s="69">
        <f t="shared" si="68"/>
        <v>0.12264202898550718</v>
      </c>
      <c r="P210" s="69">
        <f t="shared" si="69"/>
        <v>1.9891304347826089E-2</v>
      </c>
      <c r="Q210" s="69">
        <f t="shared" si="70"/>
        <v>2.1033333333333331E-2</v>
      </c>
      <c r="R210" s="69">
        <f t="shared" si="71"/>
        <v>1.1366666666666667E-2</v>
      </c>
      <c r="S210" s="69">
        <f t="shared" si="72"/>
        <v>0.63629999999999998</v>
      </c>
      <c r="T210" s="69">
        <f t="shared" si="73"/>
        <v>0.19839999999999999</v>
      </c>
      <c r="U210" s="69">
        <f t="shared" si="74"/>
        <v>0.27966666666666667</v>
      </c>
      <c r="V210" s="69">
        <f t="shared" si="75"/>
        <v>3.9333333333333338E-3</v>
      </c>
      <c r="W210" s="69">
        <f t="shared" si="76"/>
        <v>5.6000000000000008E-3</v>
      </c>
      <c r="X210" s="69">
        <f t="shared" si="77"/>
        <v>5.3933333333333333E-2</v>
      </c>
    </row>
    <row r="211" spans="1:24" s="133" customFormat="1" ht="15" x14ac:dyDescent="0.2">
      <c r="A211" s="36" t="s">
        <v>108</v>
      </c>
      <c r="B211" s="18"/>
      <c r="C211" s="25">
        <v>38.759699999999988</v>
      </c>
      <c r="D211" s="20">
        <v>9.597499999999993</v>
      </c>
      <c r="E211" s="26">
        <v>0.8125</v>
      </c>
      <c r="F211" s="26">
        <v>0.17666666666666667</v>
      </c>
      <c r="G211" s="23">
        <v>0.50599999999999989</v>
      </c>
      <c r="H211" s="151" t="s">
        <v>15</v>
      </c>
      <c r="I211" s="20">
        <v>7.2570000000000006</v>
      </c>
      <c r="J211" s="25">
        <v>9.7010000000000005</v>
      </c>
      <c r="K211" s="26">
        <v>0.18800000000000003</v>
      </c>
      <c r="L211" s="26">
        <v>0.29233333333333333</v>
      </c>
      <c r="M211" s="25">
        <v>4.6096666666666666</v>
      </c>
      <c r="N211" s="24">
        <f t="shared" si="67"/>
        <v>0.38759699999999986</v>
      </c>
      <c r="O211" s="24">
        <f t="shared" si="68"/>
        <v>9.5974999999999935E-2</v>
      </c>
      <c r="P211" s="24">
        <f t="shared" si="69"/>
        <v>8.1250000000000003E-3</v>
      </c>
      <c r="Q211" s="24">
        <f t="shared" si="70"/>
        <v>1.7666666666666666E-3</v>
      </c>
      <c r="R211" s="24">
        <f t="shared" si="71"/>
        <v>5.0599999999999985E-3</v>
      </c>
      <c r="S211" s="24">
        <f t="shared" si="72"/>
        <v>0</v>
      </c>
      <c r="T211" s="24">
        <f t="shared" si="73"/>
        <v>7.2570000000000009E-2</v>
      </c>
      <c r="U211" s="24">
        <f t="shared" si="74"/>
        <v>9.7009999999999999E-2</v>
      </c>
      <c r="V211" s="24">
        <f t="shared" si="75"/>
        <v>1.8800000000000004E-3</v>
      </c>
      <c r="W211" s="24">
        <f t="shared" si="76"/>
        <v>2.9233333333333333E-3</v>
      </c>
      <c r="X211" s="24">
        <f t="shared" si="77"/>
        <v>4.6096666666666668E-2</v>
      </c>
    </row>
    <row r="212" spans="1:24" s="132" customFormat="1" ht="15" x14ac:dyDescent="0.2">
      <c r="A212" s="62" t="s">
        <v>107</v>
      </c>
      <c r="B212" s="63"/>
      <c r="C212" s="76">
        <v>41.967319999999987</v>
      </c>
      <c r="D212" s="65">
        <v>9.6359999999999921</v>
      </c>
      <c r="E212" s="77">
        <v>0.76666666666666661</v>
      </c>
      <c r="F212" s="77">
        <v>0.19333333333333336</v>
      </c>
      <c r="G212" s="67">
        <v>0.35366666666666663</v>
      </c>
      <c r="H212" s="169" t="s">
        <v>15</v>
      </c>
      <c r="I212" s="84">
        <v>13.679333333333332</v>
      </c>
      <c r="J212" s="85">
        <v>4.1583333333333341</v>
      </c>
      <c r="K212" s="84">
        <v>0.13600000000000001</v>
      </c>
      <c r="L212" s="84">
        <v>0.34499999999999997</v>
      </c>
      <c r="M212" s="85">
        <v>4.1583333333333341</v>
      </c>
      <c r="N212" s="69">
        <f t="shared" si="67"/>
        <v>0.41967319999999986</v>
      </c>
      <c r="O212" s="69">
        <f t="shared" si="68"/>
        <v>9.6359999999999918E-2</v>
      </c>
      <c r="P212" s="69">
        <f t="shared" si="69"/>
        <v>7.6666666666666662E-3</v>
      </c>
      <c r="Q212" s="69">
        <f t="shared" si="70"/>
        <v>1.9333333333333336E-3</v>
      </c>
      <c r="R212" s="69">
        <f t="shared" si="71"/>
        <v>3.5366666666666663E-3</v>
      </c>
      <c r="S212" s="69">
        <f t="shared" si="72"/>
        <v>0</v>
      </c>
      <c r="T212" s="69">
        <f t="shared" si="73"/>
        <v>0.13679333333333332</v>
      </c>
      <c r="U212" s="69">
        <f t="shared" si="74"/>
        <v>4.158333333333334E-2</v>
      </c>
      <c r="V212" s="69">
        <f t="shared" si="75"/>
        <v>1.3600000000000001E-3</v>
      </c>
      <c r="W212" s="69">
        <f t="shared" si="76"/>
        <v>3.4499999999999999E-3</v>
      </c>
      <c r="X212" s="69">
        <f t="shared" si="77"/>
        <v>4.158333333333334E-2</v>
      </c>
    </row>
    <row r="213" spans="1:24" s="133" customFormat="1" ht="15" x14ac:dyDescent="0.2">
      <c r="A213" s="17" t="s">
        <v>164</v>
      </c>
      <c r="B213" s="18"/>
      <c r="C213" s="19">
        <v>594.4516933333332</v>
      </c>
      <c r="D213" s="20">
        <v>0</v>
      </c>
      <c r="E213" s="21" t="s">
        <v>18</v>
      </c>
      <c r="F213" s="22">
        <v>67.245666666666651</v>
      </c>
      <c r="G213" s="23" t="s">
        <v>15</v>
      </c>
      <c r="H213" s="149">
        <v>385.38666666666671</v>
      </c>
      <c r="I213" s="21" t="s">
        <v>18</v>
      </c>
      <c r="J213" s="19">
        <v>1.2336666666666667</v>
      </c>
      <c r="K213" s="21" t="s">
        <v>18</v>
      </c>
      <c r="L213" s="21" t="s">
        <v>18</v>
      </c>
      <c r="M213" s="19">
        <v>4.543333333333333</v>
      </c>
      <c r="N213" s="24">
        <f t="shared" si="67"/>
        <v>5.9445169333333316</v>
      </c>
      <c r="O213" s="24">
        <f t="shared" si="68"/>
        <v>0</v>
      </c>
      <c r="P213" s="24">
        <f t="shared" si="69"/>
        <v>0</v>
      </c>
      <c r="Q213" s="24">
        <f t="shared" si="70"/>
        <v>0.67245666666666648</v>
      </c>
      <c r="R213" s="24">
        <f t="shared" si="71"/>
        <v>0</v>
      </c>
      <c r="S213" s="24">
        <f t="shared" si="72"/>
        <v>3.8538666666666672</v>
      </c>
      <c r="T213" s="24">
        <f t="shared" si="73"/>
        <v>0</v>
      </c>
      <c r="U213" s="24">
        <f t="shared" si="74"/>
        <v>1.2336666666666668E-2</v>
      </c>
      <c r="V213" s="24">
        <f t="shared" si="75"/>
        <v>0</v>
      </c>
      <c r="W213" s="24">
        <f t="shared" si="76"/>
        <v>0</v>
      </c>
      <c r="X213" s="24">
        <f t="shared" si="77"/>
        <v>4.5433333333333333E-2</v>
      </c>
    </row>
    <row r="214" spans="1:24" s="132" customFormat="1" ht="15" x14ac:dyDescent="0.2">
      <c r="A214" s="62" t="s">
        <v>165</v>
      </c>
      <c r="B214" s="63"/>
      <c r="C214" s="79">
        <v>593.13749023818968</v>
      </c>
      <c r="D214" s="80">
        <v>0</v>
      </c>
      <c r="E214" s="80" t="s">
        <v>18</v>
      </c>
      <c r="F214" s="81">
        <v>67.096999999999994</v>
      </c>
      <c r="G214" s="67" t="s">
        <v>15</v>
      </c>
      <c r="H214" s="168">
        <v>245.1</v>
      </c>
      <c r="I214" s="81" t="s">
        <v>18</v>
      </c>
      <c r="J214" s="82">
        <v>1.1493333333333335</v>
      </c>
      <c r="K214" s="81" t="s">
        <v>18</v>
      </c>
      <c r="L214" s="81">
        <v>7.6666666666666675E-2</v>
      </c>
      <c r="M214" s="82">
        <v>4.9636666666666667</v>
      </c>
      <c r="N214" s="69">
        <f t="shared" si="67"/>
        <v>5.9313749023818971</v>
      </c>
      <c r="O214" s="69">
        <f t="shared" si="68"/>
        <v>0</v>
      </c>
      <c r="P214" s="69">
        <f t="shared" si="69"/>
        <v>0</v>
      </c>
      <c r="Q214" s="69">
        <f t="shared" si="70"/>
        <v>0.67096999999999996</v>
      </c>
      <c r="R214" s="69">
        <f t="shared" si="71"/>
        <v>0</v>
      </c>
      <c r="S214" s="69">
        <f t="shared" si="72"/>
        <v>2.4510000000000001</v>
      </c>
      <c r="T214" s="69">
        <f t="shared" si="73"/>
        <v>0</v>
      </c>
      <c r="U214" s="69">
        <f t="shared" si="74"/>
        <v>1.1493333333333335E-2</v>
      </c>
      <c r="V214" s="69">
        <f t="shared" si="75"/>
        <v>0</v>
      </c>
      <c r="W214" s="69">
        <f t="shared" si="76"/>
        <v>7.666666666666668E-4</v>
      </c>
      <c r="X214" s="69">
        <f t="shared" si="77"/>
        <v>4.9636666666666669E-2</v>
      </c>
    </row>
    <row r="215" spans="1:24" s="133" customFormat="1" ht="15" x14ac:dyDescent="0.2">
      <c r="A215" s="37" t="s">
        <v>89</v>
      </c>
      <c r="B215" s="18"/>
      <c r="C215" s="19">
        <v>301.23588753699971</v>
      </c>
      <c r="D215" s="20">
        <v>73.55348320229848</v>
      </c>
      <c r="E215" s="21">
        <v>3.8128501310348506</v>
      </c>
      <c r="F215" s="22">
        <v>0.19</v>
      </c>
      <c r="G215" s="23">
        <v>0.66666666666666663</v>
      </c>
      <c r="H215" s="149" t="s">
        <v>15</v>
      </c>
      <c r="I215" s="21" t="s">
        <v>18</v>
      </c>
      <c r="J215" s="19">
        <v>6.8866666666666667</v>
      </c>
      <c r="K215" s="21">
        <v>8.533333333333333E-2</v>
      </c>
      <c r="L215" s="21">
        <v>0.39466666666666672</v>
      </c>
      <c r="M215" s="19">
        <v>13.357666666666667</v>
      </c>
      <c r="N215" s="24">
        <f t="shared" si="67"/>
        <v>3.0123588753699972</v>
      </c>
      <c r="O215" s="24">
        <f t="shared" si="68"/>
        <v>0.73553483202298475</v>
      </c>
      <c r="P215" s="24">
        <f t="shared" si="69"/>
        <v>3.8128501310348506E-2</v>
      </c>
      <c r="Q215" s="24">
        <f t="shared" si="70"/>
        <v>1.9E-3</v>
      </c>
      <c r="R215" s="24">
        <f t="shared" si="71"/>
        <v>6.6666666666666662E-3</v>
      </c>
      <c r="S215" s="24">
        <f t="shared" si="72"/>
        <v>0</v>
      </c>
      <c r="T215" s="24">
        <f t="shared" si="73"/>
        <v>0</v>
      </c>
      <c r="U215" s="24">
        <f t="shared" si="74"/>
        <v>6.8866666666666673E-2</v>
      </c>
      <c r="V215" s="24">
        <f t="shared" si="75"/>
        <v>8.5333333333333333E-4</v>
      </c>
      <c r="W215" s="24">
        <f t="shared" si="76"/>
        <v>3.9466666666666669E-3</v>
      </c>
      <c r="X215" s="24">
        <f t="shared" si="77"/>
        <v>0.13357666666666668</v>
      </c>
    </row>
    <row r="216" spans="1:24" s="132" customFormat="1" ht="15" x14ac:dyDescent="0.2">
      <c r="A216" s="83" t="s">
        <v>88</v>
      </c>
      <c r="B216" s="63"/>
      <c r="C216" s="68">
        <v>257.24147319380444</v>
      </c>
      <c r="D216" s="65">
        <v>70.763333333333335</v>
      </c>
      <c r="E216" s="66">
        <v>0.4</v>
      </c>
      <c r="F216" s="73">
        <v>0.13733333333333334</v>
      </c>
      <c r="G216" s="67">
        <v>4.07</v>
      </c>
      <c r="H216" s="150" t="s">
        <v>15</v>
      </c>
      <c r="I216" s="66">
        <v>8.8000000000000007</v>
      </c>
      <c r="J216" s="68">
        <v>5.8033333333333319</v>
      </c>
      <c r="K216" s="66">
        <v>7.7666666666666662E-2</v>
      </c>
      <c r="L216" s="66">
        <v>0.72899999999999998</v>
      </c>
      <c r="M216" s="68">
        <v>11.324666666666667</v>
      </c>
      <c r="N216" s="69">
        <f t="shared" si="67"/>
        <v>2.5724147319380446</v>
      </c>
      <c r="O216" s="69">
        <f t="shared" si="68"/>
        <v>0.70763333333333334</v>
      </c>
      <c r="P216" s="69">
        <f t="shared" si="69"/>
        <v>4.0000000000000001E-3</v>
      </c>
      <c r="Q216" s="69">
        <f t="shared" si="70"/>
        <v>1.3733333333333334E-3</v>
      </c>
      <c r="R216" s="69">
        <f t="shared" si="71"/>
        <v>4.07E-2</v>
      </c>
      <c r="S216" s="69">
        <f t="shared" si="72"/>
        <v>0</v>
      </c>
      <c r="T216" s="69">
        <f t="shared" si="73"/>
        <v>8.8000000000000009E-2</v>
      </c>
      <c r="U216" s="69">
        <f t="shared" si="74"/>
        <v>5.8033333333333319E-2</v>
      </c>
      <c r="V216" s="69">
        <f t="shared" si="75"/>
        <v>7.7666666666666661E-4</v>
      </c>
      <c r="W216" s="69">
        <f t="shared" si="76"/>
        <v>7.2899999999999996E-3</v>
      </c>
      <c r="X216" s="69">
        <f t="shared" si="77"/>
        <v>0.11324666666666668</v>
      </c>
    </row>
    <row r="217" spans="1:24" s="133" customFormat="1" ht="15" x14ac:dyDescent="0.2">
      <c r="A217" s="17" t="s">
        <v>319</v>
      </c>
      <c r="B217" s="18"/>
      <c r="C217" s="25">
        <v>13.747236086956516</v>
      </c>
      <c r="D217" s="20">
        <v>2.7286956521739105</v>
      </c>
      <c r="E217" s="26">
        <v>1.3913043478260869</v>
      </c>
      <c r="F217" s="27">
        <v>7.2999999999999995E-2</v>
      </c>
      <c r="G217" s="23">
        <v>2.1930000000000001</v>
      </c>
      <c r="H217" s="151">
        <v>3</v>
      </c>
      <c r="I217" s="35">
        <v>9.6329999999999991</v>
      </c>
      <c r="J217" s="25">
        <v>9.6129999999999995</v>
      </c>
      <c r="K217" s="26">
        <v>0.18</v>
      </c>
      <c r="L217" s="26">
        <v>0.35</v>
      </c>
      <c r="M217" s="25">
        <v>20.867000000000001</v>
      </c>
      <c r="N217" s="24">
        <f t="shared" si="67"/>
        <v>0.13747236086956516</v>
      </c>
      <c r="O217" s="24">
        <f t="shared" si="68"/>
        <v>2.7286956521739104E-2</v>
      </c>
      <c r="P217" s="24">
        <f t="shared" si="69"/>
        <v>1.3913043478260868E-2</v>
      </c>
      <c r="Q217" s="24">
        <f t="shared" si="70"/>
        <v>7.2999999999999996E-4</v>
      </c>
      <c r="R217" s="24">
        <f t="shared" si="71"/>
        <v>2.1930000000000002E-2</v>
      </c>
      <c r="S217" s="24">
        <f t="shared" si="72"/>
        <v>0.03</v>
      </c>
      <c r="T217" s="24">
        <f t="shared" si="73"/>
        <v>9.6329999999999985E-2</v>
      </c>
      <c r="U217" s="24">
        <f t="shared" si="74"/>
        <v>9.6129999999999993E-2</v>
      </c>
      <c r="V217" s="24">
        <f t="shared" si="75"/>
        <v>1.8E-3</v>
      </c>
      <c r="W217" s="24">
        <f t="shared" si="76"/>
        <v>3.4999999999999996E-3</v>
      </c>
      <c r="X217" s="24">
        <f t="shared" si="77"/>
        <v>0.20867000000000002</v>
      </c>
    </row>
    <row r="218" spans="1:24" s="132" customFormat="1" ht="15" x14ac:dyDescent="0.2">
      <c r="A218" s="62" t="s">
        <v>320</v>
      </c>
      <c r="B218" s="63"/>
      <c r="C218" s="79">
        <v>309.24266666666665</v>
      </c>
      <c r="D218" s="80">
        <v>84.033333333333331</v>
      </c>
      <c r="E218" s="80">
        <v>0</v>
      </c>
      <c r="F218" s="81">
        <v>0</v>
      </c>
      <c r="G218" s="67" t="s">
        <v>15</v>
      </c>
      <c r="H218" s="155" t="s">
        <v>15</v>
      </c>
      <c r="I218" s="81">
        <v>0.73666666666666669</v>
      </c>
      <c r="J218" s="82">
        <v>5.511333333333333</v>
      </c>
      <c r="K218" s="81">
        <v>0.17233333333333334</v>
      </c>
      <c r="L218" s="81">
        <v>0.25066666666666665</v>
      </c>
      <c r="M218" s="82">
        <v>10.204333333333333</v>
      </c>
      <c r="N218" s="69">
        <f t="shared" si="67"/>
        <v>3.0924266666666664</v>
      </c>
      <c r="O218" s="69">
        <f t="shared" si="68"/>
        <v>0.84033333333333327</v>
      </c>
      <c r="P218" s="69">
        <f t="shared" si="69"/>
        <v>0</v>
      </c>
      <c r="Q218" s="69">
        <f t="shared" si="70"/>
        <v>0</v>
      </c>
      <c r="R218" s="69">
        <f t="shared" si="71"/>
        <v>0</v>
      </c>
      <c r="S218" s="69">
        <f t="shared" si="72"/>
        <v>0</v>
      </c>
      <c r="T218" s="69">
        <f t="shared" si="73"/>
        <v>7.3666666666666672E-3</v>
      </c>
      <c r="U218" s="69">
        <f t="shared" si="74"/>
        <v>5.5113333333333327E-2</v>
      </c>
      <c r="V218" s="69">
        <f t="shared" si="75"/>
        <v>1.7233333333333334E-3</v>
      </c>
      <c r="W218" s="69">
        <f t="shared" si="76"/>
        <v>2.5066666666666666E-3</v>
      </c>
      <c r="X218" s="69">
        <f t="shared" si="77"/>
        <v>0.10204333333333332</v>
      </c>
    </row>
    <row r="219" spans="1:24" s="133" customFormat="1" ht="15" x14ac:dyDescent="0.2">
      <c r="A219" s="37" t="s">
        <v>87</v>
      </c>
      <c r="B219" s="18"/>
      <c r="C219" s="19">
        <v>296.50649123191829</v>
      </c>
      <c r="D219" s="20">
        <v>76.61666666666666</v>
      </c>
      <c r="E219" s="21">
        <v>0</v>
      </c>
      <c r="F219" s="22">
        <v>0</v>
      </c>
      <c r="G219" s="23" t="s">
        <v>15</v>
      </c>
      <c r="H219" s="149" t="s">
        <v>15</v>
      </c>
      <c r="I219" s="21" t="s">
        <v>18</v>
      </c>
      <c r="J219" s="19">
        <v>115.13666666666666</v>
      </c>
      <c r="K219" s="21">
        <v>0.27333333333333337</v>
      </c>
      <c r="L219" s="21">
        <v>5.3916666666666666</v>
      </c>
      <c r="M219" s="19">
        <v>102.06333333333333</v>
      </c>
      <c r="N219" s="24">
        <f t="shared" si="67"/>
        <v>2.9650649123191828</v>
      </c>
      <c r="O219" s="24">
        <f t="shared" si="68"/>
        <v>0.76616666666666655</v>
      </c>
      <c r="P219" s="24">
        <f t="shared" si="69"/>
        <v>0</v>
      </c>
      <c r="Q219" s="24">
        <f t="shared" si="70"/>
        <v>0</v>
      </c>
      <c r="R219" s="24">
        <f t="shared" si="71"/>
        <v>0</v>
      </c>
      <c r="S219" s="24">
        <f t="shared" si="72"/>
        <v>0</v>
      </c>
      <c r="T219" s="24">
        <f t="shared" si="73"/>
        <v>0</v>
      </c>
      <c r="U219" s="24">
        <f t="shared" si="74"/>
        <v>1.1513666666666666</v>
      </c>
      <c r="V219" s="24">
        <f t="shared" si="75"/>
        <v>2.7333333333333337E-3</v>
      </c>
      <c r="W219" s="24">
        <f t="shared" si="76"/>
        <v>5.3916666666666668E-2</v>
      </c>
      <c r="X219" s="24">
        <f t="shared" si="77"/>
        <v>1.0206333333333333</v>
      </c>
    </row>
    <row r="220" spans="1:24" s="132" customFormat="1" ht="15" x14ac:dyDescent="0.2">
      <c r="A220" s="62" t="s">
        <v>321</v>
      </c>
      <c r="B220" s="63"/>
      <c r="C220" s="76">
        <v>32.60662608695646</v>
      </c>
      <c r="D220" s="65">
        <v>8.1392753623188376</v>
      </c>
      <c r="E220" s="77">
        <v>0.88405797101449279</v>
      </c>
      <c r="F220" s="77" t="s">
        <v>18</v>
      </c>
      <c r="G220" s="67">
        <v>0.12333333333333334</v>
      </c>
      <c r="H220" s="162">
        <v>28.5</v>
      </c>
      <c r="I220" s="65">
        <v>6.1466666666666674</v>
      </c>
      <c r="J220" s="76">
        <v>9.6300000000000008</v>
      </c>
      <c r="K220" s="77">
        <v>9.6666666666666679E-2</v>
      </c>
      <c r="L220" s="77">
        <v>0.22666666666666666</v>
      </c>
      <c r="M220" s="76">
        <v>7.72</v>
      </c>
      <c r="N220" s="69">
        <f t="shared" si="67"/>
        <v>0.32606626086956458</v>
      </c>
      <c r="O220" s="69">
        <f t="shared" si="68"/>
        <v>8.1392753623188374E-2</v>
      </c>
      <c r="P220" s="69">
        <f t="shared" si="69"/>
        <v>8.8405797101449284E-3</v>
      </c>
      <c r="Q220" s="69">
        <f t="shared" si="70"/>
        <v>0</v>
      </c>
      <c r="R220" s="69">
        <f t="shared" si="71"/>
        <v>1.2333333333333335E-3</v>
      </c>
      <c r="S220" s="69">
        <f t="shared" si="72"/>
        <v>0.28499999999999998</v>
      </c>
      <c r="T220" s="69">
        <f t="shared" si="73"/>
        <v>6.1466666666666676E-2</v>
      </c>
      <c r="U220" s="69">
        <f t="shared" si="74"/>
        <v>9.6300000000000011E-2</v>
      </c>
      <c r="V220" s="69">
        <f t="shared" si="75"/>
        <v>9.6666666666666678E-4</v>
      </c>
      <c r="W220" s="69">
        <f t="shared" si="76"/>
        <v>2.2666666666666664E-3</v>
      </c>
      <c r="X220" s="69">
        <f t="shared" si="77"/>
        <v>7.7199999999999991E-2</v>
      </c>
    </row>
    <row r="221" spans="1:24" s="133" customFormat="1" ht="15" x14ac:dyDescent="0.2">
      <c r="A221" s="36" t="s">
        <v>322</v>
      </c>
      <c r="B221" s="18"/>
      <c r="C221" s="28">
        <v>29.369391304347808</v>
      </c>
      <c r="D221" s="20">
        <v>7.5257971014492737</v>
      </c>
      <c r="E221" s="21">
        <v>0.67753623188405809</v>
      </c>
      <c r="F221" s="23" t="s">
        <v>18</v>
      </c>
      <c r="G221" s="23">
        <v>0.25</v>
      </c>
      <c r="H221" s="159">
        <v>2.5</v>
      </c>
      <c r="I221" s="23">
        <v>8.68</v>
      </c>
      <c r="J221" s="28">
        <v>5.95</v>
      </c>
      <c r="K221" s="23">
        <v>0.09</v>
      </c>
      <c r="L221" s="23">
        <v>0.23</v>
      </c>
      <c r="M221" s="28">
        <v>2.8566666666666669</v>
      </c>
      <c r="N221" s="24">
        <f t="shared" si="67"/>
        <v>0.29369391304347808</v>
      </c>
      <c r="O221" s="24">
        <f t="shared" si="68"/>
        <v>7.5257971014492733E-2</v>
      </c>
      <c r="P221" s="24">
        <f t="shared" si="69"/>
        <v>6.7753623188405807E-3</v>
      </c>
      <c r="Q221" s="24">
        <f t="shared" si="70"/>
        <v>0</v>
      </c>
      <c r="R221" s="24">
        <f t="shared" si="71"/>
        <v>2.5000000000000001E-3</v>
      </c>
      <c r="S221" s="24">
        <f t="shared" si="72"/>
        <v>2.5000000000000001E-2</v>
      </c>
      <c r="T221" s="24">
        <f t="shared" si="73"/>
        <v>8.6800000000000002E-2</v>
      </c>
      <c r="U221" s="24">
        <f t="shared" si="74"/>
        <v>5.9500000000000004E-2</v>
      </c>
      <c r="V221" s="24">
        <f t="shared" si="75"/>
        <v>8.9999999999999998E-4</v>
      </c>
      <c r="W221" s="24">
        <f t="shared" si="76"/>
        <v>2.3E-3</v>
      </c>
      <c r="X221" s="24">
        <f t="shared" si="77"/>
        <v>2.8566666666666671E-2</v>
      </c>
    </row>
    <row r="222" spans="1:24" s="132" customFormat="1" ht="15" x14ac:dyDescent="0.2">
      <c r="A222" s="75" t="s">
        <v>323</v>
      </c>
      <c r="B222" s="63"/>
      <c r="C222" s="79">
        <v>57.592778474648775</v>
      </c>
      <c r="D222" s="80">
        <v>14.861999999999998</v>
      </c>
      <c r="E222" s="80">
        <v>0.88333333333333341</v>
      </c>
      <c r="F222" s="81">
        <v>0.13400000000000001</v>
      </c>
      <c r="G222" s="67">
        <v>3.0733333333333328</v>
      </c>
      <c r="H222" s="155">
        <v>34.08</v>
      </c>
      <c r="I222" s="81">
        <v>21.795666666666666</v>
      </c>
      <c r="J222" s="82">
        <v>12.303666666666667</v>
      </c>
      <c r="K222" s="81">
        <v>0.10199999999999999</v>
      </c>
      <c r="L222" s="81">
        <v>6.9333333333333344E-2</v>
      </c>
      <c r="M222" s="82">
        <v>33.07</v>
      </c>
      <c r="N222" s="69">
        <f t="shared" si="67"/>
        <v>0.57592778474648776</v>
      </c>
      <c r="O222" s="69">
        <f t="shared" si="68"/>
        <v>0.14861999999999997</v>
      </c>
      <c r="P222" s="69">
        <f t="shared" si="69"/>
        <v>8.8333333333333337E-3</v>
      </c>
      <c r="Q222" s="69">
        <f t="shared" si="70"/>
        <v>1.34E-3</v>
      </c>
      <c r="R222" s="69">
        <f t="shared" si="71"/>
        <v>3.0733333333333328E-2</v>
      </c>
      <c r="S222" s="69">
        <f t="shared" si="72"/>
        <v>0.34079999999999999</v>
      </c>
      <c r="T222" s="69">
        <f t="shared" si="73"/>
        <v>0.21795666666666666</v>
      </c>
      <c r="U222" s="69">
        <f t="shared" si="74"/>
        <v>0.12303666666666667</v>
      </c>
      <c r="V222" s="69">
        <f t="shared" si="75"/>
        <v>1.0199999999999999E-3</v>
      </c>
      <c r="W222" s="69">
        <f t="shared" si="76"/>
        <v>6.9333333333333345E-4</v>
      </c>
      <c r="X222" s="69">
        <f t="shared" si="77"/>
        <v>0.33069999999999999</v>
      </c>
    </row>
    <row r="223" spans="1:24" s="133" customFormat="1" ht="15" x14ac:dyDescent="0.2">
      <c r="A223" s="17" t="s">
        <v>152</v>
      </c>
      <c r="B223" s="18">
        <v>100</v>
      </c>
      <c r="C223" s="43">
        <v>79.680000000000007</v>
      </c>
      <c r="D223" s="43">
        <v>13.5</v>
      </c>
      <c r="E223" s="43">
        <v>1.24</v>
      </c>
      <c r="F223" s="43">
        <v>2.2000000000000002</v>
      </c>
      <c r="G223" s="43">
        <v>0.67</v>
      </c>
      <c r="H223" s="153">
        <v>1.83</v>
      </c>
      <c r="I223" s="43">
        <v>0</v>
      </c>
      <c r="J223" s="43">
        <v>6.93</v>
      </c>
      <c r="K223" s="43">
        <v>0.13</v>
      </c>
      <c r="L223" s="43">
        <v>0.74</v>
      </c>
      <c r="M223" s="43">
        <v>3.45</v>
      </c>
      <c r="N223" s="123">
        <f t="shared" si="67"/>
        <v>0.79680000000000006</v>
      </c>
      <c r="O223" s="123">
        <f t="shared" si="68"/>
        <v>0.13500000000000001</v>
      </c>
      <c r="P223" s="123">
        <f t="shared" si="69"/>
        <v>1.24E-2</v>
      </c>
      <c r="Q223" s="123">
        <f t="shared" si="70"/>
        <v>2.2000000000000002E-2</v>
      </c>
      <c r="R223" s="123">
        <f t="shared" si="71"/>
        <v>6.7000000000000002E-3</v>
      </c>
      <c r="S223" s="123">
        <f t="shared" si="72"/>
        <v>1.83E-2</v>
      </c>
      <c r="T223" s="123">
        <f t="shared" si="73"/>
        <v>0</v>
      </c>
      <c r="U223" s="123">
        <f t="shared" si="74"/>
        <v>6.93E-2</v>
      </c>
      <c r="V223" s="123">
        <f t="shared" si="75"/>
        <v>1.2999999999999999E-3</v>
      </c>
      <c r="W223" s="123">
        <f t="shared" si="76"/>
        <v>7.4000000000000003E-3</v>
      </c>
      <c r="X223" s="123">
        <f t="shared" si="77"/>
        <v>3.4500000000000003E-2</v>
      </c>
    </row>
    <row r="224" spans="1:24" s="132" customFormat="1" ht="15" x14ac:dyDescent="0.2">
      <c r="A224" s="62" t="s">
        <v>324</v>
      </c>
      <c r="B224" s="63"/>
      <c r="C224" s="68">
        <v>361.36682387826096</v>
      </c>
      <c r="D224" s="65">
        <v>87.148843913043493</v>
      </c>
      <c r="E224" s="66">
        <v>0.59782608695652173</v>
      </c>
      <c r="F224" s="73" t="s">
        <v>18</v>
      </c>
      <c r="G224" s="67">
        <v>0.74333329999999997</v>
      </c>
      <c r="H224" s="150" t="s">
        <v>15</v>
      </c>
      <c r="I224" s="66" t="s">
        <v>18</v>
      </c>
      <c r="J224" s="68">
        <v>3.0276666666666667</v>
      </c>
      <c r="K224" s="66">
        <v>7.9666666666666663E-2</v>
      </c>
      <c r="L224" s="66">
        <v>0.12766666666666668</v>
      </c>
      <c r="M224" s="68">
        <v>1.0576666666666668</v>
      </c>
      <c r="N224" s="69">
        <f t="shared" si="67"/>
        <v>3.6136682387826098</v>
      </c>
      <c r="O224" s="69">
        <f t="shared" si="68"/>
        <v>0.87148843913043494</v>
      </c>
      <c r="P224" s="69">
        <f t="shared" si="69"/>
        <v>5.9782608695652176E-3</v>
      </c>
      <c r="Q224" s="69">
        <f t="shared" si="70"/>
        <v>0</v>
      </c>
      <c r="R224" s="69">
        <f t="shared" si="71"/>
        <v>7.4333329999999994E-3</v>
      </c>
      <c r="S224" s="69">
        <f t="shared" si="72"/>
        <v>0</v>
      </c>
      <c r="T224" s="69">
        <f t="shared" si="73"/>
        <v>0</v>
      </c>
      <c r="U224" s="69">
        <f t="shared" si="74"/>
        <v>3.0276666666666667E-2</v>
      </c>
      <c r="V224" s="69">
        <f t="shared" si="75"/>
        <v>7.9666666666666666E-4</v>
      </c>
      <c r="W224" s="69">
        <f t="shared" si="76"/>
        <v>1.2766666666666668E-3</v>
      </c>
      <c r="X224" s="69">
        <f t="shared" si="77"/>
        <v>1.0576666666666668E-2</v>
      </c>
    </row>
    <row r="225" spans="1:24" s="133" customFormat="1" ht="15" x14ac:dyDescent="0.2">
      <c r="A225" s="17" t="s">
        <v>325</v>
      </c>
      <c r="B225" s="18"/>
      <c r="C225" s="25">
        <v>353.48226811594202</v>
      </c>
      <c r="D225" s="20">
        <v>78.872898550724628</v>
      </c>
      <c r="E225" s="26">
        <v>7.2137681159420293</v>
      </c>
      <c r="F225" s="27">
        <v>1.9033333333333333</v>
      </c>
      <c r="G225" s="23">
        <v>4.7133333333333338</v>
      </c>
      <c r="H225" s="149" t="s">
        <v>15</v>
      </c>
      <c r="I225" s="26" t="s">
        <v>18</v>
      </c>
      <c r="J225" s="25">
        <v>41.23</v>
      </c>
      <c r="K225" s="26">
        <v>1.0933333333333333</v>
      </c>
      <c r="L225" s="26">
        <v>0.85</v>
      </c>
      <c r="M225" s="25">
        <v>2.6666666666666665</v>
      </c>
      <c r="N225" s="24">
        <f t="shared" si="67"/>
        <v>3.5348226811594201</v>
      </c>
      <c r="O225" s="24">
        <f t="shared" si="68"/>
        <v>0.78872898550724624</v>
      </c>
      <c r="P225" s="24">
        <f t="shared" si="69"/>
        <v>7.2137681159420292E-2</v>
      </c>
      <c r="Q225" s="24">
        <f t="shared" si="70"/>
        <v>1.9033333333333333E-2</v>
      </c>
      <c r="R225" s="24">
        <f t="shared" si="71"/>
        <v>4.713333333333334E-2</v>
      </c>
      <c r="S225" s="24">
        <f t="shared" si="72"/>
        <v>0</v>
      </c>
      <c r="T225" s="24">
        <f t="shared" si="73"/>
        <v>0</v>
      </c>
      <c r="U225" s="24">
        <f t="shared" si="74"/>
        <v>0.41229999999999994</v>
      </c>
      <c r="V225" s="24">
        <f t="shared" si="75"/>
        <v>1.0933333333333333E-2</v>
      </c>
      <c r="W225" s="24">
        <f t="shared" si="76"/>
        <v>8.5000000000000006E-3</v>
      </c>
      <c r="X225" s="24">
        <f t="shared" si="77"/>
        <v>2.6666666666666665E-2</v>
      </c>
    </row>
    <row r="226" spans="1:24" s="132" customFormat="1" ht="15" x14ac:dyDescent="0.2">
      <c r="A226" s="62" t="s">
        <v>326</v>
      </c>
      <c r="B226" s="63"/>
      <c r="C226" s="68">
        <v>138.16656499999999</v>
      </c>
      <c r="D226" s="65">
        <v>28.555749999999996</v>
      </c>
      <c r="E226" s="66">
        <v>6.5895833333333336</v>
      </c>
      <c r="F226" s="73">
        <v>0.60899999999999999</v>
      </c>
      <c r="G226" s="67">
        <v>3.9180000000000006</v>
      </c>
      <c r="H226" s="150" t="s">
        <v>15</v>
      </c>
      <c r="I226" s="66" t="s">
        <v>18</v>
      </c>
      <c r="J226" s="68">
        <v>32.575000000000003</v>
      </c>
      <c r="K226" s="66">
        <v>0.51766666666666661</v>
      </c>
      <c r="L226" s="66">
        <v>0.41099999999999998</v>
      </c>
      <c r="M226" s="68">
        <v>1.6123333333333332</v>
      </c>
      <c r="N226" s="69">
        <f t="shared" si="67"/>
        <v>1.38166565</v>
      </c>
      <c r="O226" s="69">
        <f t="shared" si="68"/>
        <v>0.28555749999999996</v>
      </c>
      <c r="P226" s="69">
        <f t="shared" si="69"/>
        <v>6.5895833333333334E-2</v>
      </c>
      <c r="Q226" s="69">
        <f t="shared" si="70"/>
        <v>6.0899999999999999E-3</v>
      </c>
      <c r="R226" s="69">
        <f t="shared" si="71"/>
        <v>3.9180000000000006E-2</v>
      </c>
      <c r="S226" s="69">
        <f t="shared" si="72"/>
        <v>0</v>
      </c>
      <c r="T226" s="69">
        <f t="shared" si="73"/>
        <v>0</v>
      </c>
      <c r="U226" s="69">
        <f t="shared" si="74"/>
        <v>0.32575000000000004</v>
      </c>
      <c r="V226" s="69">
        <f t="shared" si="75"/>
        <v>5.1766666666666662E-3</v>
      </c>
      <c r="W226" s="69">
        <f t="shared" si="76"/>
        <v>4.1099999999999999E-3</v>
      </c>
      <c r="X226" s="69">
        <f t="shared" si="77"/>
        <v>1.6123333333333333E-2</v>
      </c>
    </row>
    <row r="227" spans="1:24" s="133" customFormat="1" ht="15" x14ac:dyDescent="0.2">
      <c r="A227" s="17" t="s">
        <v>327</v>
      </c>
      <c r="B227" s="18"/>
      <c r="C227" s="19">
        <v>97.564894202898515</v>
      </c>
      <c r="D227" s="20">
        <v>17.135072463768108</v>
      </c>
      <c r="E227" s="21">
        <v>3.2282608695652177</v>
      </c>
      <c r="F227" s="22">
        <v>2.3533333333333331</v>
      </c>
      <c r="G227" s="23">
        <v>4.6433333333333335</v>
      </c>
      <c r="H227" s="149">
        <v>2.29</v>
      </c>
      <c r="I227" s="21">
        <v>1.7433333333333334</v>
      </c>
      <c r="J227" s="19">
        <v>20.376333333333331</v>
      </c>
      <c r="K227" s="21">
        <v>0.49833333333333335</v>
      </c>
      <c r="L227" s="21">
        <v>0.58566666666666667</v>
      </c>
      <c r="M227" s="19">
        <v>2.1673333333333336</v>
      </c>
      <c r="N227" s="24">
        <f t="shared" si="67"/>
        <v>0.97564894202898511</v>
      </c>
      <c r="O227" s="24">
        <f t="shared" si="68"/>
        <v>0.17135072463768108</v>
      </c>
      <c r="P227" s="24">
        <f t="shared" si="69"/>
        <v>3.2282608695652179E-2</v>
      </c>
      <c r="Q227" s="24">
        <f t="shared" si="70"/>
        <v>2.353333333333333E-2</v>
      </c>
      <c r="R227" s="24">
        <f t="shared" si="71"/>
        <v>4.6433333333333333E-2</v>
      </c>
      <c r="S227" s="24">
        <f t="shared" si="72"/>
        <v>2.29E-2</v>
      </c>
      <c r="T227" s="24">
        <f t="shared" si="73"/>
        <v>1.7433333333333335E-2</v>
      </c>
      <c r="U227" s="24">
        <f t="shared" si="74"/>
        <v>0.20376333333333332</v>
      </c>
      <c r="V227" s="24">
        <f t="shared" si="75"/>
        <v>4.9833333333333335E-3</v>
      </c>
      <c r="W227" s="24">
        <f t="shared" si="76"/>
        <v>5.8566666666666663E-3</v>
      </c>
      <c r="X227" s="24">
        <f t="shared" si="77"/>
        <v>2.1673333333333336E-2</v>
      </c>
    </row>
    <row r="228" spans="1:24" s="132" customFormat="1" ht="15" x14ac:dyDescent="0.2">
      <c r="A228" s="62" t="s">
        <v>328</v>
      </c>
      <c r="B228" s="63"/>
      <c r="C228" s="68">
        <v>30.147917391304354</v>
      </c>
      <c r="D228" s="65">
        <v>6.8184057971014589</v>
      </c>
      <c r="E228" s="66">
        <v>0.89492753623188392</v>
      </c>
      <c r="F228" s="73">
        <v>0.31</v>
      </c>
      <c r="G228" s="67">
        <v>1.7233333333333334</v>
      </c>
      <c r="H228" s="150">
        <v>0.57999999999999996</v>
      </c>
      <c r="I228" s="66">
        <v>63.596666666666664</v>
      </c>
      <c r="J228" s="68">
        <v>9.6733333333333338</v>
      </c>
      <c r="K228" s="66">
        <v>0.17666666666666667</v>
      </c>
      <c r="L228" s="66">
        <v>0.32</v>
      </c>
      <c r="M228" s="68">
        <v>10.9</v>
      </c>
      <c r="N228" s="69">
        <f t="shared" si="67"/>
        <v>0.30147917391304352</v>
      </c>
      <c r="O228" s="69">
        <f t="shared" si="68"/>
        <v>6.8184057971014594E-2</v>
      </c>
      <c r="P228" s="69">
        <f t="shared" si="69"/>
        <v>8.9492753623188395E-3</v>
      </c>
      <c r="Q228" s="69">
        <f t="shared" si="70"/>
        <v>3.0999999999999999E-3</v>
      </c>
      <c r="R228" s="69">
        <f t="shared" si="71"/>
        <v>1.7233333333333333E-2</v>
      </c>
      <c r="S228" s="69">
        <f t="shared" si="72"/>
        <v>5.7999999999999996E-3</v>
      </c>
      <c r="T228" s="69">
        <f t="shared" si="73"/>
        <v>0.63596666666666668</v>
      </c>
      <c r="U228" s="69">
        <f t="shared" si="74"/>
        <v>9.6733333333333338E-2</v>
      </c>
      <c r="V228" s="69">
        <f t="shared" si="75"/>
        <v>1.7666666666666666E-3</v>
      </c>
      <c r="W228" s="69">
        <f t="shared" si="76"/>
        <v>3.2000000000000002E-3</v>
      </c>
      <c r="X228" s="69">
        <f t="shared" si="77"/>
        <v>0.109</v>
      </c>
    </row>
    <row r="229" spans="1:24" s="133" customFormat="1" ht="15" x14ac:dyDescent="0.2">
      <c r="A229" s="37" t="s">
        <v>50</v>
      </c>
      <c r="B229" s="18"/>
      <c r="C229" s="19">
        <v>268.8199890167316</v>
      </c>
      <c r="D229" s="20">
        <v>5.8159166666666602</v>
      </c>
      <c r="E229" s="21">
        <v>11.952083333333334</v>
      </c>
      <c r="F229" s="22">
        <v>21.649333333333335</v>
      </c>
      <c r="G229" s="23" t="s">
        <v>15</v>
      </c>
      <c r="H229" s="149">
        <v>24.553333333333331</v>
      </c>
      <c r="I229" s="21"/>
      <c r="J229" s="19">
        <v>19.143333333333334</v>
      </c>
      <c r="K229" s="21">
        <v>1.0193333333333332</v>
      </c>
      <c r="L229" s="21">
        <v>1.4696666666666667</v>
      </c>
      <c r="M229" s="19">
        <v>66.546999999999997</v>
      </c>
      <c r="N229" s="24">
        <f t="shared" si="67"/>
        <v>2.6881998901673159</v>
      </c>
      <c r="O229" s="24">
        <f t="shared" si="68"/>
        <v>5.8159166666666602E-2</v>
      </c>
      <c r="P229" s="24">
        <f t="shared" si="69"/>
        <v>0.11952083333333334</v>
      </c>
      <c r="Q229" s="24">
        <f t="shared" si="70"/>
        <v>0.21649333333333334</v>
      </c>
      <c r="R229" s="24">
        <f t="shared" si="71"/>
        <v>0</v>
      </c>
      <c r="S229" s="24">
        <f t="shared" si="72"/>
        <v>0.2455333333333333</v>
      </c>
      <c r="T229" s="24">
        <f t="shared" si="73"/>
        <v>0</v>
      </c>
      <c r="U229" s="24">
        <f t="shared" si="74"/>
        <v>0.19143333333333334</v>
      </c>
      <c r="V229" s="24">
        <f t="shared" si="75"/>
        <v>1.0193333333333332E-2</v>
      </c>
      <c r="W229" s="24">
        <f t="shared" si="76"/>
        <v>1.4696666666666667E-2</v>
      </c>
      <c r="X229" s="24">
        <f t="shared" si="77"/>
        <v>0.66547000000000001</v>
      </c>
    </row>
    <row r="230" spans="1:24" s="132" customFormat="1" ht="15" x14ac:dyDescent="0.2">
      <c r="A230" s="62" t="s">
        <v>329</v>
      </c>
      <c r="B230" s="63"/>
      <c r="C230" s="76">
        <v>18.107389052172486</v>
      </c>
      <c r="D230" s="65">
        <v>3.2365833333333267</v>
      </c>
      <c r="E230" s="77">
        <v>2.1104166666666671</v>
      </c>
      <c r="F230" s="78">
        <v>0.16766666666666666</v>
      </c>
      <c r="G230" s="67">
        <v>1.891</v>
      </c>
      <c r="H230" s="162">
        <v>525</v>
      </c>
      <c r="I230" s="65">
        <v>38.553333333333335</v>
      </c>
      <c r="J230" s="88">
        <v>15.618333333333332</v>
      </c>
      <c r="K230" s="65">
        <v>0.28399999999999997</v>
      </c>
      <c r="L230" s="65">
        <v>1.097</v>
      </c>
      <c r="M230" s="88">
        <v>68.178333333333342</v>
      </c>
      <c r="N230" s="69">
        <f t="shared" si="67"/>
        <v>0.18107389052172487</v>
      </c>
      <c r="O230" s="69">
        <f t="shared" si="68"/>
        <v>3.2365833333333267E-2</v>
      </c>
      <c r="P230" s="69">
        <f t="shared" si="69"/>
        <v>2.110416666666667E-2</v>
      </c>
      <c r="Q230" s="69">
        <f t="shared" si="70"/>
        <v>1.6766666666666666E-3</v>
      </c>
      <c r="R230" s="69">
        <f t="shared" si="71"/>
        <v>1.891E-2</v>
      </c>
      <c r="S230" s="69">
        <f t="shared" si="72"/>
        <v>5.25</v>
      </c>
      <c r="T230" s="69">
        <f t="shared" si="73"/>
        <v>0.38553333333333334</v>
      </c>
      <c r="U230" s="69">
        <f t="shared" si="74"/>
        <v>0.15618333333333331</v>
      </c>
      <c r="V230" s="69">
        <f t="shared" si="75"/>
        <v>2.8399999999999996E-3</v>
      </c>
      <c r="W230" s="69">
        <f t="shared" si="76"/>
        <v>1.0970000000000001E-2</v>
      </c>
      <c r="X230" s="69">
        <f t="shared" si="77"/>
        <v>0.68178333333333341</v>
      </c>
    </row>
    <row r="231" spans="1:24" s="133" customFormat="1" ht="15" x14ac:dyDescent="0.2">
      <c r="A231" s="17" t="s">
        <v>330</v>
      </c>
      <c r="B231" s="18"/>
      <c r="C231" s="19">
        <v>18.18662463768122</v>
      </c>
      <c r="D231" s="20">
        <v>4.1471014492753762</v>
      </c>
      <c r="E231" s="21">
        <v>1.2028985507246377</v>
      </c>
      <c r="F231" s="21">
        <v>5.3333333333333337E-2</v>
      </c>
      <c r="G231" s="23">
        <v>2.6433333333333335</v>
      </c>
      <c r="H231" s="159" t="s">
        <v>15</v>
      </c>
      <c r="I231" s="42">
        <v>9.5500000000000007</v>
      </c>
      <c r="J231" s="19">
        <v>14.6</v>
      </c>
      <c r="K231" s="21">
        <v>0.19</v>
      </c>
      <c r="L231" s="21">
        <v>0.22333333333333336</v>
      </c>
      <c r="M231" s="19">
        <v>42.393333333333338</v>
      </c>
      <c r="N231" s="24">
        <f t="shared" si="67"/>
        <v>0.1818662463768122</v>
      </c>
      <c r="O231" s="24">
        <f t="shared" si="68"/>
        <v>4.1471014492753762E-2</v>
      </c>
      <c r="P231" s="24">
        <f t="shared" si="69"/>
        <v>1.2028985507246378E-2</v>
      </c>
      <c r="Q231" s="24">
        <f t="shared" si="70"/>
        <v>5.3333333333333336E-4</v>
      </c>
      <c r="R231" s="24">
        <f t="shared" si="71"/>
        <v>2.6433333333333336E-2</v>
      </c>
      <c r="S231" s="24">
        <f t="shared" si="72"/>
        <v>0</v>
      </c>
      <c r="T231" s="24">
        <f t="shared" si="73"/>
        <v>9.5500000000000002E-2</v>
      </c>
      <c r="U231" s="24">
        <f t="shared" si="74"/>
        <v>0.14599999999999999</v>
      </c>
      <c r="V231" s="24">
        <f t="shared" si="75"/>
        <v>1.9E-3</v>
      </c>
      <c r="W231" s="24">
        <f t="shared" si="76"/>
        <v>2.2333333333333337E-3</v>
      </c>
      <c r="X231" s="24">
        <f t="shared" si="77"/>
        <v>0.42393333333333338</v>
      </c>
    </row>
    <row r="232" spans="1:24" s="132" customFormat="1" ht="15" x14ac:dyDescent="0.2">
      <c r="A232" s="62" t="s">
        <v>331</v>
      </c>
      <c r="B232" s="63"/>
      <c r="C232" s="76">
        <v>42.539198868195214</v>
      </c>
      <c r="D232" s="65">
        <v>11.528666666666659</v>
      </c>
      <c r="E232" s="77">
        <v>0.30833333333333335</v>
      </c>
      <c r="F232" s="78" t="s">
        <v>18</v>
      </c>
      <c r="G232" s="67">
        <v>2.9580000000000002</v>
      </c>
      <c r="H232" s="150">
        <v>85.92</v>
      </c>
      <c r="I232" s="77">
        <v>3.1566666666666667</v>
      </c>
      <c r="J232" s="76">
        <v>9.7206666666666663</v>
      </c>
      <c r="K232" s="77">
        <v>0.12133333333333333</v>
      </c>
      <c r="L232" s="84">
        <v>0.14666666666666667</v>
      </c>
      <c r="M232" s="76">
        <v>19.686666666666667</v>
      </c>
      <c r="N232" s="69">
        <f t="shared" ref="N232:N264" si="78">IF(ISNUMBER(C232),C232/100,0)</f>
        <v>0.42539198868195216</v>
      </c>
      <c r="O232" s="69">
        <f t="shared" ref="O232:O264" si="79">IF(ISNUMBER(D232),D232/100,0)</f>
        <v>0.11528666666666659</v>
      </c>
      <c r="P232" s="69">
        <f t="shared" ref="P232:P264" si="80">IF(ISNUMBER(E232),E232/100,0)</f>
        <v>3.0833333333333333E-3</v>
      </c>
      <c r="Q232" s="69">
        <f t="shared" ref="Q232:Q264" si="81">IF(ISNUMBER(F232),F232/100,0)</f>
        <v>0</v>
      </c>
      <c r="R232" s="69">
        <f t="shared" ref="R232:R264" si="82">IF(ISNUMBER(G232),G232/100,0)</f>
        <v>2.9580000000000002E-2</v>
      </c>
      <c r="S232" s="69">
        <f t="shared" ref="S232:S264" si="83">IF(ISNUMBER(H232),H232/100,0)</f>
        <v>0.85919999999999996</v>
      </c>
      <c r="T232" s="69">
        <f t="shared" ref="T232:T264" si="84">IF(ISNUMBER(I232),I232/100,0)</f>
        <v>3.1566666666666666E-2</v>
      </c>
      <c r="U232" s="69">
        <f t="shared" ref="U232:U264" si="85">IF(ISNUMBER(J232),J232/100,0)</f>
        <v>9.7206666666666663E-2</v>
      </c>
      <c r="V232" s="69">
        <f t="shared" ref="V232:V264" si="86">IF(ISNUMBER(K232),K232/100,0)</f>
        <v>1.2133333333333334E-3</v>
      </c>
      <c r="W232" s="69">
        <f t="shared" ref="W232:W264" si="87">IF(ISNUMBER(L232),L232/100,0)</f>
        <v>1.4666666666666667E-3</v>
      </c>
      <c r="X232" s="69">
        <f t="shared" ref="X232:X264" si="88">IF(ISNUMBER(M232),M232/100,0)</f>
        <v>0.19686666666666666</v>
      </c>
    </row>
    <row r="233" spans="1:24" s="133" customFormat="1" ht="15" x14ac:dyDescent="0.2">
      <c r="A233" s="17" t="s">
        <v>332</v>
      </c>
      <c r="B233" s="18"/>
      <c r="C233" s="19">
        <v>884</v>
      </c>
      <c r="D233" s="20" t="s">
        <v>15</v>
      </c>
      <c r="E233" s="21" t="s">
        <v>15</v>
      </c>
      <c r="F233" s="22">
        <v>100</v>
      </c>
      <c r="G233" s="23" t="s">
        <v>15</v>
      </c>
      <c r="H233" s="149" t="s">
        <v>15</v>
      </c>
      <c r="I233" s="21"/>
      <c r="J233" s="19"/>
      <c r="K233" s="21"/>
      <c r="L233" s="21"/>
      <c r="M233" s="19"/>
      <c r="N233" s="24">
        <f t="shared" si="78"/>
        <v>8.84</v>
      </c>
      <c r="O233" s="24">
        <f t="shared" si="79"/>
        <v>0</v>
      </c>
      <c r="P233" s="24">
        <f t="shared" si="80"/>
        <v>0</v>
      </c>
      <c r="Q233" s="24">
        <f t="shared" si="81"/>
        <v>1</v>
      </c>
      <c r="R233" s="24">
        <f t="shared" si="82"/>
        <v>0</v>
      </c>
      <c r="S233" s="24">
        <f t="shared" si="83"/>
        <v>0</v>
      </c>
      <c r="T233" s="24">
        <f t="shared" si="84"/>
        <v>0</v>
      </c>
      <c r="U233" s="24">
        <f t="shared" si="85"/>
        <v>0</v>
      </c>
      <c r="V233" s="24">
        <f t="shared" si="86"/>
        <v>0</v>
      </c>
      <c r="W233" s="24">
        <f t="shared" si="87"/>
        <v>0</v>
      </c>
      <c r="X233" s="24">
        <f t="shared" si="88"/>
        <v>0</v>
      </c>
    </row>
    <row r="234" spans="1:24" s="132" customFormat="1" ht="15" x14ac:dyDescent="0.2">
      <c r="A234" s="75" t="s">
        <v>333</v>
      </c>
      <c r="B234" s="63"/>
      <c r="C234" s="64">
        <v>884</v>
      </c>
      <c r="D234" s="65" t="s">
        <v>15</v>
      </c>
      <c r="E234" s="66" t="s">
        <v>15</v>
      </c>
      <c r="F234" s="71">
        <v>100</v>
      </c>
      <c r="G234" s="67" t="s">
        <v>15</v>
      </c>
      <c r="H234" s="160" t="s">
        <v>15</v>
      </c>
      <c r="I234" s="67"/>
      <c r="J234" s="64"/>
      <c r="K234" s="71"/>
      <c r="L234" s="67"/>
      <c r="M234" s="64"/>
      <c r="N234" s="69">
        <f t="shared" si="78"/>
        <v>8.84</v>
      </c>
      <c r="O234" s="69">
        <f t="shared" si="79"/>
        <v>0</v>
      </c>
      <c r="P234" s="69">
        <f t="shared" si="80"/>
        <v>0</v>
      </c>
      <c r="Q234" s="69">
        <f t="shared" si="81"/>
        <v>1</v>
      </c>
      <c r="R234" s="69">
        <f t="shared" si="82"/>
        <v>0</v>
      </c>
      <c r="S234" s="69">
        <f t="shared" si="83"/>
        <v>0</v>
      </c>
      <c r="T234" s="69">
        <f t="shared" si="84"/>
        <v>0</v>
      </c>
      <c r="U234" s="69">
        <f t="shared" si="85"/>
        <v>0</v>
      </c>
      <c r="V234" s="69">
        <f t="shared" si="86"/>
        <v>0</v>
      </c>
      <c r="W234" s="69">
        <f t="shared" si="87"/>
        <v>0</v>
      </c>
      <c r="X234" s="69">
        <f t="shared" si="88"/>
        <v>0</v>
      </c>
    </row>
    <row r="235" spans="1:24" s="133" customFormat="1" ht="15" x14ac:dyDescent="0.2">
      <c r="A235" s="36" t="s">
        <v>334</v>
      </c>
      <c r="B235" s="18"/>
      <c r="C235" s="29">
        <v>884</v>
      </c>
      <c r="D235" s="30" t="s">
        <v>15</v>
      </c>
      <c r="E235" s="30" t="s">
        <v>15</v>
      </c>
      <c r="F235" s="31">
        <v>100</v>
      </c>
      <c r="G235" s="23" t="s">
        <v>15</v>
      </c>
      <c r="H235" s="170" t="s">
        <v>15</v>
      </c>
      <c r="I235" s="31"/>
      <c r="J235" s="32"/>
      <c r="K235" s="31"/>
      <c r="L235" s="31"/>
      <c r="M235" s="32"/>
      <c r="N235" s="24">
        <f t="shared" si="78"/>
        <v>8.84</v>
      </c>
      <c r="O235" s="24">
        <f t="shared" si="79"/>
        <v>0</v>
      </c>
      <c r="P235" s="24">
        <f t="shared" si="80"/>
        <v>0</v>
      </c>
      <c r="Q235" s="24">
        <f t="shared" si="81"/>
        <v>1</v>
      </c>
      <c r="R235" s="24">
        <f t="shared" si="82"/>
        <v>0</v>
      </c>
      <c r="S235" s="24">
        <f t="shared" si="83"/>
        <v>0</v>
      </c>
      <c r="T235" s="24">
        <f t="shared" si="84"/>
        <v>0</v>
      </c>
      <c r="U235" s="24">
        <f t="shared" si="85"/>
        <v>0</v>
      </c>
      <c r="V235" s="24">
        <f t="shared" si="86"/>
        <v>0</v>
      </c>
      <c r="W235" s="24">
        <f t="shared" si="87"/>
        <v>0</v>
      </c>
      <c r="X235" s="24">
        <f t="shared" si="88"/>
        <v>0</v>
      </c>
    </row>
    <row r="236" spans="1:24" s="132" customFormat="1" ht="15" x14ac:dyDescent="0.2">
      <c r="A236" s="62" t="s">
        <v>335</v>
      </c>
      <c r="B236" s="63"/>
      <c r="C236" s="76">
        <v>884</v>
      </c>
      <c r="D236" s="65" t="s">
        <v>15</v>
      </c>
      <c r="E236" s="77" t="s">
        <v>15</v>
      </c>
      <c r="F236" s="78">
        <v>100</v>
      </c>
      <c r="G236" s="67" t="s">
        <v>15</v>
      </c>
      <c r="H236" s="157" t="s">
        <v>15</v>
      </c>
      <c r="I236" s="65"/>
      <c r="J236" s="76"/>
      <c r="K236" s="77"/>
      <c r="L236" s="77"/>
      <c r="M236" s="76"/>
      <c r="N236" s="69">
        <f t="shared" si="78"/>
        <v>8.84</v>
      </c>
      <c r="O236" s="69">
        <f t="shared" si="79"/>
        <v>0</v>
      </c>
      <c r="P236" s="69">
        <f t="shared" si="80"/>
        <v>0</v>
      </c>
      <c r="Q236" s="69">
        <f t="shared" si="81"/>
        <v>1</v>
      </c>
      <c r="R236" s="69">
        <f t="shared" si="82"/>
        <v>0</v>
      </c>
      <c r="S236" s="69">
        <f t="shared" si="83"/>
        <v>0</v>
      </c>
      <c r="T236" s="69">
        <f t="shared" si="84"/>
        <v>0</v>
      </c>
      <c r="U236" s="69">
        <f t="shared" si="85"/>
        <v>0</v>
      </c>
      <c r="V236" s="69">
        <f t="shared" si="86"/>
        <v>0</v>
      </c>
      <c r="W236" s="69">
        <f t="shared" si="87"/>
        <v>0</v>
      </c>
      <c r="X236" s="69">
        <f t="shared" si="88"/>
        <v>0</v>
      </c>
    </row>
    <row r="237" spans="1:24" s="133" customFormat="1" ht="15" x14ac:dyDescent="0.2">
      <c r="A237" s="17" t="s">
        <v>336</v>
      </c>
      <c r="B237" s="18"/>
      <c r="C237" s="25">
        <v>884</v>
      </c>
      <c r="D237" s="20" t="s">
        <v>15</v>
      </c>
      <c r="E237" s="26" t="s">
        <v>15</v>
      </c>
      <c r="F237" s="27">
        <v>100</v>
      </c>
      <c r="G237" s="23" t="s">
        <v>15</v>
      </c>
      <c r="H237" s="151" t="s">
        <v>15</v>
      </c>
      <c r="I237" s="35"/>
      <c r="J237" s="34"/>
      <c r="K237" s="26"/>
      <c r="L237" s="33"/>
      <c r="M237" s="25"/>
      <c r="N237" s="24">
        <f t="shared" si="78"/>
        <v>8.84</v>
      </c>
      <c r="O237" s="24">
        <f t="shared" si="79"/>
        <v>0</v>
      </c>
      <c r="P237" s="24">
        <f t="shared" si="80"/>
        <v>0</v>
      </c>
      <c r="Q237" s="24">
        <f t="shared" si="81"/>
        <v>1</v>
      </c>
      <c r="R237" s="24">
        <f t="shared" si="82"/>
        <v>0</v>
      </c>
      <c r="S237" s="24">
        <f t="shared" si="83"/>
        <v>0</v>
      </c>
      <c r="T237" s="24">
        <f t="shared" si="84"/>
        <v>0</v>
      </c>
      <c r="U237" s="24">
        <f t="shared" si="85"/>
        <v>0</v>
      </c>
      <c r="V237" s="24">
        <f t="shared" si="86"/>
        <v>0</v>
      </c>
      <c r="W237" s="24">
        <f t="shared" si="87"/>
        <v>0</v>
      </c>
      <c r="X237" s="24">
        <f t="shared" si="88"/>
        <v>0</v>
      </c>
    </row>
    <row r="238" spans="1:24" s="132" customFormat="1" ht="15" x14ac:dyDescent="0.2">
      <c r="A238" s="75" t="s">
        <v>337</v>
      </c>
      <c r="B238" s="63"/>
      <c r="C238" s="79">
        <v>884</v>
      </c>
      <c r="D238" s="80" t="s">
        <v>15</v>
      </c>
      <c r="E238" s="80" t="s">
        <v>15</v>
      </c>
      <c r="F238" s="81">
        <v>100</v>
      </c>
      <c r="G238" s="67" t="s">
        <v>15</v>
      </c>
      <c r="H238" s="168" t="s">
        <v>15</v>
      </c>
      <c r="I238" s="81"/>
      <c r="J238" s="82"/>
      <c r="K238" s="81"/>
      <c r="L238" s="81"/>
      <c r="M238" s="82"/>
      <c r="N238" s="69">
        <f t="shared" si="78"/>
        <v>8.84</v>
      </c>
      <c r="O238" s="69">
        <f t="shared" si="79"/>
        <v>0</v>
      </c>
      <c r="P238" s="69">
        <f t="shared" si="80"/>
        <v>0</v>
      </c>
      <c r="Q238" s="69">
        <f t="shared" si="81"/>
        <v>1</v>
      </c>
      <c r="R238" s="69">
        <f t="shared" si="82"/>
        <v>0</v>
      </c>
      <c r="S238" s="69">
        <f t="shared" si="83"/>
        <v>0</v>
      </c>
      <c r="T238" s="69">
        <f t="shared" si="84"/>
        <v>0</v>
      </c>
      <c r="U238" s="69">
        <f t="shared" si="85"/>
        <v>0</v>
      </c>
      <c r="V238" s="69">
        <f t="shared" si="86"/>
        <v>0</v>
      </c>
      <c r="W238" s="69">
        <f t="shared" si="87"/>
        <v>0</v>
      </c>
      <c r="X238" s="69">
        <f t="shared" si="88"/>
        <v>0</v>
      </c>
    </row>
    <row r="239" spans="1:24" s="133" customFormat="1" ht="15" x14ac:dyDescent="0.2">
      <c r="A239" s="17" t="s">
        <v>154</v>
      </c>
      <c r="B239" s="18">
        <v>100</v>
      </c>
      <c r="C239" s="43">
        <v>306</v>
      </c>
      <c r="D239" s="43">
        <v>64.430000000000007</v>
      </c>
      <c r="E239" s="43">
        <v>11</v>
      </c>
      <c r="F239" s="43">
        <v>10.25</v>
      </c>
      <c r="G239" s="43">
        <v>42.8</v>
      </c>
      <c r="H239" s="153">
        <v>345.17</v>
      </c>
      <c r="I239" s="43">
        <v>50</v>
      </c>
      <c r="J239" s="43">
        <v>270</v>
      </c>
      <c r="K239" s="43">
        <v>4.43</v>
      </c>
      <c r="L239" s="43">
        <v>44</v>
      </c>
      <c r="M239" s="43">
        <v>1576</v>
      </c>
      <c r="N239" s="123">
        <f t="shared" si="78"/>
        <v>3.06</v>
      </c>
      <c r="O239" s="123">
        <f t="shared" si="79"/>
        <v>0.64430000000000009</v>
      </c>
      <c r="P239" s="123">
        <f t="shared" si="80"/>
        <v>0.11</v>
      </c>
      <c r="Q239" s="123">
        <f t="shared" si="81"/>
        <v>0.10249999999999999</v>
      </c>
      <c r="R239" s="123">
        <f t="shared" si="82"/>
        <v>0.42799999999999999</v>
      </c>
      <c r="S239" s="123">
        <f t="shared" si="83"/>
        <v>3.4517000000000002</v>
      </c>
      <c r="T239" s="123">
        <f t="shared" si="84"/>
        <v>0.5</v>
      </c>
      <c r="U239" s="123">
        <f t="shared" si="85"/>
        <v>2.7</v>
      </c>
      <c r="V239" s="123">
        <f t="shared" si="86"/>
        <v>4.4299999999999999E-2</v>
      </c>
      <c r="W239" s="123">
        <f t="shared" si="87"/>
        <v>0.44</v>
      </c>
      <c r="X239" s="123">
        <f t="shared" si="88"/>
        <v>15.76</v>
      </c>
    </row>
    <row r="240" spans="1:24" s="132" customFormat="1" ht="15" x14ac:dyDescent="0.2">
      <c r="A240" s="62" t="s">
        <v>339</v>
      </c>
      <c r="B240" s="63"/>
      <c r="C240" s="79">
        <v>176.89389999999997</v>
      </c>
      <c r="D240" s="80">
        <v>0.77249999999999863</v>
      </c>
      <c r="E240" s="80">
        <v>13.6875</v>
      </c>
      <c r="F240" s="81">
        <v>12.68</v>
      </c>
      <c r="G240" s="67" t="s">
        <v>15</v>
      </c>
      <c r="H240" s="155">
        <v>305.17333333333335</v>
      </c>
      <c r="I240" s="81" t="s">
        <v>19</v>
      </c>
      <c r="J240" s="82">
        <v>11.063000000000001</v>
      </c>
      <c r="K240" s="81">
        <v>2.0543333333333331</v>
      </c>
      <c r="L240" s="81">
        <v>3.3486666666666665</v>
      </c>
      <c r="M240" s="82">
        <v>78.729333333333329</v>
      </c>
      <c r="N240" s="69">
        <f t="shared" si="78"/>
        <v>1.7689389999999998</v>
      </c>
      <c r="O240" s="69">
        <f t="shared" si="79"/>
        <v>7.7249999999999862E-3</v>
      </c>
      <c r="P240" s="69">
        <f t="shared" si="80"/>
        <v>0.136875</v>
      </c>
      <c r="Q240" s="69">
        <f t="shared" si="81"/>
        <v>0.1268</v>
      </c>
      <c r="R240" s="69">
        <f t="shared" si="82"/>
        <v>0</v>
      </c>
      <c r="S240" s="69">
        <f t="shared" si="83"/>
        <v>3.0517333333333334</v>
      </c>
      <c r="T240" s="69">
        <f t="shared" si="84"/>
        <v>0</v>
      </c>
      <c r="U240" s="69">
        <f t="shared" si="85"/>
        <v>0.11063000000000001</v>
      </c>
      <c r="V240" s="69">
        <f t="shared" si="86"/>
        <v>2.054333333333333E-2</v>
      </c>
      <c r="W240" s="69">
        <f t="shared" si="87"/>
        <v>3.3486666666666665E-2</v>
      </c>
      <c r="X240" s="69">
        <f t="shared" si="88"/>
        <v>0.78729333333333329</v>
      </c>
    </row>
    <row r="241" spans="1:24" s="133" customFormat="1" ht="15" x14ac:dyDescent="0.2">
      <c r="A241" s="17" t="s">
        <v>338</v>
      </c>
      <c r="B241" s="18"/>
      <c r="C241" s="29">
        <v>143.11173333333335</v>
      </c>
      <c r="D241" s="30">
        <v>1.6366666666666725</v>
      </c>
      <c r="E241" s="30">
        <v>13.03</v>
      </c>
      <c r="F241" s="31">
        <v>8.9</v>
      </c>
      <c r="G241" s="23" t="s">
        <v>15</v>
      </c>
      <c r="H241" s="154">
        <v>78.826666666666654</v>
      </c>
      <c r="I241" s="31" t="s">
        <v>19</v>
      </c>
      <c r="J241" s="32">
        <v>12.66</v>
      </c>
      <c r="K241" s="31">
        <v>1.0833333333333333</v>
      </c>
      <c r="L241" s="31">
        <v>1.5633333333333335</v>
      </c>
      <c r="M241" s="32">
        <v>42.023333333333333</v>
      </c>
      <c r="N241" s="24">
        <f t="shared" si="78"/>
        <v>1.4311173333333336</v>
      </c>
      <c r="O241" s="24">
        <f t="shared" si="79"/>
        <v>1.6366666666666724E-2</v>
      </c>
      <c r="P241" s="24">
        <f t="shared" si="80"/>
        <v>0.1303</v>
      </c>
      <c r="Q241" s="24">
        <f t="shared" si="81"/>
        <v>8.900000000000001E-2</v>
      </c>
      <c r="R241" s="24">
        <f t="shared" si="82"/>
        <v>0</v>
      </c>
      <c r="S241" s="24">
        <f t="shared" si="83"/>
        <v>0.78826666666666656</v>
      </c>
      <c r="T241" s="24">
        <f t="shared" si="84"/>
        <v>0</v>
      </c>
      <c r="U241" s="24">
        <f t="shared" si="85"/>
        <v>0.12659999999999999</v>
      </c>
      <c r="V241" s="24">
        <f t="shared" si="86"/>
        <v>1.0833333333333332E-2</v>
      </c>
      <c r="W241" s="24">
        <f t="shared" si="87"/>
        <v>1.5633333333333336E-2</v>
      </c>
      <c r="X241" s="24">
        <f t="shared" si="88"/>
        <v>0.42023333333333335</v>
      </c>
    </row>
    <row r="242" spans="1:24" s="132" customFormat="1" ht="15" x14ac:dyDescent="0.2">
      <c r="A242" s="62" t="s">
        <v>340</v>
      </c>
      <c r="B242" s="63"/>
      <c r="C242" s="79">
        <v>486.92708646452428</v>
      </c>
      <c r="D242" s="80">
        <v>52.376166666666663</v>
      </c>
      <c r="E242" s="80">
        <v>15.995833333333334</v>
      </c>
      <c r="F242" s="81">
        <v>26.075333333333333</v>
      </c>
      <c r="G242" s="67">
        <v>7.319</v>
      </c>
      <c r="H242" s="155" t="s">
        <v>15</v>
      </c>
      <c r="I242" s="81" t="s">
        <v>18</v>
      </c>
      <c r="J242" s="82">
        <v>100.67466666666667</v>
      </c>
      <c r="K242" s="81">
        <v>1.56</v>
      </c>
      <c r="L242" s="81">
        <v>1.1346666666666667</v>
      </c>
      <c r="M242" s="82">
        <v>22.481333333333335</v>
      </c>
      <c r="N242" s="69">
        <f t="shared" si="78"/>
        <v>4.8692708646452427</v>
      </c>
      <c r="O242" s="69">
        <f t="shared" si="79"/>
        <v>0.52376166666666668</v>
      </c>
      <c r="P242" s="69">
        <f t="shared" si="80"/>
        <v>0.15995833333333334</v>
      </c>
      <c r="Q242" s="69">
        <f t="shared" si="81"/>
        <v>0.26075333333333334</v>
      </c>
      <c r="R242" s="69">
        <f t="shared" si="82"/>
        <v>7.3190000000000005E-2</v>
      </c>
      <c r="S242" s="69">
        <f t="shared" si="83"/>
        <v>0</v>
      </c>
      <c r="T242" s="69">
        <f t="shared" si="84"/>
        <v>0</v>
      </c>
      <c r="U242" s="69">
        <f t="shared" si="85"/>
        <v>1.0067466666666667</v>
      </c>
      <c r="V242" s="69">
        <f t="shared" si="86"/>
        <v>1.5600000000000001E-2</v>
      </c>
      <c r="W242" s="69">
        <f t="shared" si="87"/>
        <v>1.1346666666666666E-2</v>
      </c>
      <c r="X242" s="69">
        <f t="shared" si="88"/>
        <v>0.22481333333333336</v>
      </c>
    </row>
    <row r="243" spans="1:24" s="133" customFormat="1" ht="15" x14ac:dyDescent="0.2">
      <c r="A243" s="17" t="s">
        <v>119</v>
      </c>
      <c r="B243" s="18"/>
      <c r="C243" s="25">
        <v>23.199716434081346</v>
      </c>
      <c r="D243" s="20">
        <v>4.328333333333326</v>
      </c>
      <c r="E243" s="26">
        <v>1.7916666666666667</v>
      </c>
      <c r="F243" s="26">
        <v>0.40333333333333332</v>
      </c>
      <c r="G243" s="23">
        <v>3.15</v>
      </c>
      <c r="H243" s="151" t="s">
        <v>15</v>
      </c>
      <c r="I243" s="35">
        <v>1.98</v>
      </c>
      <c r="J243" s="25">
        <v>33.702666666666666</v>
      </c>
      <c r="K243" s="26">
        <v>0.73166666666666658</v>
      </c>
      <c r="L243" s="26">
        <v>0.30333333333333329</v>
      </c>
      <c r="M243" s="25">
        <v>58.288999999999994</v>
      </c>
      <c r="N243" s="24">
        <f t="shared" si="78"/>
        <v>0.23199716434081347</v>
      </c>
      <c r="O243" s="24">
        <f t="shared" si="79"/>
        <v>4.3283333333333257E-2</v>
      </c>
      <c r="P243" s="24">
        <f t="shared" si="80"/>
        <v>1.7916666666666668E-2</v>
      </c>
      <c r="Q243" s="24">
        <f t="shared" si="81"/>
        <v>4.0333333333333332E-3</v>
      </c>
      <c r="R243" s="24">
        <f t="shared" si="82"/>
        <v>3.15E-2</v>
      </c>
      <c r="S243" s="24">
        <f t="shared" si="83"/>
        <v>0</v>
      </c>
      <c r="T243" s="24">
        <f t="shared" si="84"/>
        <v>1.9799999999999998E-2</v>
      </c>
      <c r="U243" s="24">
        <f t="shared" si="85"/>
        <v>0.33702666666666664</v>
      </c>
      <c r="V243" s="24">
        <f t="shared" si="86"/>
        <v>7.3166666666666658E-3</v>
      </c>
      <c r="W243" s="24">
        <f t="shared" si="87"/>
        <v>3.0333333333333328E-3</v>
      </c>
      <c r="X243" s="24">
        <f t="shared" si="88"/>
        <v>0.58288999999999991</v>
      </c>
    </row>
    <row r="244" spans="1:24" s="132" customFormat="1" ht="15" x14ac:dyDescent="0.2">
      <c r="A244" s="62" t="s">
        <v>118</v>
      </c>
      <c r="B244" s="63"/>
      <c r="C244" s="76">
        <v>29.431963333333321</v>
      </c>
      <c r="D244" s="65">
        <v>5.5089999999999968</v>
      </c>
      <c r="E244" s="77">
        <v>2.4583333333333335</v>
      </c>
      <c r="F244" s="77">
        <v>0.45</v>
      </c>
      <c r="G244" s="67">
        <v>2.5499999999999998</v>
      </c>
      <c r="H244" s="162" t="s">
        <v>15</v>
      </c>
      <c r="I244" s="65">
        <v>8.6633333333333322</v>
      </c>
      <c r="J244" s="76">
        <v>25.492333333333335</v>
      </c>
      <c r="K244" s="77">
        <v>0.35600000000000004</v>
      </c>
      <c r="L244" s="77">
        <v>0.17766666666666667</v>
      </c>
      <c r="M244" s="76">
        <v>32.438999999999993</v>
      </c>
      <c r="N244" s="69">
        <f t="shared" si="78"/>
        <v>0.29431963333333322</v>
      </c>
      <c r="O244" s="69">
        <f t="shared" si="79"/>
        <v>5.5089999999999965E-2</v>
      </c>
      <c r="P244" s="69">
        <f t="shared" si="80"/>
        <v>2.4583333333333336E-2</v>
      </c>
      <c r="Q244" s="69">
        <f t="shared" si="81"/>
        <v>4.5000000000000005E-3</v>
      </c>
      <c r="R244" s="69">
        <f t="shared" si="82"/>
        <v>2.5499999999999998E-2</v>
      </c>
      <c r="S244" s="69">
        <f t="shared" si="83"/>
        <v>0</v>
      </c>
      <c r="T244" s="69">
        <f t="shared" si="84"/>
        <v>8.6633333333333326E-2</v>
      </c>
      <c r="U244" s="69">
        <f t="shared" si="85"/>
        <v>0.25492333333333334</v>
      </c>
      <c r="V244" s="69">
        <f t="shared" si="86"/>
        <v>3.5600000000000002E-3</v>
      </c>
      <c r="W244" s="69">
        <f t="shared" si="87"/>
        <v>1.7766666666666666E-3</v>
      </c>
      <c r="X244" s="69">
        <f t="shared" si="88"/>
        <v>0.32438999999999996</v>
      </c>
    </row>
    <row r="245" spans="1:24" s="133" customFormat="1" ht="15" x14ac:dyDescent="0.2">
      <c r="A245" s="17" t="s">
        <v>160</v>
      </c>
      <c r="B245" s="18">
        <v>100</v>
      </c>
      <c r="C245" s="25">
        <v>279</v>
      </c>
      <c r="D245" s="20">
        <v>49.45</v>
      </c>
      <c r="E245" s="26">
        <v>9.5</v>
      </c>
      <c r="F245" s="26">
        <v>4.33</v>
      </c>
      <c r="G245" s="23">
        <v>2.1</v>
      </c>
      <c r="H245" s="151">
        <v>0</v>
      </c>
      <c r="I245" s="20">
        <v>0</v>
      </c>
      <c r="J245" s="25"/>
      <c r="K245" s="26">
        <v>0.66</v>
      </c>
      <c r="L245" s="26">
        <v>3.32</v>
      </c>
      <c r="M245" s="25">
        <v>138</v>
      </c>
      <c r="N245" s="24">
        <f t="shared" si="78"/>
        <v>2.79</v>
      </c>
      <c r="O245" s="24">
        <f t="shared" si="79"/>
        <v>0.49450000000000005</v>
      </c>
      <c r="P245" s="24">
        <f t="shared" si="80"/>
        <v>9.5000000000000001E-2</v>
      </c>
      <c r="Q245" s="24">
        <f t="shared" si="81"/>
        <v>4.3299999999999998E-2</v>
      </c>
      <c r="R245" s="24">
        <f t="shared" si="82"/>
        <v>2.1000000000000001E-2</v>
      </c>
      <c r="S245" s="24">
        <f t="shared" si="83"/>
        <v>0</v>
      </c>
      <c r="T245" s="24">
        <f t="shared" si="84"/>
        <v>0</v>
      </c>
      <c r="U245" s="24">
        <f t="shared" si="85"/>
        <v>0</v>
      </c>
      <c r="V245" s="24">
        <f t="shared" si="86"/>
        <v>6.6E-3</v>
      </c>
      <c r="W245" s="24">
        <f t="shared" si="87"/>
        <v>3.32E-2</v>
      </c>
      <c r="X245" s="24">
        <f t="shared" si="88"/>
        <v>1.38</v>
      </c>
    </row>
    <row r="246" spans="1:24" s="132" customFormat="1" ht="15" x14ac:dyDescent="0.2">
      <c r="A246" s="62" t="s">
        <v>161</v>
      </c>
      <c r="B246" s="63">
        <v>100</v>
      </c>
      <c r="C246" s="89">
        <v>279</v>
      </c>
      <c r="D246" s="89">
        <v>49.45</v>
      </c>
      <c r="E246" s="89">
        <v>9.5</v>
      </c>
      <c r="F246" s="89">
        <v>4.33</v>
      </c>
      <c r="G246" s="89">
        <v>2.1</v>
      </c>
      <c r="H246" s="163">
        <v>0</v>
      </c>
      <c r="I246" s="89">
        <v>0</v>
      </c>
      <c r="J246" s="89"/>
      <c r="K246" s="89">
        <v>0.66</v>
      </c>
      <c r="L246" s="89">
        <v>3.32</v>
      </c>
      <c r="M246" s="89">
        <v>138</v>
      </c>
      <c r="N246" s="136">
        <f t="shared" si="78"/>
        <v>2.79</v>
      </c>
      <c r="O246" s="136">
        <f t="shared" si="79"/>
        <v>0.49450000000000005</v>
      </c>
      <c r="P246" s="136">
        <f t="shared" si="80"/>
        <v>9.5000000000000001E-2</v>
      </c>
      <c r="Q246" s="136">
        <f t="shared" si="81"/>
        <v>4.3299999999999998E-2</v>
      </c>
      <c r="R246" s="136">
        <f t="shared" si="82"/>
        <v>2.1000000000000001E-2</v>
      </c>
      <c r="S246" s="136">
        <f t="shared" si="83"/>
        <v>0</v>
      </c>
      <c r="T246" s="136">
        <f t="shared" si="84"/>
        <v>0</v>
      </c>
      <c r="U246" s="136">
        <f t="shared" si="85"/>
        <v>0</v>
      </c>
      <c r="V246" s="136">
        <f t="shared" si="86"/>
        <v>6.6E-3</v>
      </c>
      <c r="W246" s="136">
        <f t="shared" si="87"/>
        <v>3.32E-2</v>
      </c>
      <c r="X246" s="136">
        <f t="shared" si="88"/>
        <v>1.38</v>
      </c>
    </row>
    <row r="247" spans="1:24" s="133" customFormat="1" ht="15" x14ac:dyDescent="0.2">
      <c r="A247" s="37" t="s">
        <v>150</v>
      </c>
      <c r="B247" s="134">
        <v>100</v>
      </c>
      <c r="C247" s="31">
        <v>355.23</v>
      </c>
      <c r="D247" s="31">
        <v>55.83</v>
      </c>
      <c r="E247" s="31">
        <v>5.15</v>
      </c>
      <c r="F247" s="31">
        <v>13.08</v>
      </c>
      <c r="G247" s="31">
        <v>2.02</v>
      </c>
      <c r="H247" s="154">
        <v>97.7</v>
      </c>
      <c r="I247" s="31">
        <v>0.05</v>
      </c>
      <c r="J247" s="31">
        <v>18.079999999999998</v>
      </c>
      <c r="K247" s="31">
        <v>0.5</v>
      </c>
      <c r="L247" s="31">
        <v>2.09</v>
      </c>
      <c r="M247" s="31">
        <v>32.49</v>
      </c>
      <c r="N247" s="135">
        <f t="shared" si="78"/>
        <v>3.5523000000000002</v>
      </c>
      <c r="O247" s="135">
        <f t="shared" si="79"/>
        <v>0.55830000000000002</v>
      </c>
      <c r="P247" s="135">
        <f t="shared" si="80"/>
        <v>5.1500000000000004E-2</v>
      </c>
      <c r="Q247" s="135">
        <f t="shared" si="81"/>
        <v>0.1308</v>
      </c>
      <c r="R247" s="135">
        <f t="shared" si="82"/>
        <v>2.0199999999999999E-2</v>
      </c>
      <c r="S247" s="135">
        <f t="shared" si="83"/>
        <v>0.97699999999999998</v>
      </c>
      <c r="T247" s="135">
        <f t="shared" si="84"/>
        <v>5.0000000000000001E-4</v>
      </c>
      <c r="U247" s="135">
        <f t="shared" si="85"/>
        <v>0.18079999999999999</v>
      </c>
      <c r="V247" s="135">
        <f t="shared" si="86"/>
        <v>5.0000000000000001E-3</v>
      </c>
      <c r="W247" s="135">
        <f t="shared" si="87"/>
        <v>2.0899999999999998E-2</v>
      </c>
      <c r="X247" s="135">
        <f t="shared" si="88"/>
        <v>0.32490000000000002</v>
      </c>
    </row>
    <row r="248" spans="1:24" s="132" customFormat="1" ht="15" x14ac:dyDescent="0.2">
      <c r="A248" s="62" t="s">
        <v>341</v>
      </c>
      <c r="B248" s="63"/>
      <c r="C248" s="64">
        <v>343.08536666666669</v>
      </c>
      <c r="D248" s="65">
        <v>59.566666666666663</v>
      </c>
      <c r="E248" s="66">
        <v>12.35</v>
      </c>
      <c r="F248" s="67">
        <v>5.6933333333333342</v>
      </c>
      <c r="G248" s="67">
        <v>5.98</v>
      </c>
      <c r="H248" s="160" t="s">
        <v>18</v>
      </c>
      <c r="I248" s="67" t="s">
        <v>18</v>
      </c>
      <c r="J248" s="64">
        <v>56.68033333333333</v>
      </c>
      <c r="K248" s="71">
        <v>1.7306666666666668</v>
      </c>
      <c r="L248" s="67">
        <v>4.7319999999999993</v>
      </c>
      <c r="M248" s="64">
        <v>108.69099999999999</v>
      </c>
      <c r="N248" s="69">
        <f t="shared" si="78"/>
        <v>3.4308536666666667</v>
      </c>
      <c r="O248" s="69">
        <f t="shared" si="79"/>
        <v>0.59566666666666668</v>
      </c>
      <c r="P248" s="69">
        <f t="shared" si="80"/>
        <v>0.1235</v>
      </c>
      <c r="Q248" s="69">
        <f t="shared" si="81"/>
        <v>5.6933333333333343E-2</v>
      </c>
      <c r="R248" s="69">
        <f t="shared" si="82"/>
        <v>5.9800000000000006E-2</v>
      </c>
      <c r="S248" s="69">
        <f t="shared" si="83"/>
        <v>0</v>
      </c>
      <c r="T248" s="69">
        <f t="shared" si="84"/>
        <v>0</v>
      </c>
      <c r="U248" s="69">
        <f t="shared" si="85"/>
        <v>0.56680333333333333</v>
      </c>
      <c r="V248" s="69">
        <f t="shared" si="86"/>
        <v>1.7306666666666668E-2</v>
      </c>
      <c r="W248" s="69">
        <f t="shared" si="87"/>
        <v>4.7319999999999994E-2</v>
      </c>
      <c r="X248" s="69">
        <f t="shared" si="88"/>
        <v>1.0869099999999998</v>
      </c>
    </row>
    <row r="249" spans="1:24" s="133" customFormat="1" ht="15" x14ac:dyDescent="0.2">
      <c r="A249" s="17" t="s">
        <v>342</v>
      </c>
      <c r="B249" s="18"/>
      <c r="C249" s="25">
        <v>294.53800000000001</v>
      </c>
      <c r="D249" s="20">
        <v>38.512000000000008</v>
      </c>
      <c r="E249" s="26">
        <v>3.6479999999999997</v>
      </c>
      <c r="F249" s="27">
        <v>13.988666666666667</v>
      </c>
      <c r="G249" s="23">
        <v>0.97633333333333328</v>
      </c>
      <c r="H249" s="156">
        <v>47.50333333333333</v>
      </c>
      <c r="I249" s="20" t="s">
        <v>19</v>
      </c>
      <c r="J249" s="25">
        <v>6.8256666666666668</v>
      </c>
      <c r="K249" s="26">
        <v>0.42666666666666669</v>
      </c>
      <c r="L249" s="26">
        <v>0.28766666666666668</v>
      </c>
      <c r="M249" s="25">
        <v>87.563666666666677</v>
      </c>
      <c r="N249" s="24">
        <f t="shared" si="78"/>
        <v>2.9453800000000001</v>
      </c>
      <c r="O249" s="24">
        <f t="shared" si="79"/>
        <v>0.38512000000000007</v>
      </c>
      <c r="P249" s="24">
        <f t="shared" si="80"/>
        <v>3.6479999999999999E-2</v>
      </c>
      <c r="Q249" s="24">
        <f t="shared" si="81"/>
        <v>0.13988666666666666</v>
      </c>
      <c r="R249" s="24">
        <f t="shared" si="82"/>
        <v>9.7633333333333322E-3</v>
      </c>
      <c r="S249" s="24">
        <f t="shared" si="83"/>
        <v>0.47503333333333331</v>
      </c>
      <c r="T249" s="24">
        <f t="shared" si="84"/>
        <v>0</v>
      </c>
      <c r="U249" s="24">
        <f t="shared" si="85"/>
        <v>6.8256666666666674E-2</v>
      </c>
      <c r="V249" s="24">
        <f t="shared" si="86"/>
        <v>4.2666666666666669E-3</v>
      </c>
      <c r="W249" s="24">
        <f t="shared" si="87"/>
        <v>2.8766666666666667E-3</v>
      </c>
      <c r="X249" s="24">
        <f t="shared" si="88"/>
        <v>0.87563666666666673</v>
      </c>
    </row>
    <row r="250" spans="1:24" s="132" customFormat="1" ht="15" x14ac:dyDescent="0.2">
      <c r="A250" s="83" t="s">
        <v>343</v>
      </c>
      <c r="B250" s="63"/>
      <c r="C250" s="68">
        <v>308.72632333333331</v>
      </c>
      <c r="D250" s="65">
        <v>56.510333333333335</v>
      </c>
      <c r="E250" s="66">
        <v>11.343</v>
      </c>
      <c r="F250" s="73">
        <v>3.58</v>
      </c>
      <c r="G250" s="67">
        <v>5.706666666666667</v>
      </c>
      <c r="H250" s="150" t="s">
        <v>15</v>
      </c>
      <c r="I250" s="66" t="s">
        <v>18</v>
      </c>
      <c r="J250" s="68">
        <v>48.318333333333328</v>
      </c>
      <c r="K250" s="66">
        <v>1.4586666666666668</v>
      </c>
      <c r="L250" s="66">
        <v>3.3303333333333334</v>
      </c>
      <c r="M250" s="68">
        <v>90.237333333333325</v>
      </c>
      <c r="N250" s="69">
        <f t="shared" si="78"/>
        <v>3.0872632333333332</v>
      </c>
      <c r="O250" s="69">
        <f t="shared" si="79"/>
        <v>0.5651033333333334</v>
      </c>
      <c r="P250" s="69">
        <f t="shared" si="80"/>
        <v>0.11343</v>
      </c>
      <c r="Q250" s="69">
        <f t="shared" si="81"/>
        <v>3.5799999999999998E-2</v>
      </c>
      <c r="R250" s="69">
        <f t="shared" si="82"/>
        <v>5.7066666666666668E-2</v>
      </c>
      <c r="S250" s="69">
        <f t="shared" si="83"/>
        <v>0</v>
      </c>
      <c r="T250" s="69">
        <f t="shared" si="84"/>
        <v>0</v>
      </c>
      <c r="U250" s="69">
        <f t="shared" si="85"/>
        <v>0.4831833333333333</v>
      </c>
      <c r="V250" s="69">
        <f t="shared" si="86"/>
        <v>1.4586666666666668E-2</v>
      </c>
      <c r="W250" s="69">
        <f t="shared" si="87"/>
        <v>3.3303333333333331E-2</v>
      </c>
      <c r="X250" s="69">
        <f t="shared" si="88"/>
        <v>0.90237333333333325</v>
      </c>
    </row>
    <row r="251" spans="1:24" ht="15" x14ac:dyDescent="0.2">
      <c r="A251" s="17" t="s">
        <v>344</v>
      </c>
      <c r="B251" s="18"/>
      <c r="C251" s="25">
        <v>292.01348999999999</v>
      </c>
      <c r="D251" s="20">
        <v>56.396999999999998</v>
      </c>
      <c r="E251" s="26">
        <v>8.3030000000000008</v>
      </c>
      <c r="F251" s="27">
        <v>3.11</v>
      </c>
      <c r="G251" s="23">
        <v>4.296666666666666</v>
      </c>
      <c r="H251" s="149">
        <v>42.24</v>
      </c>
      <c r="I251" s="26" t="s">
        <v>18</v>
      </c>
      <c r="J251" s="25">
        <v>29.415666666666667</v>
      </c>
      <c r="K251" s="26">
        <v>0.81766666666666676</v>
      </c>
      <c r="L251" s="26">
        <v>3.0443333333333329</v>
      </c>
      <c r="M251" s="25">
        <v>77.848666666666659</v>
      </c>
      <c r="N251" s="24">
        <f t="shared" si="78"/>
        <v>2.9201348999999999</v>
      </c>
      <c r="O251" s="24">
        <f t="shared" si="79"/>
        <v>0.56396999999999997</v>
      </c>
      <c r="P251" s="24">
        <f t="shared" si="80"/>
        <v>8.3030000000000007E-2</v>
      </c>
      <c r="Q251" s="24">
        <f t="shared" si="81"/>
        <v>3.1099999999999999E-2</v>
      </c>
      <c r="R251" s="24">
        <f t="shared" si="82"/>
        <v>4.296666666666666E-2</v>
      </c>
      <c r="S251" s="24">
        <f t="shared" si="83"/>
        <v>0.4224</v>
      </c>
      <c r="T251" s="24">
        <f t="shared" si="84"/>
        <v>0</v>
      </c>
      <c r="U251" s="24">
        <f t="shared" si="85"/>
        <v>0.29415666666666668</v>
      </c>
      <c r="V251" s="24">
        <f t="shared" si="86"/>
        <v>8.1766666666666672E-3</v>
      </c>
      <c r="W251" s="24">
        <f t="shared" si="87"/>
        <v>3.0443333333333329E-2</v>
      </c>
      <c r="X251" s="24">
        <f t="shared" si="88"/>
        <v>0.77848666666666655</v>
      </c>
    </row>
    <row r="252" spans="1:24" ht="15" x14ac:dyDescent="0.2">
      <c r="A252" s="62" t="s">
        <v>345</v>
      </c>
      <c r="B252" s="63"/>
      <c r="C252" s="68">
        <v>253.19361833333332</v>
      </c>
      <c r="D252" s="65">
        <v>49.941499999999998</v>
      </c>
      <c r="E252" s="66">
        <v>9.4251666666666658</v>
      </c>
      <c r="F252" s="73">
        <v>3.6533333333333338</v>
      </c>
      <c r="G252" s="67">
        <v>6.8833333333333329</v>
      </c>
      <c r="H252" s="150">
        <v>0.17</v>
      </c>
      <c r="I252" s="66" t="s">
        <v>18</v>
      </c>
      <c r="J252" s="68">
        <v>60.428333333333335</v>
      </c>
      <c r="K252" s="66">
        <v>1.5856666666666668</v>
      </c>
      <c r="L252" s="66">
        <v>2.9853333333333332</v>
      </c>
      <c r="M252" s="68">
        <v>131.75966666666667</v>
      </c>
      <c r="N252" s="69">
        <f t="shared" si="78"/>
        <v>2.5319361833333334</v>
      </c>
      <c r="O252" s="69">
        <f t="shared" si="79"/>
        <v>0.499415</v>
      </c>
      <c r="P252" s="69">
        <f t="shared" si="80"/>
        <v>9.4251666666666664E-2</v>
      </c>
      <c r="Q252" s="69">
        <f t="shared" si="81"/>
        <v>3.6533333333333334E-2</v>
      </c>
      <c r="R252" s="69">
        <f t="shared" si="82"/>
        <v>6.883333333333333E-2</v>
      </c>
      <c r="S252" s="69">
        <f t="shared" si="83"/>
        <v>1.7000000000000001E-3</v>
      </c>
      <c r="T252" s="69">
        <f t="shared" si="84"/>
        <v>0</v>
      </c>
      <c r="U252" s="69">
        <f t="shared" si="85"/>
        <v>0.60428333333333339</v>
      </c>
      <c r="V252" s="69">
        <f t="shared" si="86"/>
        <v>1.5856666666666668E-2</v>
      </c>
      <c r="W252" s="69">
        <f t="shared" si="87"/>
        <v>2.9853333333333332E-2</v>
      </c>
      <c r="X252" s="69">
        <f t="shared" si="88"/>
        <v>1.3175966666666667</v>
      </c>
    </row>
    <row r="253" spans="1:24" ht="15" x14ac:dyDescent="0.2">
      <c r="A253" s="17" t="s">
        <v>346</v>
      </c>
      <c r="B253" s="18"/>
      <c r="C253" s="19">
        <v>299.8101504347826</v>
      </c>
      <c r="D253" s="20">
        <v>58.646434782608694</v>
      </c>
      <c r="E253" s="21">
        <v>7.9535652173913043</v>
      </c>
      <c r="F253" s="22">
        <v>3.1033333333333335</v>
      </c>
      <c r="G253" s="23">
        <v>2.3066666666666666</v>
      </c>
      <c r="H253" s="149">
        <v>2.9866666666666668</v>
      </c>
      <c r="I253" s="21" t="s">
        <v>19</v>
      </c>
      <c r="J253" s="19">
        <v>25.463333333333335</v>
      </c>
      <c r="K253" s="21">
        <v>0.76333333333333331</v>
      </c>
      <c r="L253" s="21">
        <v>1</v>
      </c>
      <c r="M253" s="19">
        <v>15.753333333333336</v>
      </c>
      <c r="N253" s="24">
        <f t="shared" si="78"/>
        <v>2.9981015043478259</v>
      </c>
      <c r="O253" s="24">
        <f t="shared" si="79"/>
        <v>0.58646434782608692</v>
      </c>
      <c r="P253" s="24">
        <f t="shared" si="80"/>
        <v>7.9535652173913049E-2</v>
      </c>
      <c r="Q253" s="24">
        <f t="shared" si="81"/>
        <v>3.1033333333333336E-2</v>
      </c>
      <c r="R253" s="24">
        <f t="shared" si="82"/>
        <v>2.3066666666666666E-2</v>
      </c>
      <c r="S253" s="24">
        <f t="shared" si="83"/>
        <v>2.9866666666666666E-2</v>
      </c>
      <c r="T253" s="24">
        <f t="shared" si="84"/>
        <v>0</v>
      </c>
      <c r="U253" s="24">
        <f t="shared" si="85"/>
        <v>0.25463333333333332</v>
      </c>
      <c r="V253" s="24">
        <f t="shared" si="86"/>
        <v>7.6333333333333331E-3</v>
      </c>
      <c r="W253" s="24">
        <f t="shared" si="87"/>
        <v>0.01</v>
      </c>
      <c r="X253" s="24">
        <f t="shared" si="88"/>
        <v>0.15753333333333336</v>
      </c>
    </row>
    <row r="254" spans="1:24" ht="15" x14ac:dyDescent="0.2">
      <c r="A254" s="62" t="s">
        <v>347</v>
      </c>
      <c r="B254" s="63"/>
      <c r="C254" s="64">
        <v>310.96494000000001</v>
      </c>
      <c r="D254" s="65">
        <v>61.451999999999998</v>
      </c>
      <c r="E254" s="66">
        <v>8.3979999999999997</v>
      </c>
      <c r="F254" s="67">
        <v>2.84</v>
      </c>
      <c r="G254" s="67">
        <v>2.4333333333333331</v>
      </c>
      <c r="H254" s="167" t="s">
        <v>18</v>
      </c>
      <c r="I254" s="66" t="s">
        <v>18</v>
      </c>
      <c r="J254" s="64">
        <v>22.220333333333333</v>
      </c>
      <c r="K254" s="67">
        <v>2.6616666666666666</v>
      </c>
      <c r="L254" s="67">
        <v>2.2686666666666664</v>
      </c>
      <c r="M254" s="64">
        <v>51.617999999999995</v>
      </c>
      <c r="N254" s="69">
        <f t="shared" si="78"/>
        <v>3.1096494000000003</v>
      </c>
      <c r="O254" s="69">
        <f t="shared" si="79"/>
        <v>0.61451999999999996</v>
      </c>
      <c r="P254" s="69">
        <f t="shared" si="80"/>
        <v>8.3979999999999999E-2</v>
      </c>
      <c r="Q254" s="69">
        <f t="shared" si="81"/>
        <v>2.8399999999999998E-2</v>
      </c>
      <c r="R254" s="69">
        <f t="shared" si="82"/>
        <v>2.4333333333333332E-2</v>
      </c>
      <c r="S254" s="69">
        <f t="shared" si="83"/>
        <v>0</v>
      </c>
      <c r="T254" s="69">
        <f t="shared" si="84"/>
        <v>0</v>
      </c>
      <c r="U254" s="69">
        <f t="shared" si="85"/>
        <v>0.22220333333333334</v>
      </c>
      <c r="V254" s="69">
        <f t="shared" si="86"/>
        <v>2.6616666666666667E-2</v>
      </c>
      <c r="W254" s="69">
        <f t="shared" si="87"/>
        <v>2.2686666666666664E-2</v>
      </c>
      <c r="X254" s="69">
        <f t="shared" si="88"/>
        <v>0.51617999999999997</v>
      </c>
    </row>
    <row r="255" spans="1:24" s="133" customFormat="1" ht="15" x14ac:dyDescent="0.2">
      <c r="A255" s="17" t="s">
        <v>348</v>
      </c>
      <c r="B255" s="18"/>
      <c r="C255" s="25">
        <v>9.5336913043478191</v>
      </c>
      <c r="D255" s="20">
        <v>2.0371014492753532</v>
      </c>
      <c r="E255" s="26">
        <v>0.86956521739130432</v>
      </c>
      <c r="F255" s="27" t="s">
        <v>18</v>
      </c>
      <c r="G255" s="23">
        <v>1.1200000000000001</v>
      </c>
      <c r="H255" s="151">
        <v>21.5</v>
      </c>
      <c r="I255" s="20">
        <v>4.9866666666666672</v>
      </c>
      <c r="J255" s="25">
        <v>9.34</v>
      </c>
      <c r="K255" s="26">
        <v>0.12666666666666668</v>
      </c>
      <c r="L255" s="26">
        <v>0.1466666666666667</v>
      </c>
      <c r="M255" s="25">
        <v>9.6166666666666671</v>
      </c>
      <c r="N255" s="24">
        <f t="shared" si="78"/>
        <v>9.5336913043478189E-2</v>
      </c>
      <c r="O255" s="24">
        <f t="shared" si="79"/>
        <v>2.0371014492753532E-2</v>
      </c>
      <c r="P255" s="24">
        <f t="shared" si="80"/>
        <v>8.6956521739130436E-3</v>
      </c>
      <c r="Q255" s="24">
        <f t="shared" si="81"/>
        <v>0</v>
      </c>
      <c r="R255" s="24">
        <f t="shared" si="82"/>
        <v>1.1200000000000002E-2</v>
      </c>
      <c r="S255" s="24">
        <f t="shared" si="83"/>
        <v>0.215</v>
      </c>
      <c r="T255" s="24">
        <f t="shared" si="84"/>
        <v>4.986666666666667E-2</v>
      </c>
      <c r="U255" s="24">
        <f t="shared" si="85"/>
        <v>9.3399999999999997E-2</v>
      </c>
      <c r="V255" s="24">
        <f t="shared" si="86"/>
        <v>1.2666666666666668E-3</v>
      </c>
      <c r="W255" s="24">
        <f t="shared" si="87"/>
        <v>1.4666666666666669E-3</v>
      </c>
      <c r="X255" s="24">
        <f t="shared" si="88"/>
        <v>9.6166666666666678E-2</v>
      </c>
    </row>
    <row r="256" spans="1:24" s="132" customFormat="1" ht="15" x14ac:dyDescent="0.2">
      <c r="A256" s="62" t="s">
        <v>349</v>
      </c>
      <c r="B256" s="63"/>
      <c r="C256" s="76">
        <v>204.96677</v>
      </c>
      <c r="D256" s="65">
        <v>12.972916666666666</v>
      </c>
      <c r="E256" s="77">
        <v>2.3354166666666667</v>
      </c>
      <c r="F256" s="77">
        <v>17.971</v>
      </c>
      <c r="G256" s="67">
        <v>19.041</v>
      </c>
      <c r="H256" s="152" t="s">
        <v>15</v>
      </c>
      <c r="I256" s="89">
        <v>8.2833333333333332</v>
      </c>
      <c r="J256" s="76">
        <v>29.77333333333333</v>
      </c>
      <c r="K256" s="77">
        <v>0.95899999999999996</v>
      </c>
      <c r="L256" s="65">
        <v>0.27366666666666667</v>
      </c>
      <c r="M256" s="76">
        <v>32.441000000000003</v>
      </c>
      <c r="N256" s="69">
        <f t="shared" si="78"/>
        <v>2.0496677000000001</v>
      </c>
      <c r="O256" s="69">
        <f t="shared" si="79"/>
        <v>0.12972916666666667</v>
      </c>
      <c r="P256" s="69">
        <f t="shared" si="80"/>
        <v>2.3354166666666665E-2</v>
      </c>
      <c r="Q256" s="69">
        <f t="shared" si="81"/>
        <v>0.17971000000000001</v>
      </c>
      <c r="R256" s="69">
        <f t="shared" si="82"/>
        <v>0.19041</v>
      </c>
      <c r="S256" s="69">
        <f t="shared" si="83"/>
        <v>0</v>
      </c>
      <c r="T256" s="69">
        <f t="shared" si="84"/>
        <v>8.2833333333333328E-2</v>
      </c>
      <c r="U256" s="69">
        <f t="shared" si="85"/>
        <v>0.29773333333333329</v>
      </c>
      <c r="V256" s="69">
        <f t="shared" si="86"/>
        <v>9.5899999999999996E-3</v>
      </c>
      <c r="W256" s="69">
        <f t="shared" si="87"/>
        <v>2.7366666666666668E-3</v>
      </c>
      <c r="X256" s="69">
        <f t="shared" si="88"/>
        <v>0.32441000000000003</v>
      </c>
    </row>
    <row r="257" spans="1:24" ht="15" x14ac:dyDescent="0.2">
      <c r="A257" s="17" t="s">
        <v>350</v>
      </c>
      <c r="B257" s="18"/>
      <c r="C257" s="19">
        <v>53.309047826086925</v>
      </c>
      <c r="D257" s="20">
        <v>14.02478260869564</v>
      </c>
      <c r="E257" s="21">
        <v>0.56521739130434789</v>
      </c>
      <c r="F257" s="22">
        <v>0.11</v>
      </c>
      <c r="G257" s="23">
        <v>3.0133333333333332</v>
      </c>
      <c r="H257" s="149">
        <v>1.17</v>
      </c>
      <c r="I257" s="21">
        <v>2.8333333333333335</v>
      </c>
      <c r="J257" s="19">
        <v>5.78</v>
      </c>
      <c r="K257" s="21">
        <v>0.08</v>
      </c>
      <c r="L257" s="21">
        <v>9.3333333333333338E-2</v>
      </c>
      <c r="M257" s="19">
        <v>8.2766666666666655</v>
      </c>
      <c r="N257" s="24">
        <f t="shared" si="78"/>
        <v>0.53309047826086919</v>
      </c>
      <c r="O257" s="24">
        <f t="shared" si="79"/>
        <v>0.14024782608695641</v>
      </c>
      <c r="P257" s="24">
        <f t="shared" si="80"/>
        <v>5.6521739130434793E-3</v>
      </c>
      <c r="Q257" s="24">
        <f t="shared" si="81"/>
        <v>1.1000000000000001E-3</v>
      </c>
      <c r="R257" s="24">
        <f t="shared" si="82"/>
        <v>3.0133333333333331E-2</v>
      </c>
      <c r="S257" s="24">
        <f t="shared" si="83"/>
        <v>1.1699999999999999E-2</v>
      </c>
      <c r="T257" s="24">
        <f t="shared" si="84"/>
        <v>2.8333333333333335E-2</v>
      </c>
      <c r="U257" s="24">
        <f t="shared" si="85"/>
        <v>5.7800000000000004E-2</v>
      </c>
      <c r="V257" s="24">
        <f t="shared" si="86"/>
        <v>8.0000000000000004E-4</v>
      </c>
      <c r="W257" s="24">
        <f t="shared" si="87"/>
        <v>9.3333333333333332E-4</v>
      </c>
      <c r="X257" s="24">
        <f t="shared" si="88"/>
        <v>8.2766666666666655E-2</v>
      </c>
    </row>
    <row r="258" spans="1:24" ht="15" x14ac:dyDescent="0.2">
      <c r="A258" s="62" t="s">
        <v>351</v>
      </c>
      <c r="B258" s="63"/>
      <c r="C258" s="79">
        <v>110.87629999999999</v>
      </c>
      <c r="D258" s="80">
        <v>0</v>
      </c>
      <c r="E258" s="80">
        <v>16.263333333333332</v>
      </c>
      <c r="F258" s="81">
        <v>4.5933333333333337</v>
      </c>
      <c r="G258" s="67" t="s">
        <v>15</v>
      </c>
      <c r="H258" s="155">
        <v>2.77</v>
      </c>
      <c r="I258" s="81"/>
      <c r="J258" s="82">
        <v>19.203333333333333</v>
      </c>
      <c r="K258" s="81">
        <v>0.25</v>
      </c>
      <c r="L258" s="81">
        <v>0.16333333333333333</v>
      </c>
      <c r="M258" s="82">
        <v>15.74</v>
      </c>
      <c r="N258" s="69">
        <f t="shared" si="78"/>
        <v>1.1087629999999999</v>
      </c>
      <c r="O258" s="69">
        <f t="shared" si="79"/>
        <v>0</v>
      </c>
      <c r="P258" s="69">
        <f t="shared" si="80"/>
        <v>0.16263333333333332</v>
      </c>
      <c r="Q258" s="69">
        <f t="shared" si="81"/>
        <v>4.593333333333334E-2</v>
      </c>
      <c r="R258" s="69">
        <f t="shared" si="82"/>
        <v>0</v>
      </c>
      <c r="S258" s="69">
        <f t="shared" si="83"/>
        <v>2.7699999999999999E-2</v>
      </c>
      <c r="T258" s="69">
        <f t="shared" si="84"/>
        <v>0</v>
      </c>
      <c r="U258" s="69">
        <f t="shared" si="85"/>
        <v>0.19203333333333333</v>
      </c>
      <c r="V258" s="69">
        <f t="shared" si="86"/>
        <v>2.5000000000000001E-3</v>
      </c>
      <c r="W258" s="69">
        <f t="shared" si="87"/>
        <v>1.6333333333333332E-3</v>
      </c>
      <c r="X258" s="69">
        <f t="shared" si="88"/>
        <v>0.15740000000000001</v>
      </c>
    </row>
    <row r="259" spans="1:24" ht="15" x14ac:dyDescent="0.2">
      <c r="A259" s="17" t="s">
        <v>352</v>
      </c>
      <c r="B259" s="18"/>
      <c r="C259" s="91">
        <v>107.20556666666666</v>
      </c>
      <c r="D259" s="43">
        <v>0</v>
      </c>
      <c r="E259" s="43">
        <v>16.649999999999999</v>
      </c>
      <c r="F259" s="43">
        <v>4.0033333333333339</v>
      </c>
      <c r="G259" s="23" t="s">
        <v>15</v>
      </c>
      <c r="H259" s="153">
        <v>47.86</v>
      </c>
      <c r="I259" s="43"/>
      <c r="J259" s="91">
        <v>22.8</v>
      </c>
      <c r="K259" s="43">
        <v>0.25333333333333335</v>
      </c>
      <c r="L259" s="43">
        <v>0.17333333333333334</v>
      </c>
      <c r="M259" s="91">
        <v>13.546666666666667</v>
      </c>
      <c r="N259" s="24">
        <f t="shared" si="78"/>
        <v>1.0720556666666665</v>
      </c>
      <c r="O259" s="24">
        <f t="shared" si="79"/>
        <v>0</v>
      </c>
      <c r="P259" s="24">
        <f t="shared" si="80"/>
        <v>0.16649999999999998</v>
      </c>
      <c r="Q259" s="24">
        <f t="shared" si="81"/>
        <v>4.0033333333333337E-2</v>
      </c>
      <c r="R259" s="24">
        <f t="shared" si="82"/>
        <v>0</v>
      </c>
      <c r="S259" s="24">
        <f t="shared" si="83"/>
        <v>0.47859999999999997</v>
      </c>
      <c r="T259" s="24">
        <f t="shared" si="84"/>
        <v>0</v>
      </c>
      <c r="U259" s="24">
        <f t="shared" si="85"/>
        <v>0.22800000000000001</v>
      </c>
      <c r="V259" s="24">
        <f t="shared" si="86"/>
        <v>2.5333333333333336E-3</v>
      </c>
      <c r="W259" s="24">
        <f t="shared" si="87"/>
        <v>1.7333333333333335E-3</v>
      </c>
      <c r="X259" s="24">
        <f t="shared" si="88"/>
        <v>0.13546666666666668</v>
      </c>
    </row>
    <row r="260" spans="1:24" s="132" customFormat="1" ht="15" x14ac:dyDescent="0.2">
      <c r="A260" s="62" t="s">
        <v>353</v>
      </c>
      <c r="B260" s="63"/>
      <c r="C260" s="76">
        <v>36.327599024534216</v>
      </c>
      <c r="D260" s="65">
        <v>9.3210000000000051</v>
      </c>
      <c r="E260" s="77">
        <v>0.82499999999999996</v>
      </c>
      <c r="F260" s="78" t="s">
        <v>18</v>
      </c>
      <c r="G260" s="67">
        <v>1.4216666666666669</v>
      </c>
      <c r="H260" s="162">
        <v>16.29</v>
      </c>
      <c r="I260" s="65">
        <v>3.2533333333333334</v>
      </c>
      <c r="J260" s="76">
        <v>4.437666666666666</v>
      </c>
      <c r="K260" s="77">
        <v>5.7000000000000002E-2</v>
      </c>
      <c r="L260" s="77">
        <v>0.22366666666666668</v>
      </c>
      <c r="M260" s="76">
        <v>3.2323333333333331</v>
      </c>
      <c r="N260" s="69">
        <f t="shared" si="78"/>
        <v>0.36327599024534218</v>
      </c>
      <c r="O260" s="69">
        <f t="shared" si="79"/>
        <v>9.3210000000000057E-2</v>
      </c>
      <c r="P260" s="69">
        <f t="shared" si="80"/>
        <v>8.2500000000000004E-3</v>
      </c>
      <c r="Q260" s="69">
        <f t="shared" si="81"/>
        <v>0</v>
      </c>
      <c r="R260" s="69">
        <f t="shared" si="82"/>
        <v>1.4216666666666669E-2</v>
      </c>
      <c r="S260" s="69">
        <f t="shared" si="83"/>
        <v>0.16289999999999999</v>
      </c>
      <c r="T260" s="69">
        <f t="shared" si="84"/>
        <v>3.2533333333333331E-2</v>
      </c>
      <c r="U260" s="69">
        <f t="shared" si="85"/>
        <v>4.4376666666666661E-2</v>
      </c>
      <c r="V260" s="69">
        <f t="shared" si="86"/>
        <v>5.6999999999999998E-4</v>
      </c>
      <c r="W260" s="69">
        <f t="shared" si="87"/>
        <v>2.2366666666666668E-3</v>
      </c>
      <c r="X260" s="69">
        <f t="shared" si="88"/>
        <v>3.2323333333333329E-2</v>
      </c>
    </row>
    <row r="261" spans="1:24" s="133" customFormat="1" ht="15" x14ac:dyDescent="0.2">
      <c r="A261" s="41" t="s">
        <v>106</v>
      </c>
      <c r="B261" s="18"/>
      <c r="C261" s="25">
        <v>63.142434782608696</v>
      </c>
      <c r="D261" s="20">
        <v>16.880144927536232</v>
      </c>
      <c r="E261" s="26">
        <v>0.70652173913043481</v>
      </c>
      <c r="F261" s="27" t="s">
        <v>18</v>
      </c>
      <c r="G261" s="23">
        <v>1.0166666666666666</v>
      </c>
      <c r="H261" s="151" t="s">
        <v>15</v>
      </c>
      <c r="I261" s="20" t="s">
        <v>18</v>
      </c>
      <c r="J261" s="25">
        <v>4.0383333333333331</v>
      </c>
      <c r="K261" s="26">
        <v>9.1666666666666674E-2</v>
      </c>
      <c r="L261" s="20">
        <v>0.60333333333333339</v>
      </c>
      <c r="M261" s="25">
        <v>4.0966666666666667</v>
      </c>
      <c r="N261" s="24">
        <f t="shared" si="78"/>
        <v>0.63142434782608692</v>
      </c>
      <c r="O261" s="24">
        <f t="shared" si="79"/>
        <v>0.16880144927536234</v>
      </c>
      <c r="P261" s="24">
        <f t="shared" si="80"/>
        <v>7.0652173913043478E-3</v>
      </c>
      <c r="Q261" s="24">
        <f t="shared" si="81"/>
        <v>0</v>
      </c>
      <c r="R261" s="24">
        <f t="shared" si="82"/>
        <v>1.0166666666666666E-2</v>
      </c>
      <c r="S261" s="24">
        <f t="shared" si="83"/>
        <v>0</v>
      </c>
      <c r="T261" s="24">
        <f t="shared" si="84"/>
        <v>0</v>
      </c>
      <c r="U261" s="24">
        <f t="shared" si="85"/>
        <v>4.0383333333333334E-2</v>
      </c>
      <c r="V261" s="24">
        <f t="shared" si="86"/>
        <v>9.1666666666666676E-4</v>
      </c>
      <c r="W261" s="24">
        <f t="shared" si="87"/>
        <v>6.0333333333333341E-3</v>
      </c>
      <c r="X261" s="24">
        <f t="shared" si="88"/>
        <v>4.0966666666666665E-2</v>
      </c>
    </row>
    <row r="262" spans="1:24" s="132" customFormat="1" ht="15" x14ac:dyDescent="0.2">
      <c r="A262" s="62" t="s">
        <v>354</v>
      </c>
      <c r="B262" s="63"/>
      <c r="C262" s="64">
        <v>27.92745942028985</v>
      </c>
      <c r="D262" s="65">
        <v>5.9620289855072475</v>
      </c>
      <c r="E262" s="66">
        <v>1.2246376811594204</v>
      </c>
      <c r="F262" s="67">
        <v>0.4366666666666667</v>
      </c>
      <c r="G262" s="67">
        <v>1.92</v>
      </c>
      <c r="H262" s="160" t="s">
        <v>15</v>
      </c>
      <c r="I262" s="66">
        <v>201.36</v>
      </c>
      <c r="J262" s="64">
        <v>10.9</v>
      </c>
      <c r="K262" s="67">
        <v>0.15</v>
      </c>
      <c r="L262" s="67">
        <v>0.41333333333333333</v>
      </c>
      <c r="M262" s="64">
        <v>9.61</v>
      </c>
      <c r="N262" s="69">
        <f t="shared" si="78"/>
        <v>0.27927459420289852</v>
      </c>
      <c r="O262" s="69">
        <f t="shared" si="79"/>
        <v>5.9620289855072478E-2</v>
      </c>
      <c r="P262" s="69">
        <f t="shared" si="80"/>
        <v>1.2246376811594205E-2</v>
      </c>
      <c r="Q262" s="69">
        <f t="shared" si="81"/>
        <v>4.3666666666666671E-3</v>
      </c>
      <c r="R262" s="69">
        <f t="shared" si="82"/>
        <v>1.9199999999999998E-2</v>
      </c>
      <c r="S262" s="69">
        <f t="shared" si="83"/>
        <v>0</v>
      </c>
      <c r="T262" s="69">
        <f t="shared" si="84"/>
        <v>2.0136000000000003</v>
      </c>
      <c r="U262" s="69">
        <f t="shared" si="85"/>
        <v>0.109</v>
      </c>
      <c r="V262" s="69">
        <f t="shared" si="86"/>
        <v>1.5E-3</v>
      </c>
      <c r="W262" s="69">
        <f t="shared" si="87"/>
        <v>4.1333333333333335E-3</v>
      </c>
      <c r="X262" s="69">
        <f t="shared" si="88"/>
        <v>9.6099999999999991E-2</v>
      </c>
    </row>
    <row r="263" spans="1:24" s="133" customFormat="1" ht="15" x14ac:dyDescent="0.2">
      <c r="A263" s="17" t="s">
        <v>355</v>
      </c>
      <c r="B263" s="18"/>
      <c r="C263" s="28">
        <v>21.285881159420292</v>
      </c>
      <c r="D263" s="20">
        <v>4.8926086956521777</v>
      </c>
      <c r="E263" s="21">
        <v>1.0507246376811594</v>
      </c>
      <c r="F263" s="23">
        <v>0.15</v>
      </c>
      <c r="G263" s="23">
        <v>2.563333333333333</v>
      </c>
      <c r="H263" s="147">
        <v>18.5</v>
      </c>
      <c r="I263" s="23">
        <v>100.21</v>
      </c>
      <c r="J263" s="28">
        <v>7.79</v>
      </c>
      <c r="K263" s="23">
        <v>0.14000000000000001</v>
      </c>
      <c r="L263" s="23">
        <v>0.41</v>
      </c>
      <c r="M263" s="28">
        <v>8.7633333333333336</v>
      </c>
      <c r="N263" s="24">
        <f t="shared" si="78"/>
        <v>0.21285881159420292</v>
      </c>
      <c r="O263" s="24">
        <f t="shared" si="79"/>
        <v>4.8926086956521779E-2</v>
      </c>
      <c r="P263" s="24">
        <f t="shared" si="80"/>
        <v>1.0507246376811594E-2</v>
      </c>
      <c r="Q263" s="24">
        <f t="shared" si="81"/>
        <v>1.5E-3</v>
      </c>
      <c r="R263" s="24">
        <f t="shared" si="82"/>
        <v>2.5633333333333331E-2</v>
      </c>
      <c r="S263" s="24">
        <f t="shared" si="83"/>
        <v>0.185</v>
      </c>
      <c r="T263" s="24">
        <f t="shared" si="84"/>
        <v>1.0021</v>
      </c>
      <c r="U263" s="24">
        <f t="shared" si="85"/>
        <v>7.7899999999999997E-2</v>
      </c>
      <c r="V263" s="24">
        <f t="shared" si="86"/>
        <v>1.4000000000000002E-3</v>
      </c>
      <c r="W263" s="24">
        <f t="shared" si="87"/>
        <v>4.0999999999999995E-3</v>
      </c>
      <c r="X263" s="24">
        <f t="shared" si="88"/>
        <v>8.7633333333333341E-2</v>
      </c>
    </row>
    <row r="264" spans="1:24" s="132" customFormat="1" ht="15" x14ac:dyDescent="0.2">
      <c r="A264" s="62" t="s">
        <v>356</v>
      </c>
      <c r="B264" s="63"/>
      <c r="C264" s="76">
        <v>23.281363768116009</v>
      </c>
      <c r="D264" s="65">
        <v>5.4668115942029107</v>
      </c>
      <c r="E264" s="77">
        <v>1.0398550724637681</v>
      </c>
      <c r="F264" s="78">
        <v>0.1466666666666667</v>
      </c>
      <c r="G264" s="67">
        <v>1.5933333333333335</v>
      </c>
      <c r="H264" s="163" t="s">
        <v>15</v>
      </c>
      <c r="I264" s="65">
        <v>158.21</v>
      </c>
      <c r="J264" s="76">
        <v>11.13</v>
      </c>
      <c r="K264" s="77">
        <v>0.15333333333333332</v>
      </c>
      <c r="L264" s="77">
        <v>0.33333333333333331</v>
      </c>
      <c r="M264" s="85">
        <v>6.37</v>
      </c>
      <c r="N264" s="69">
        <f t="shared" si="78"/>
        <v>0.23281363768116009</v>
      </c>
      <c r="O264" s="69">
        <f t="shared" si="79"/>
        <v>5.4668115942029111E-2</v>
      </c>
      <c r="P264" s="69">
        <f t="shared" si="80"/>
        <v>1.0398550724637681E-2</v>
      </c>
      <c r="Q264" s="69">
        <f t="shared" si="81"/>
        <v>1.4666666666666669E-3</v>
      </c>
      <c r="R264" s="69">
        <f t="shared" si="82"/>
        <v>1.5933333333333334E-2</v>
      </c>
      <c r="S264" s="69">
        <f t="shared" si="83"/>
        <v>0</v>
      </c>
      <c r="T264" s="69">
        <f t="shared" si="84"/>
        <v>1.5821000000000001</v>
      </c>
      <c r="U264" s="69">
        <f t="shared" si="85"/>
        <v>0.11130000000000001</v>
      </c>
      <c r="V264" s="69">
        <f t="shared" si="86"/>
        <v>1.5333333333333332E-3</v>
      </c>
      <c r="W264" s="69">
        <f t="shared" si="87"/>
        <v>3.3333333333333331E-3</v>
      </c>
      <c r="X264" s="69">
        <f t="shared" si="88"/>
        <v>6.3700000000000007E-2</v>
      </c>
    </row>
    <row r="265" spans="1:24" s="133" customFormat="1" ht="15" x14ac:dyDescent="0.2">
      <c r="A265" s="17" t="s">
        <v>359</v>
      </c>
      <c r="B265" s="18"/>
      <c r="C265" s="28">
        <v>351.2267333333333</v>
      </c>
      <c r="D265" s="20">
        <v>86.773333333333326</v>
      </c>
      <c r="E265" s="21">
        <v>0.43</v>
      </c>
      <c r="F265" s="23" t="s">
        <v>18</v>
      </c>
      <c r="G265" s="23">
        <v>0.23666666666666666</v>
      </c>
      <c r="H265" s="171" t="s">
        <v>15</v>
      </c>
      <c r="I265" s="21" t="s">
        <v>18</v>
      </c>
      <c r="J265" s="28">
        <v>4.0999999999999996</v>
      </c>
      <c r="K265" s="23" t="s">
        <v>18</v>
      </c>
      <c r="L265" s="23">
        <v>0.51</v>
      </c>
      <c r="M265" s="28">
        <v>27.413333333333338</v>
      </c>
      <c r="N265" s="24">
        <f t="shared" ref="N265:N290" si="89">IF(ISNUMBER(C265),C265/100,0)</f>
        <v>3.512267333333333</v>
      </c>
      <c r="O265" s="24">
        <f t="shared" ref="O265:O290" si="90">IF(ISNUMBER(D265),D265/100,0)</f>
        <v>0.86773333333333325</v>
      </c>
      <c r="P265" s="24">
        <f t="shared" ref="P265:P290" si="91">IF(ISNUMBER(E265),E265/100,0)</f>
        <v>4.3E-3</v>
      </c>
      <c r="Q265" s="24">
        <f t="shared" ref="Q265:Q290" si="92">IF(ISNUMBER(F265),F265/100,0)</f>
        <v>0</v>
      </c>
      <c r="R265" s="24">
        <f t="shared" ref="R265:R290" si="93">IF(ISNUMBER(G265),G265/100,0)</f>
        <v>2.3666666666666667E-3</v>
      </c>
      <c r="S265" s="24">
        <f t="shared" ref="S265:S290" si="94">IF(ISNUMBER(H265),H265/100,0)</f>
        <v>0</v>
      </c>
      <c r="T265" s="24">
        <f t="shared" ref="T265:T290" si="95">IF(ISNUMBER(I265),I265/100,0)</f>
        <v>0</v>
      </c>
      <c r="U265" s="24">
        <f t="shared" ref="U265:U290" si="96">IF(ISNUMBER(J265),J265/100,0)</f>
        <v>4.0999999999999995E-2</v>
      </c>
      <c r="V265" s="24">
        <f t="shared" ref="V265:V290" si="97">IF(ISNUMBER(K265),K265/100,0)</f>
        <v>0</v>
      </c>
      <c r="W265" s="24">
        <f t="shared" ref="W265:W290" si="98">IF(ISNUMBER(L265),L265/100,0)</f>
        <v>5.1000000000000004E-3</v>
      </c>
      <c r="X265" s="24">
        <f t="shared" ref="X265:X290" si="99">IF(ISNUMBER(M265),M265/100,0)</f>
        <v>0.2741333333333334</v>
      </c>
    </row>
    <row r="266" spans="1:24" s="132" customFormat="1" ht="15" x14ac:dyDescent="0.2">
      <c r="A266" s="62" t="s">
        <v>360</v>
      </c>
      <c r="B266" s="63"/>
      <c r="C266" s="79">
        <v>164.11533659299215</v>
      </c>
      <c r="D266" s="80">
        <v>0</v>
      </c>
      <c r="E266" s="80">
        <v>21.5</v>
      </c>
      <c r="F266" s="81">
        <v>8.0166666666666657</v>
      </c>
      <c r="G266" s="67" t="s">
        <v>15</v>
      </c>
      <c r="H266" s="155" t="s">
        <v>18</v>
      </c>
      <c r="I266" s="81"/>
      <c r="J266" s="82">
        <v>24.074333333333332</v>
      </c>
      <c r="K266" s="81">
        <v>1.43</v>
      </c>
      <c r="L266" s="81">
        <v>0.53333333333333333</v>
      </c>
      <c r="M266" s="82">
        <v>6.11</v>
      </c>
      <c r="N266" s="69">
        <f t="shared" si="89"/>
        <v>1.6411533659299216</v>
      </c>
      <c r="O266" s="69">
        <f t="shared" si="90"/>
        <v>0</v>
      </c>
      <c r="P266" s="69">
        <f t="shared" si="91"/>
        <v>0.215</v>
      </c>
      <c r="Q266" s="69">
        <f t="shared" si="92"/>
        <v>8.0166666666666664E-2</v>
      </c>
      <c r="R266" s="69">
        <f t="shared" si="93"/>
        <v>0</v>
      </c>
      <c r="S266" s="69">
        <f t="shared" si="94"/>
        <v>0</v>
      </c>
      <c r="T266" s="69">
        <f t="shared" si="95"/>
        <v>0</v>
      </c>
      <c r="U266" s="69">
        <f t="shared" si="96"/>
        <v>0.24074333333333331</v>
      </c>
      <c r="V266" s="69">
        <f t="shared" si="97"/>
        <v>1.43E-2</v>
      </c>
      <c r="W266" s="69">
        <f t="shared" si="98"/>
        <v>5.3333333333333332E-3</v>
      </c>
      <c r="X266" s="69">
        <f t="shared" si="99"/>
        <v>6.1100000000000002E-2</v>
      </c>
    </row>
    <row r="267" spans="1:24" s="133" customFormat="1" ht="15" x14ac:dyDescent="0.2">
      <c r="A267" s="17" t="s">
        <v>361</v>
      </c>
      <c r="B267" s="18"/>
      <c r="C267" s="29">
        <v>255.60634206136066</v>
      </c>
      <c r="D267" s="30">
        <v>0</v>
      </c>
      <c r="E267" s="30">
        <v>18</v>
      </c>
      <c r="F267" s="31">
        <v>19.816666666666666</v>
      </c>
      <c r="G267" s="23" t="s">
        <v>15</v>
      </c>
      <c r="H267" s="154" t="s">
        <v>18</v>
      </c>
      <c r="I267" s="31"/>
      <c r="J267" s="32">
        <v>17.969333333333335</v>
      </c>
      <c r="K267" s="31">
        <v>2.2736666666666667</v>
      </c>
      <c r="L267" s="31">
        <v>0.89966666666666661</v>
      </c>
      <c r="M267" s="32">
        <v>14.527333333333333</v>
      </c>
      <c r="N267" s="24">
        <f t="shared" si="89"/>
        <v>2.5560634206136066</v>
      </c>
      <c r="O267" s="24">
        <f t="shared" si="90"/>
        <v>0</v>
      </c>
      <c r="P267" s="24">
        <f t="shared" si="91"/>
        <v>0.18</v>
      </c>
      <c r="Q267" s="24">
        <f t="shared" si="92"/>
        <v>0.19816666666666666</v>
      </c>
      <c r="R267" s="24">
        <f t="shared" si="93"/>
        <v>0</v>
      </c>
      <c r="S267" s="24">
        <f t="shared" si="94"/>
        <v>0</v>
      </c>
      <c r="T267" s="24">
        <f t="shared" si="95"/>
        <v>0</v>
      </c>
      <c r="U267" s="24">
        <f t="shared" si="96"/>
        <v>0.17969333333333334</v>
      </c>
      <c r="V267" s="24">
        <f t="shared" si="97"/>
        <v>2.2736666666666669E-2</v>
      </c>
      <c r="W267" s="24">
        <f t="shared" si="98"/>
        <v>8.9966666666666667E-3</v>
      </c>
      <c r="X267" s="24">
        <f t="shared" si="99"/>
        <v>0.14527333333333334</v>
      </c>
    </row>
    <row r="268" spans="1:24" s="132" customFormat="1" ht="15" x14ac:dyDescent="0.2">
      <c r="A268" s="62" t="s">
        <v>362</v>
      </c>
      <c r="B268" s="63"/>
      <c r="C268" s="79">
        <v>175.62519525011379</v>
      </c>
      <c r="D268" s="80">
        <v>0</v>
      </c>
      <c r="E268" s="80">
        <v>22.604166666666668</v>
      </c>
      <c r="F268" s="81">
        <v>8.77</v>
      </c>
      <c r="G268" s="67" t="s">
        <v>15</v>
      </c>
      <c r="H268" s="155" t="s">
        <v>18</v>
      </c>
      <c r="I268" s="81"/>
      <c r="J268" s="82">
        <v>23.914999999999999</v>
      </c>
      <c r="K268" s="81">
        <v>0.93166666666666664</v>
      </c>
      <c r="L268" s="81">
        <v>0.47333333333333333</v>
      </c>
      <c r="M268" s="82">
        <v>4.1550000000000002</v>
      </c>
      <c r="N268" s="69">
        <f t="shared" si="89"/>
        <v>1.756251952501138</v>
      </c>
      <c r="O268" s="69">
        <f t="shared" si="90"/>
        <v>0</v>
      </c>
      <c r="P268" s="69">
        <f t="shared" si="91"/>
        <v>0.22604166666666667</v>
      </c>
      <c r="Q268" s="69">
        <f t="shared" si="92"/>
        <v>8.77E-2</v>
      </c>
      <c r="R268" s="69">
        <f t="shared" si="93"/>
        <v>0</v>
      </c>
      <c r="S268" s="69">
        <f t="shared" si="94"/>
        <v>0</v>
      </c>
      <c r="T268" s="69">
        <f t="shared" si="95"/>
        <v>0</v>
      </c>
      <c r="U268" s="69">
        <f t="shared" si="96"/>
        <v>0.23915</v>
      </c>
      <c r="V268" s="69">
        <f t="shared" si="97"/>
        <v>9.3166666666666658E-3</v>
      </c>
      <c r="W268" s="69">
        <f t="shared" si="98"/>
        <v>4.7333333333333333E-3</v>
      </c>
      <c r="X268" s="69">
        <f t="shared" si="99"/>
        <v>4.1550000000000004E-2</v>
      </c>
    </row>
    <row r="269" spans="1:24" s="133" customFormat="1" ht="15" x14ac:dyDescent="0.2">
      <c r="A269" s="37" t="s">
        <v>363</v>
      </c>
      <c r="B269" s="18"/>
      <c r="C269" s="19">
        <v>186.05574999999999</v>
      </c>
      <c r="D269" s="20">
        <v>0</v>
      </c>
      <c r="E269" s="21">
        <v>20.125</v>
      </c>
      <c r="F269" s="22">
        <v>11.1</v>
      </c>
      <c r="G269" s="23" t="s">
        <v>15</v>
      </c>
      <c r="H269" s="149" t="s">
        <v>18</v>
      </c>
      <c r="I269" s="21"/>
      <c r="J269" s="19">
        <v>22.882333333333335</v>
      </c>
      <c r="K269" s="21">
        <v>1.7309999999999999</v>
      </c>
      <c r="L269" s="21">
        <v>0.88733333333333331</v>
      </c>
      <c r="M269" s="19">
        <v>12.935666666666668</v>
      </c>
      <c r="N269" s="24">
        <f t="shared" si="89"/>
        <v>1.8605574999999999</v>
      </c>
      <c r="O269" s="24">
        <f t="shared" si="90"/>
        <v>0</v>
      </c>
      <c r="P269" s="24">
        <f t="shared" si="91"/>
        <v>0.20125000000000001</v>
      </c>
      <c r="Q269" s="24">
        <f t="shared" si="92"/>
        <v>0.111</v>
      </c>
      <c r="R269" s="24">
        <f t="shared" si="93"/>
        <v>0</v>
      </c>
      <c r="S269" s="24">
        <f t="shared" si="94"/>
        <v>0</v>
      </c>
      <c r="T269" s="24">
        <f t="shared" si="95"/>
        <v>0</v>
      </c>
      <c r="U269" s="24">
        <f t="shared" si="96"/>
        <v>0.22882333333333335</v>
      </c>
      <c r="V269" s="24">
        <f t="shared" si="97"/>
        <v>1.7309999999999999E-2</v>
      </c>
      <c r="W269" s="24">
        <f t="shared" si="98"/>
        <v>8.8733333333333338E-3</v>
      </c>
      <c r="X269" s="24">
        <f t="shared" si="99"/>
        <v>0.12935666666666668</v>
      </c>
    </row>
    <row r="270" spans="1:24" s="132" customFormat="1" ht="15" x14ac:dyDescent="0.2">
      <c r="A270" s="62" t="s">
        <v>166</v>
      </c>
      <c r="B270" s="63"/>
      <c r="C270" s="79">
        <v>93.743280720869706</v>
      </c>
      <c r="D270" s="80">
        <v>2.1456666666666697</v>
      </c>
      <c r="E270" s="80">
        <v>14.291666666666666</v>
      </c>
      <c r="F270" s="81">
        <v>2.7066666666666666</v>
      </c>
      <c r="G270" s="67" t="s">
        <v>15</v>
      </c>
      <c r="H270" s="155" t="s">
        <v>18</v>
      </c>
      <c r="I270" s="81"/>
      <c r="J270" s="82">
        <v>17.513333333333332</v>
      </c>
      <c r="K270" s="81">
        <v>1.4589999999999999</v>
      </c>
      <c r="L270" s="81">
        <v>0.82766666666666655</v>
      </c>
      <c r="M270" s="82">
        <v>23.274333333333331</v>
      </c>
      <c r="N270" s="69">
        <f t="shared" si="89"/>
        <v>0.93743280720869704</v>
      </c>
      <c r="O270" s="69">
        <f t="shared" si="90"/>
        <v>2.1456666666666697E-2</v>
      </c>
      <c r="P270" s="69">
        <f t="shared" si="91"/>
        <v>0.14291666666666666</v>
      </c>
      <c r="Q270" s="69">
        <f t="shared" si="92"/>
        <v>2.7066666666666666E-2</v>
      </c>
      <c r="R270" s="69">
        <f t="shared" si="93"/>
        <v>0</v>
      </c>
      <c r="S270" s="69">
        <f t="shared" si="94"/>
        <v>0</v>
      </c>
      <c r="T270" s="69">
        <f t="shared" si="95"/>
        <v>0</v>
      </c>
      <c r="U270" s="69">
        <f t="shared" si="96"/>
        <v>0.17513333333333331</v>
      </c>
      <c r="V270" s="69">
        <f t="shared" si="97"/>
        <v>1.4589999999999999E-2</v>
      </c>
      <c r="W270" s="69">
        <f t="shared" si="98"/>
        <v>8.2766666666666648E-3</v>
      </c>
      <c r="X270" s="69">
        <f t="shared" si="99"/>
        <v>0.2327433333333333</v>
      </c>
    </row>
    <row r="271" spans="1:24" s="133" customFormat="1" ht="15" x14ac:dyDescent="0.2">
      <c r="A271" s="17" t="s">
        <v>163</v>
      </c>
      <c r="B271" s="18"/>
      <c r="C271" s="29">
        <v>348</v>
      </c>
      <c r="D271" s="30">
        <v>32</v>
      </c>
      <c r="E271" s="30">
        <v>52</v>
      </c>
      <c r="F271" s="31">
        <v>0</v>
      </c>
      <c r="G271" s="23">
        <v>18</v>
      </c>
      <c r="H271" s="154"/>
      <c r="I271" s="31"/>
      <c r="J271" s="32"/>
      <c r="K271" s="31"/>
      <c r="L271" s="31">
        <v>270</v>
      </c>
      <c r="M271" s="32">
        <v>12</v>
      </c>
      <c r="N271" s="24">
        <f t="shared" si="89"/>
        <v>3.48</v>
      </c>
      <c r="O271" s="24">
        <f t="shared" si="90"/>
        <v>0.32</v>
      </c>
      <c r="P271" s="24">
        <f t="shared" si="91"/>
        <v>0.52</v>
      </c>
      <c r="Q271" s="24">
        <f t="shared" si="92"/>
        <v>0</v>
      </c>
      <c r="R271" s="24">
        <f t="shared" si="93"/>
        <v>0.18</v>
      </c>
      <c r="S271" s="24">
        <f t="shared" si="94"/>
        <v>0</v>
      </c>
      <c r="T271" s="24">
        <f t="shared" si="95"/>
        <v>0</v>
      </c>
      <c r="U271" s="24">
        <f t="shared" si="96"/>
        <v>0</v>
      </c>
      <c r="V271" s="24">
        <f t="shared" si="97"/>
        <v>0</v>
      </c>
      <c r="W271" s="24">
        <f t="shared" si="98"/>
        <v>2.7</v>
      </c>
      <c r="X271" s="24">
        <f t="shared" si="99"/>
        <v>0.12</v>
      </c>
    </row>
    <row r="272" spans="1:24" s="132" customFormat="1" ht="15" x14ac:dyDescent="0.2">
      <c r="A272" s="83" t="s">
        <v>364</v>
      </c>
      <c r="B272" s="63"/>
      <c r="C272" s="68">
        <v>218.53388087660073</v>
      </c>
      <c r="D272" s="65">
        <v>29.569416666666662</v>
      </c>
      <c r="E272" s="66">
        <v>2.5229166666666667</v>
      </c>
      <c r="F272" s="73">
        <v>12.761666666666668</v>
      </c>
      <c r="G272" s="67">
        <v>4.2533333333333339</v>
      </c>
      <c r="H272" s="150" t="s">
        <v>15</v>
      </c>
      <c r="I272" s="66">
        <v>2.1800000000000002</v>
      </c>
      <c r="J272" s="68">
        <v>25.289333333333332</v>
      </c>
      <c r="K272" s="66">
        <v>0.29166666666666669</v>
      </c>
      <c r="L272" s="66">
        <v>0.51866666666666672</v>
      </c>
      <c r="M272" s="68">
        <v>27.586333333333329</v>
      </c>
      <c r="N272" s="69">
        <f t="shared" si="89"/>
        <v>2.1853388087660073</v>
      </c>
      <c r="O272" s="69">
        <f t="shared" si="90"/>
        <v>0.29569416666666659</v>
      </c>
      <c r="P272" s="69">
        <f t="shared" si="91"/>
        <v>2.5229166666666667E-2</v>
      </c>
      <c r="Q272" s="69">
        <f t="shared" si="92"/>
        <v>0.12761666666666668</v>
      </c>
      <c r="R272" s="69">
        <f t="shared" si="93"/>
        <v>4.253333333333334E-2</v>
      </c>
      <c r="S272" s="69">
        <f t="shared" si="94"/>
        <v>0</v>
      </c>
      <c r="T272" s="69">
        <f t="shared" si="95"/>
        <v>2.18E-2</v>
      </c>
      <c r="U272" s="69">
        <f t="shared" si="96"/>
        <v>0.2528933333333333</v>
      </c>
      <c r="V272" s="69">
        <f t="shared" si="97"/>
        <v>2.9166666666666668E-3</v>
      </c>
      <c r="W272" s="69">
        <f t="shared" si="98"/>
        <v>5.1866666666666675E-3</v>
      </c>
      <c r="X272" s="69">
        <f t="shared" si="99"/>
        <v>0.27586333333333329</v>
      </c>
    </row>
    <row r="273" spans="1:24" s="133" customFormat="1" ht="15" x14ac:dyDescent="0.2">
      <c r="A273" s="17" t="s">
        <v>97</v>
      </c>
      <c r="B273" s="18"/>
      <c r="C273" s="29">
        <v>264.27312799999993</v>
      </c>
      <c r="D273" s="30">
        <v>3.2403133333333329</v>
      </c>
      <c r="E273" s="30">
        <v>17.411020000000004</v>
      </c>
      <c r="F273" s="31">
        <v>20.180666666666667</v>
      </c>
      <c r="G273" s="23" t="s">
        <v>15</v>
      </c>
      <c r="H273" s="154">
        <v>160.50666666666666</v>
      </c>
      <c r="I273" s="31" t="s">
        <v>18</v>
      </c>
      <c r="J273" s="32">
        <v>6.8836666666666666</v>
      </c>
      <c r="K273" s="31">
        <v>0.29233333333333333</v>
      </c>
      <c r="L273" s="31">
        <v>0.93100000000000005</v>
      </c>
      <c r="M273" s="32">
        <v>579.25333333333344</v>
      </c>
      <c r="N273" s="24">
        <f t="shared" si="89"/>
        <v>2.6427312799999991</v>
      </c>
      <c r="O273" s="24">
        <f t="shared" si="90"/>
        <v>3.2403133333333327E-2</v>
      </c>
      <c r="P273" s="24">
        <f t="shared" si="91"/>
        <v>0.17411020000000005</v>
      </c>
      <c r="Q273" s="24">
        <f t="shared" si="92"/>
        <v>0.20180666666666666</v>
      </c>
      <c r="R273" s="24">
        <f t="shared" si="93"/>
        <v>0</v>
      </c>
      <c r="S273" s="24">
        <f t="shared" si="94"/>
        <v>1.6050666666666666</v>
      </c>
      <c r="T273" s="24">
        <f t="shared" si="95"/>
        <v>0</v>
      </c>
      <c r="U273" s="24">
        <f t="shared" si="96"/>
        <v>6.8836666666666671E-2</v>
      </c>
      <c r="V273" s="24">
        <f t="shared" si="97"/>
        <v>2.9233333333333333E-3</v>
      </c>
      <c r="W273" s="24">
        <f t="shared" si="98"/>
        <v>9.3100000000000006E-3</v>
      </c>
      <c r="X273" s="24">
        <f t="shared" si="99"/>
        <v>5.7925333333333349</v>
      </c>
    </row>
    <row r="274" spans="1:24" s="132" customFormat="1" ht="15" x14ac:dyDescent="0.2">
      <c r="A274" s="62" t="s">
        <v>365</v>
      </c>
      <c r="B274" s="63"/>
      <c r="C274" s="79">
        <v>329.8707184208871</v>
      </c>
      <c r="D274" s="80">
        <v>3.0493329270680736</v>
      </c>
      <c r="E274" s="80">
        <v>22.649000406265259</v>
      </c>
      <c r="F274" s="81">
        <v>25.183000000000003</v>
      </c>
      <c r="G274" s="67" t="s">
        <v>15</v>
      </c>
      <c r="H274" s="155">
        <v>109</v>
      </c>
      <c r="I274" s="81"/>
      <c r="J274" s="82">
        <v>23.573666666666668</v>
      </c>
      <c r="K274" s="81">
        <v>3.5220000000000002</v>
      </c>
      <c r="L274" s="81">
        <v>0.30599999999999999</v>
      </c>
      <c r="M274" s="82">
        <v>875.03933333333327</v>
      </c>
      <c r="N274" s="69">
        <f t="shared" si="89"/>
        <v>3.2987071842088711</v>
      </c>
      <c r="O274" s="69">
        <f t="shared" si="90"/>
        <v>3.0493329270680734E-2</v>
      </c>
      <c r="P274" s="69">
        <f t="shared" si="91"/>
        <v>0.2264900040626526</v>
      </c>
      <c r="Q274" s="69">
        <f t="shared" si="92"/>
        <v>0.25183000000000005</v>
      </c>
      <c r="R274" s="69">
        <f t="shared" si="93"/>
        <v>0</v>
      </c>
      <c r="S274" s="69">
        <f t="shared" si="94"/>
        <v>1.0900000000000001</v>
      </c>
      <c r="T274" s="69">
        <f t="shared" si="95"/>
        <v>0</v>
      </c>
      <c r="U274" s="69">
        <f t="shared" si="96"/>
        <v>0.23573666666666668</v>
      </c>
      <c r="V274" s="69">
        <f t="shared" si="97"/>
        <v>3.5220000000000001E-2</v>
      </c>
      <c r="W274" s="69">
        <f t="shared" si="98"/>
        <v>3.0599999999999998E-3</v>
      </c>
      <c r="X274" s="69">
        <f t="shared" si="99"/>
        <v>8.7503933333333332</v>
      </c>
    </row>
    <row r="275" spans="1:24" s="133" customFormat="1" ht="15" x14ac:dyDescent="0.2">
      <c r="A275" s="37" t="s">
        <v>51</v>
      </c>
      <c r="B275" s="18"/>
      <c r="C275" s="19">
        <v>452.96375533333332</v>
      </c>
      <c r="D275" s="20">
        <v>1.6607199999999995</v>
      </c>
      <c r="E275" s="21">
        <v>35.553613333333331</v>
      </c>
      <c r="F275" s="22">
        <v>33.529333333333334</v>
      </c>
      <c r="G275" s="23" t="s">
        <v>15</v>
      </c>
      <c r="H275" s="149">
        <v>66.153333333333322</v>
      </c>
      <c r="I275" s="21" t="s">
        <v>18</v>
      </c>
      <c r="J275" s="19">
        <v>33.367333333333335</v>
      </c>
      <c r="K275" s="21">
        <v>4.3586666666666671</v>
      </c>
      <c r="L275" s="21">
        <v>0.53233333333333333</v>
      </c>
      <c r="M275" s="19">
        <v>991.96766666666679</v>
      </c>
      <c r="N275" s="24">
        <f t="shared" si="89"/>
        <v>4.5296375533333331</v>
      </c>
      <c r="O275" s="24">
        <f t="shared" si="90"/>
        <v>1.6607199999999996E-2</v>
      </c>
      <c r="P275" s="24">
        <f t="shared" si="91"/>
        <v>0.35553613333333334</v>
      </c>
      <c r="Q275" s="24">
        <f t="shared" si="92"/>
        <v>0.33529333333333333</v>
      </c>
      <c r="R275" s="24">
        <f t="shared" si="93"/>
        <v>0</v>
      </c>
      <c r="S275" s="24">
        <f t="shared" si="94"/>
        <v>0.6615333333333332</v>
      </c>
      <c r="T275" s="24">
        <f t="shared" si="95"/>
        <v>0</v>
      </c>
      <c r="U275" s="24">
        <f t="shared" si="96"/>
        <v>0.33367333333333332</v>
      </c>
      <c r="V275" s="24">
        <f t="shared" si="97"/>
        <v>4.3586666666666669E-2</v>
      </c>
      <c r="W275" s="24">
        <f t="shared" si="98"/>
        <v>5.3233333333333336E-3</v>
      </c>
      <c r="X275" s="24">
        <f t="shared" si="99"/>
        <v>9.9196766666666676</v>
      </c>
    </row>
    <row r="276" spans="1:24" s="132" customFormat="1" ht="15" x14ac:dyDescent="0.2">
      <c r="A276" s="62" t="s">
        <v>96</v>
      </c>
      <c r="B276" s="63"/>
      <c r="C276" s="79">
        <v>359.88046240505474</v>
      </c>
      <c r="D276" s="80">
        <v>1.8785729268391926</v>
      </c>
      <c r="E276" s="80">
        <v>22.661760406494142</v>
      </c>
      <c r="F276" s="81">
        <v>29.106333333333335</v>
      </c>
      <c r="G276" s="67" t="s">
        <v>15</v>
      </c>
      <c r="H276" s="155">
        <v>122.66666666666667</v>
      </c>
      <c r="I276" s="81"/>
      <c r="J276" s="82">
        <v>28.273666666666667</v>
      </c>
      <c r="K276" s="81">
        <v>3.4616666666666664</v>
      </c>
      <c r="L276" s="81">
        <v>0.28000000000000003</v>
      </c>
      <c r="M276" s="82">
        <v>939.99333333333334</v>
      </c>
      <c r="N276" s="69">
        <f t="shared" si="89"/>
        <v>3.5988046240505476</v>
      </c>
      <c r="O276" s="69">
        <f t="shared" si="90"/>
        <v>1.8785729268391928E-2</v>
      </c>
      <c r="P276" s="69">
        <f t="shared" si="91"/>
        <v>0.22661760406494141</v>
      </c>
      <c r="Q276" s="69">
        <f t="shared" si="92"/>
        <v>0.29106333333333334</v>
      </c>
      <c r="R276" s="69">
        <f t="shared" si="93"/>
        <v>0</v>
      </c>
      <c r="S276" s="69">
        <f t="shared" si="94"/>
        <v>1.2266666666666668</v>
      </c>
      <c r="T276" s="69">
        <f t="shared" si="95"/>
        <v>0</v>
      </c>
      <c r="U276" s="69">
        <f t="shared" si="96"/>
        <v>0.28273666666666669</v>
      </c>
      <c r="V276" s="69">
        <f t="shared" si="97"/>
        <v>3.4616666666666664E-2</v>
      </c>
      <c r="W276" s="69">
        <f t="shared" si="98"/>
        <v>2.8000000000000004E-3</v>
      </c>
      <c r="X276" s="69">
        <f t="shared" si="99"/>
        <v>9.3999333333333333</v>
      </c>
    </row>
    <row r="277" spans="1:24" s="133" customFormat="1" ht="15" x14ac:dyDescent="0.2">
      <c r="A277" s="37" t="s">
        <v>366</v>
      </c>
      <c r="B277" s="18"/>
      <c r="C277" s="19">
        <v>256.57814866666666</v>
      </c>
      <c r="D277" s="20">
        <v>2.4324533333333336</v>
      </c>
      <c r="E277" s="21">
        <v>9.6295466666666663</v>
      </c>
      <c r="F277" s="22">
        <v>23.441000000000003</v>
      </c>
      <c r="G277" s="23" t="s">
        <v>15</v>
      </c>
      <c r="H277" s="149">
        <v>194.58666666666667</v>
      </c>
      <c r="I277" s="21" t="s">
        <v>18</v>
      </c>
      <c r="J277" s="19">
        <v>11.628333333333332</v>
      </c>
      <c r="K277" s="21">
        <v>1.2769999999999999</v>
      </c>
      <c r="L277" s="21">
        <v>0.115</v>
      </c>
      <c r="M277" s="19">
        <v>259.46666666666664</v>
      </c>
      <c r="N277" s="24">
        <f t="shared" si="89"/>
        <v>2.5657814866666668</v>
      </c>
      <c r="O277" s="24">
        <f t="shared" si="90"/>
        <v>2.4324533333333336E-2</v>
      </c>
      <c r="P277" s="24">
        <f t="shared" si="91"/>
        <v>9.6295466666666663E-2</v>
      </c>
      <c r="Q277" s="24">
        <f t="shared" si="92"/>
        <v>0.23441000000000004</v>
      </c>
      <c r="R277" s="24">
        <f t="shared" si="93"/>
        <v>0</v>
      </c>
      <c r="S277" s="24">
        <f t="shared" si="94"/>
        <v>1.9458666666666666</v>
      </c>
      <c r="T277" s="24">
        <f t="shared" si="95"/>
        <v>0</v>
      </c>
      <c r="U277" s="24">
        <f t="shared" si="96"/>
        <v>0.11628333333333332</v>
      </c>
      <c r="V277" s="24">
        <f t="shared" si="97"/>
        <v>1.2769999999999998E-2</v>
      </c>
      <c r="W277" s="24">
        <f t="shared" si="98"/>
        <v>1.15E-3</v>
      </c>
      <c r="X277" s="24">
        <f t="shared" si="99"/>
        <v>2.5946666666666665</v>
      </c>
    </row>
    <row r="278" spans="1:24" s="132" customFormat="1" ht="15" x14ac:dyDescent="0.2">
      <c r="A278" s="62" t="s">
        <v>95</v>
      </c>
      <c r="B278" s="63"/>
      <c r="C278" s="79">
        <v>139.73177999999996</v>
      </c>
      <c r="D278" s="80">
        <v>3.7861666666666673</v>
      </c>
      <c r="E278" s="80">
        <v>12.6005</v>
      </c>
      <c r="F278" s="81">
        <v>8.1086666666666662</v>
      </c>
      <c r="G278" s="67" t="s">
        <v>15</v>
      </c>
      <c r="H278" s="155">
        <v>52.846666666666664</v>
      </c>
      <c r="I278" s="81" t="s">
        <v>18</v>
      </c>
      <c r="J278" s="82">
        <v>11.808666666666667</v>
      </c>
      <c r="K278" s="81">
        <v>0.46033333333333332</v>
      </c>
      <c r="L278" s="81">
        <v>0.13666666666666669</v>
      </c>
      <c r="M278" s="82">
        <v>253.23599999999999</v>
      </c>
      <c r="N278" s="69">
        <f t="shared" si="89"/>
        <v>1.3973177999999995</v>
      </c>
      <c r="O278" s="69">
        <f t="shared" si="90"/>
        <v>3.7861666666666675E-2</v>
      </c>
      <c r="P278" s="69">
        <f t="shared" si="91"/>
        <v>0.12600500000000001</v>
      </c>
      <c r="Q278" s="69">
        <f t="shared" si="92"/>
        <v>8.1086666666666668E-2</v>
      </c>
      <c r="R278" s="69">
        <f t="shared" si="93"/>
        <v>0</v>
      </c>
      <c r="S278" s="69">
        <f t="shared" si="94"/>
        <v>0.52846666666666664</v>
      </c>
      <c r="T278" s="69">
        <f t="shared" si="95"/>
        <v>0</v>
      </c>
      <c r="U278" s="69">
        <f t="shared" si="96"/>
        <v>0.11808666666666667</v>
      </c>
      <c r="V278" s="69">
        <f t="shared" si="97"/>
        <v>4.6033333333333334E-3</v>
      </c>
      <c r="W278" s="69">
        <f t="shared" si="98"/>
        <v>1.3666666666666669E-3</v>
      </c>
      <c r="X278" s="69">
        <f t="shared" si="99"/>
        <v>2.5323599999999997</v>
      </c>
    </row>
    <row r="279" spans="1:24" s="133" customFormat="1" ht="15" x14ac:dyDescent="0.2">
      <c r="A279" s="17" t="s">
        <v>367</v>
      </c>
      <c r="B279" s="18"/>
      <c r="C279" s="25">
        <v>29.939262150069077</v>
      </c>
      <c r="D279" s="20">
        <v>6.3739166666666662</v>
      </c>
      <c r="E279" s="26">
        <v>1.91875</v>
      </c>
      <c r="F279" s="27">
        <v>0.29899999999999999</v>
      </c>
      <c r="G279" s="23">
        <v>4.5533333333333337</v>
      </c>
      <c r="H279" s="153">
        <v>14.17</v>
      </c>
      <c r="I279" s="20">
        <v>5.5966666666666667</v>
      </c>
      <c r="J279" s="25">
        <v>49.969000000000001</v>
      </c>
      <c r="K279" s="26">
        <v>0.58900000000000008</v>
      </c>
      <c r="L279" s="26">
        <v>0.36899999999999999</v>
      </c>
      <c r="M279" s="25">
        <v>112.15966666666667</v>
      </c>
      <c r="N279" s="24">
        <f t="shared" si="89"/>
        <v>0.29939262150069079</v>
      </c>
      <c r="O279" s="24">
        <f t="shared" si="90"/>
        <v>6.3739166666666666E-2</v>
      </c>
      <c r="P279" s="24">
        <f t="shared" si="91"/>
        <v>1.91875E-2</v>
      </c>
      <c r="Q279" s="24">
        <f t="shared" si="92"/>
        <v>2.99E-3</v>
      </c>
      <c r="R279" s="24">
        <f t="shared" si="93"/>
        <v>4.5533333333333335E-2</v>
      </c>
      <c r="S279" s="24">
        <f t="shared" si="94"/>
        <v>0.14169999999999999</v>
      </c>
      <c r="T279" s="24">
        <f t="shared" si="95"/>
        <v>5.5966666666666665E-2</v>
      </c>
      <c r="U279" s="24">
        <f t="shared" si="96"/>
        <v>0.49969000000000002</v>
      </c>
      <c r="V279" s="24">
        <f t="shared" si="97"/>
        <v>5.8900000000000011E-3</v>
      </c>
      <c r="W279" s="24">
        <f t="shared" si="98"/>
        <v>3.6900000000000001E-3</v>
      </c>
      <c r="X279" s="24">
        <f t="shared" si="99"/>
        <v>1.1215966666666666</v>
      </c>
    </row>
    <row r="280" spans="1:24" s="132" customFormat="1" ht="15" x14ac:dyDescent="0.2">
      <c r="A280" s="62" t="s">
        <v>368</v>
      </c>
      <c r="B280" s="63"/>
      <c r="C280" s="64">
        <v>13.738126086956488</v>
      </c>
      <c r="D280" s="65">
        <v>2.7253623188405807</v>
      </c>
      <c r="E280" s="66">
        <v>1.3913043478260869</v>
      </c>
      <c r="F280" s="67">
        <v>7.3333333333333348E-2</v>
      </c>
      <c r="G280" s="67">
        <v>2.1933333333333334</v>
      </c>
      <c r="H280" s="160">
        <v>0.33</v>
      </c>
      <c r="I280" s="66">
        <v>9.6333333333333329</v>
      </c>
      <c r="J280" s="64">
        <v>9.6133333333333315</v>
      </c>
      <c r="K280" s="67">
        <v>0.18</v>
      </c>
      <c r="L280" s="67">
        <v>0.35</v>
      </c>
      <c r="M280" s="64">
        <v>20.866666666666667</v>
      </c>
      <c r="N280" s="69">
        <f t="shared" si="89"/>
        <v>0.13738126086956487</v>
      </c>
      <c r="O280" s="69">
        <f t="shared" si="90"/>
        <v>2.7253623188405806E-2</v>
      </c>
      <c r="P280" s="69">
        <f t="shared" si="91"/>
        <v>1.3913043478260868E-2</v>
      </c>
      <c r="Q280" s="69">
        <f t="shared" si="92"/>
        <v>7.3333333333333345E-4</v>
      </c>
      <c r="R280" s="69">
        <f t="shared" si="93"/>
        <v>2.1933333333333332E-2</v>
      </c>
      <c r="S280" s="69">
        <f t="shared" si="94"/>
        <v>3.3E-3</v>
      </c>
      <c r="T280" s="69">
        <f t="shared" si="95"/>
        <v>9.6333333333333326E-2</v>
      </c>
      <c r="U280" s="69">
        <f t="shared" si="96"/>
        <v>9.6133333333333321E-2</v>
      </c>
      <c r="V280" s="69">
        <f t="shared" si="97"/>
        <v>1.8E-3</v>
      </c>
      <c r="W280" s="69">
        <f t="shared" si="98"/>
        <v>3.4999999999999996E-3</v>
      </c>
      <c r="X280" s="69">
        <f t="shared" si="99"/>
        <v>0.20866666666666667</v>
      </c>
    </row>
    <row r="281" spans="1:24" ht="15" x14ac:dyDescent="0.2">
      <c r="A281" s="37" t="s">
        <v>52</v>
      </c>
      <c r="B281" s="18"/>
      <c r="C281" s="19">
        <v>351.95812210154531</v>
      </c>
      <c r="D281" s="20">
        <v>90.792416666666668</v>
      </c>
      <c r="E281" s="21">
        <v>0.98958333333333326</v>
      </c>
      <c r="F281" s="22">
        <v>7.0666666666666669E-2</v>
      </c>
      <c r="G281" s="23" t="s">
        <v>15</v>
      </c>
      <c r="H281" s="149" t="s">
        <v>15</v>
      </c>
      <c r="I281" s="21" t="s">
        <v>18</v>
      </c>
      <c r="J281" s="19">
        <v>47.18033333333333</v>
      </c>
      <c r="K281" s="21">
        <v>0.56233333333333335</v>
      </c>
      <c r="L281" s="21">
        <v>4.4413333333333327</v>
      </c>
      <c r="M281" s="19">
        <v>30.486333333333334</v>
      </c>
      <c r="N281" s="24">
        <f t="shared" si="89"/>
        <v>3.5195812210154531</v>
      </c>
      <c r="O281" s="24">
        <f t="shared" si="90"/>
        <v>0.90792416666666664</v>
      </c>
      <c r="P281" s="24">
        <f t="shared" si="91"/>
        <v>9.8958333333333329E-3</v>
      </c>
      <c r="Q281" s="24">
        <f t="shared" si="92"/>
        <v>7.0666666666666664E-4</v>
      </c>
      <c r="R281" s="24">
        <f t="shared" si="93"/>
        <v>0</v>
      </c>
      <c r="S281" s="24">
        <f t="shared" si="94"/>
        <v>0</v>
      </c>
      <c r="T281" s="24">
        <f t="shared" si="95"/>
        <v>0</v>
      </c>
      <c r="U281" s="24">
        <f t="shared" si="96"/>
        <v>0.4718033333333333</v>
      </c>
      <c r="V281" s="24">
        <f t="shared" si="97"/>
        <v>5.6233333333333335E-3</v>
      </c>
      <c r="W281" s="24">
        <f t="shared" si="98"/>
        <v>4.4413333333333326E-2</v>
      </c>
      <c r="X281" s="24">
        <f t="shared" si="99"/>
        <v>0.30486333333333332</v>
      </c>
    </row>
    <row r="282" spans="1:24" s="132" customFormat="1" ht="15" x14ac:dyDescent="0.2">
      <c r="A282" s="62" t="s">
        <v>369</v>
      </c>
      <c r="B282" s="63"/>
      <c r="C282" s="64">
        <v>17.118802898550712</v>
      </c>
      <c r="D282" s="65">
        <v>3.8598550724637692</v>
      </c>
      <c r="E282" s="66">
        <v>0.87681159420289856</v>
      </c>
      <c r="F282" s="67">
        <v>0.14333333333333334</v>
      </c>
      <c r="G282" s="67">
        <v>1.89</v>
      </c>
      <c r="H282" s="172" t="s">
        <v>15</v>
      </c>
      <c r="I282" s="67">
        <v>18.716666666666665</v>
      </c>
      <c r="J282" s="64">
        <v>8.5133333333333336</v>
      </c>
      <c r="K282" s="67">
        <v>0.15</v>
      </c>
      <c r="L282" s="67">
        <v>0.15</v>
      </c>
      <c r="M282" s="64">
        <v>34.546666666666674</v>
      </c>
      <c r="N282" s="69">
        <f t="shared" si="89"/>
        <v>0.17118802898550711</v>
      </c>
      <c r="O282" s="69">
        <f t="shared" si="90"/>
        <v>3.8598550724637692E-2</v>
      </c>
      <c r="P282" s="69">
        <f t="shared" si="91"/>
        <v>8.768115942028986E-3</v>
      </c>
      <c r="Q282" s="69">
        <f t="shared" si="92"/>
        <v>1.4333333333333333E-3</v>
      </c>
      <c r="R282" s="69">
        <f t="shared" si="93"/>
        <v>1.89E-2</v>
      </c>
      <c r="S282" s="69">
        <f t="shared" si="94"/>
        <v>0</v>
      </c>
      <c r="T282" s="69">
        <f t="shared" si="95"/>
        <v>0.18716666666666665</v>
      </c>
      <c r="U282" s="69">
        <f t="shared" si="96"/>
        <v>8.5133333333333339E-2</v>
      </c>
      <c r="V282" s="69">
        <f t="shared" si="97"/>
        <v>1.5E-3</v>
      </c>
      <c r="W282" s="69">
        <f t="shared" si="98"/>
        <v>1.5E-3</v>
      </c>
      <c r="X282" s="69">
        <f t="shared" si="99"/>
        <v>0.34546666666666676</v>
      </c>
    </row>
    <row r="283" spans="1:24" s="133" customFormat="1" ht="15" x14ac:dyDescent="0.2">
      <c r="A283" s="17" t="s">
        <v>370</v>
      </c>
      <c r="B283" s="18"/>
      <c r="C283" s="28">
        <v>30.907502954324087</v>
      </c>
      <c r="D283" s="20">
        <v>7.2040000000000006</v>
      </c>
      <c r="E283" s="21">
        <v>1.908333333333333</v>
      </c>
      <c r="F283" s="23">
        <v>6.3666666666666663E-2</v>
      </c>
      <c r="G283" s="23">
        <v>1.9733333333333334</v>
      </c>
      <c r="H283" s="171" t="s">
        <v>15</v>
      </c>
      <c r="I283" s="21">
        <v>43.2</v>
      </c>
      <c r="J283" s="28">
        <v>18.024333333333335</v>
      </c>
      <c r="K283" s="23">
        <v>0.25466666666666665</v>
      </c>
      <c r="L283" s="23">
        <v>0.51633333333333342</v>
      </c>
      <c r="M283" s="28">
        <v>43.670333333333339</v>
      </c>
      <c r="N283" s="24">
        <f t="shared" si="89"/>
        <v>0.3090750295432409</v>
      </c>
      <c r="O283" s="24">
        <f t="shared" si="90"/>
        <v>7.2040000000000007E-2</v>
      </c>
      <c r="P283" s="24">
        <f t="shared" si="91"/>
        <v>1.9083333333333331E-2</v>
      </c>
      <c r="Q283" s="24">
        <f t="shared" si="92"/>
        <v>6.3666666666666667E-4</v>
      </c>
      <c r="R283" s="24">
        <f t="shared" si="93"/>
        <v>1.9733333333333335E-2</v>
      </c>
      <c r="S283" s="24">
        <f t="shared" si="94"/>
        <v>0</v>
      </c>
      <c r="T283" s="24">
        <f t="shared" si="95"/>
        <v>0.43200000000000005</v>
      </c>
      <c r="U283" s="24">
        <f t="shared" si="96"/>
        <v>0.18024333333333334</v>
      </c>
      <c r="V283" s="24">
        <f t="shared" si="97"/>
        <v>2.5466666666666667E-3</v>
      </c>
      <c r="W283" s="24">
        <f t="shared" si="98"/>
        <v>5.163333333333334E-3</v>
      </c>
      <c r="X283" s="24">
        <f t="shared" si="99"/>
        <v>0.43670333333333339</v>
      </c>
    </row>
    <row r="284" spans="1:24" s="132" customFormat="1" ht="15" x14ac:dyDescent="0.2">
      <c r="A284" s="62" t="s">
        <v>371</v>
      </c>
      <c r="B284" s="63"/>
      <c r="C284" s="64">
        <v>13.133256607294062</v>
      </c>
      <c r="D284" s="65">
        <v>2.2196666666666607</v>
      </c>
      <c r="E284" s="66">
        <v>1.7666666666666664</v>
      </c>
      <c r="F284" s="67">
        <v>0.10733333333333334</v>
      </c>
      <c r="G284" s="67">
        <v>1.74</v>
      </c>
      <c r="H284" s="160" t="s">
        <v>15</v>
      </c>
      <c r="I284" s="66">
        <v>46.293333333333329</v>
      </c>
      <c r="J284" s="64">
        <v>17.790666666666667</v>
      </c>
      <c r="K284" s="67">
        <v>0.22866666666666668</v>
      </c>
      <c r="L284" s="67">
        <v>0.93900000000000006</v>
      </c>
      <c r="M284" s="64">
        <v>116.56333333333333</v>
      </c>
      <c r="N284" s="69">
        <f t="shared" si="89"/>
        <v>0.13133256607294061</v>
      </c>
      <c r="O284" s="69">
        <f t="shared" si="90"/>
        <v>2.2196666666666608E-2</v>
      </c>
      <c r="P284" s="69">
        <f t="shared" si="91"/>
        <v>1.7666666666666664E-2</v>
      </c>
      <c r="Q284" s="69">
        <f t="shared" si="92"/>
        <v>1.0733333333333333E-3</v>
      </c>
      <c r="R284" s="69">
        <f t="shared" si="93"/>
        <v>1.7399999999999999E-2</v>
      </c>
      <c r="S284" s="69">
        <f t="shared" si="94"/>
        <v>0</v>
      </c>
      <c r="T284" s="69">
        <f t="shared" si="95"/>
        <v>0.46293333333333331</v>
      </c>
      <c r="U284" s="69">
        <f t="shared" si="96"/>
        <v>0.17790666666666666</v>
      </c>
      <c r="V284" s="69">
        <f t="shared" si="97"/>
        <v>2.2866666666666669E-3</v>
      </c>
      <c r="W284" s="69">
        <f t="shared" si="98"/>
        <v>9.3900000000000008E-3</v>
      </c>
      <c r="X284" s="69">
        <f t="shared" si="99"/>
        <v>1.1656333333333333</v>
      </c>
    </row>
    <row r="285" spans="1:24" s="133" customFormat="1" ht="15" x14ac:dyDescent="0.2">
      <c r="A285" s="37" t="s">
        <v>158</v>
      </c>
      <c r="B285" s="134">
        <v>100</v>
      </c>
      <c r="C285" s="31">
        <v>0</v>
      </c>
      <c r="D285" s="31">
        <v>0</v>
      </c>
      <c r="E285" s="31">
        <v>0</v>
      </c>
      <c r="F285" s="31">
        <v>0</v>
      </c>
      <c r="G285" s="31">
        <v>0</v>
      </c>
      <c r="H285" s="154">
        <v>0</v>
      </c>
      <c r="I285" s="31">
        <v>0</v>
      </c>
      <c r="J285" s="31">
        <v>0</v>
      </c>
      <c r="K285" s="31">
        <v>0</v>
      </c>
      <c r="L285" s="31">
        <v>0</v>
      </c>
      <c r="M285" s="31">
        <v>0</v>
      </c>
      <c r="N285" s="135">
        <f t="shared" si="89"/>
        <v>0</v>
      </c>
      <c r="O285" s="135">
        <f t="shared" si="90"/>
        <v>0</v>
      </c>
      <c r="P285" s="135">
        <f t="shared" si="91"/>
        <v>0</v>
      </c>
      <c r="Q285" s="135">
        <f t="shared" si="92"/>
        <v>0</v>
      </c>
      <c r="R285" s="135">
        <f t="shared" si="93"/>
        <v>0</v>
      </c>
      <c r="S285" s="135">
        <f t="shared" si="94"/>
        <v>0</v>
      </c>
      <c r="T285" s="135">
        <f t="shared" si="95"/>
        <v>0</v>
      </c>
      <c r="U285" s="135">
        <f t="shared" si="96"/>
        <v>0</v>
      </c>
      <c r="V285" s="135">
        <f t="shared" si="97"/>
        <v>0</v>
      </c>
      <c r="W285" s="135">
        <f t="shared" si="98"/>
        <v>0</v>
      </c>
      <c r="X285" s="135">
        <f t="shared" si="99"/>
        <v>0</v>
      </c>
    </row>
    <row r="286" spans="1:24" s="132" customFormat="1" ht="15" x14ac:dyDescent="0.2">
      <c r="A286" s="83" t="s">
        <v>86</v>
      </c>
      <c r="B286" s="63"/>
      <c r="C286" s="68" t="s">
        <v>15</v>
      </c>
      <c r="D286" s="65" t="s">
        <v>15</v>
      </c>
      <c r="E286" s="66" t="s">
        <v>15</v>
      </c>
      <c r="F286" s="73" t="s">
        <v>15</v>
      </c>
      <c r="G286" s="67" t="s">
        <v>15</v>
      </c>
      <c r="H286" s="150" t="s">
        <v>15</v>
      </c>
      <c r="I286" s="66"/>
      <c r="J286" s="68"/>
      <c r="K286" s="66"/>
      <c r="L286" s="66"/>
      <c r="M286" s="68"/>
      <c r="N286" s="69">
        <f t="shared" si="89"/>
        <v>0</v>
      </c>
      <c r="O286" s="69">
        <f t="shared" si="90"/>
        <v>0</v>
      </c>
      <c r="P286" s="69">
        <f t="shared" si="91"/>
        <v>0</v>
      </c>
      <c r="Q286" s="69">
        <f t="shared" si="92"/>
        <v>0</v>
      </c>
      <c r="R286" s="69">
        <f t="shared" si="93"/>
        <v>0</v>
      </c>
      <c r="S286" s="69">
        <f t="shared" si="94"/>
        <v>0</v>
      </c>
      <c r="T286" s="69">
        <f t="shared" si="95"/>
        <v>0</v>
      </c>
      <c r="U286" s="69">
        <f t="shared" si="96"/>
        <v>0</v>
      </c>
      <c r="V286" s="69">
        <f t="shared" si="97"/>
        <v>0</v>
      </c>
      <c r="W286" s="69">
        <f t="shared" si="98"/>
        <v>0</v>
      </c>
      <c r="X286" s="69">
        <f t="shared" si="99"/>
        <v>0</v>
      </c>
    </row>
    <row r="287" spans="1:24" s="133" customFormat="1" ht="15.75" customHeight="1" x14ac:dyDescent="0.2">
      <c r="A287" s="17" t="s">
        <v>372</v>
      </c>
      <c r="B287" s="18"/>
      <c r="C287" s="29" t="s">
        <v>15</v>
      </c>
      <c r="D287" s="30" t="s">
        <v>15</v>
      </c>
      <c r="E287" s="30" t="s">
        <v>15</v>
      </c>
      <c r="F287" s="31" t="s">
        <v>15</v>
      </c>
      <c r="G287" s="23" t="s">
        <v>15</v>
      </c>
      <c r="H287" s="154" t="s">
        <v>15</v>
      </c>
      <c r="I287" s="31"/>
      <c r="J287" s="32"/>
      <c r="K287" s="31"/>
      <c r="L287" s="31"/>
      <c r="M287" s="32"/>
      <c r="N287" s="24">
        <f t="shared" si="89"/>
        <v>0</v>
      </c>
      <c r="O287" s="24">
        <f t="shared" si="90"/>
        <v>0</v>
      </c>
      <c r="P287" s="24">
        <f t="shared" si="91"/>
        <v>0</v>
      </c>
      <c r="Q287" s="24">
        <f t="shared" si="92"/>
        <v>0</v>
      </c>
      <c r="R287" s="24">
        <f t="shared" si="93"/>
        <v>0</v>
      </c>
      <c r="S287" s="24">
        <f t="shared" si="94"/>
        <v>0</v>
      </c>
      <c r="T287" s="24">
        <f t="shared" si="95"/>
        <v>0</v>
      </c>
      <c r="U287" s="24">
        <f t="shared" si="96"/>
        <v>0</v>
      </c>
      <c r="V287" s="24">
        <f t="shared" si="97"/>
        <v>0</v>
      </c>
      <c r="W287" s="24">
        <f t="shared" si="98"/>
        <v>0</v>
      </c>
      <c r="X287" s="24">
        <f t="shared" si="99"/>
        <v>0</v>
      </c>
    </row>
    <row r="288" spans="1:24" s="132" customFormat="1" ht="15" x14ac:dyDescent="0.2">
      <c r="A288" s="62" t="s">
        <v>373</v>
      </c>
      <c r="B288" s="63"/>
      <c r="C288" s="64">
        <v>33.424111594202884</v>
      </c>
      <c r="D288" s="65">
        <v>5.7060869565217347</v>
      </c>
      <c r="E288" s="66">
        <v>3.2572463768115942</v>
      </c>
      <c r="F288" s="67">
        <v>0.61</v>
      </c>
      <c r="G288" s="67">
        <v>1.85</v>
      </c>
      <c r="H288" s="160">
        <v>26.08</v>
      </c>
      <c r="I288" s="66">
        <v>51.693333333333328</v>
      </c>
      <c r="J288" s="64">
        <v>20.896666667000002</v>
      </c>
      <c r="K288" s="67">
        <v>1.3233333333333333</v>
      </c>
      <c r="L288" s="67">
        <v>3.18</v>
      </c>
      <c r="M288" s="64">
        <v>179.41333333333333</v>
      </c>
      <c r="N288" s="69">
        <f t="shared" si="89"/>
        <v>0.33424111594202882</v>
      </c>
      <c r="O288" s="69">
        <f t="shared" si="90"/>
        <v>5.7060869565217345E-2</v>
      </c>
      <c r="P288" s="69">
        <f t="shared" si="91"/>
        <v>3.2572463768115942E-2</v>
      </c>
      <c r="Q288" s="69">
        <f t="shared" si="92"/>
        <v>6.0999999999999995E-3</v>
      </c>
      <c r="R288" s="69">
        <f t="shared" si="93"/>
        <v>1.8500000000000003E-2</v>
      </c>
      <c r="S288" s="69">
        <f t="shared" si="94"/>
        <v>0.26079999999999998</v>
      </c>
      <c r="T288" s="69">
        <f t="shared" si="95"/>
        <v>0.51693333333333324</v>
      </c>
      <c r="U288" s="69">
        <f t="shared" si="96"/>
        <v>0.20896666667000002</v>
      </c>
      <c r="V288" s="69">
        <f t="shared" si="97"/>
        <v>1.3233333333333333E-2</v>
      </c>
      <c r="W288" s="69">
        <f t="shared" si="98"/>
        <v>3.1800000000000002E-2</v>
      </c>
      <c r="X288" s="69">
        <f t="shared" si="99"/>
        <v>1.7941333333333334</v>
      </c>
    </row>
    <row r="289" spans="1:24" s="133" customFormat="1" ht="15" x14ac:dyDescent="0.2">
      <c r="A289" s="17" t="s">
        <v>147</v>
      </c>
      <c r="B289" s="18">
        <v>100</v>
      </c>
      <c r="C289" s="43">
        <v>321.05</v>
      </c>
      <c r="D289" s="43">
        <v>3.61</v>
      </c>
      <c r="E289" s="43">
        <v>9.7200000000000006</v>
      </c>
      <c r="F289" s="43">
        <v>29.51</v>
      </c>
      <c r="G289" s="43">
        <v>0</v>
      </c>
      <c r="H289" s="153">
        <v>12.99</v>
      </c>
      <c r="I289" s="43">
        <v>0</v>
      </c>
      <c r="J289" s="43">
        <v>8.2899999999999991</v>
      </c>
      <c r="K289" s="43">
        <v>1.34</v>
      </c>
      <c r="L289" s="43">
        <v>0.81</v>
      </c>
      <c r="M289" s="43">
        <v>16.489999999999998</v>
      </c>
      <c r="N289" s="123">
        <f t="shared" si="89"/>
        <v>3.2105000000000001</v>
      </c>
      <c r="O289" s="123">
        <f t="shared" si="90"/>
        <v>3.61E-2</v>
      </c>
      <c r="P289" s="123">
        <f t="shared" si="91"/>
        <v>9.7200000000000009E-2</v>
      </c>
      <c r="Q289" s="123">
        <f t="shared" si="92"/>
        <v>0.29510000000000003</v>
      </c>
      <c r="R289" s="123">
        <f t="shared" si="93"/>
        <v>0</v>
      </c>
      <c r="S289" s="123">
        <f t="shared" si="94"/>
        <v>0.12990000000000002</v>
      </c>
      <c r="T289" s="123">
        <f t="shared" si="95"/>
        <v>0</v>
      </c>
      <c r="U289" s="123">
        <f t="shared" si="96"/>
        <v>8.2899999999999988E-2</v>
      </c>
      <c r="V289" s="123">
        <f t="shared" si="97"/>
        <v>1.34E-2</v>
      </c>
      <c r="W289" s="123">
        <f t="shared" si="98"/>
        <v>8.1000000000000013E-3</v>
      </c>
      <c r="X289" s="123">
        <f t="shared" si="99"/>
        <v>0.16489999999999999</v>
      </c>
    </row>
    <row r="290" spans="1:24" s="132" customFormat="1" ht="15" x14ac:dyDescent="0.2">
      <c r="A290" s="62" t="s">
        <v>101</v>
      </c>
      <c r="B290" s="63"/>
      <c r="C290" s="79">
        <v>284.98100487124918</v>
      </c>
      <c r="D290" s="80">
        <v>0</v>
      </c>
      <c r="E290" s="80">
        <v>15.939583333333335</v>
      </c>
      <c r="F290" s="81">
        <v>24.048666666666666</v>
      </c>
      <c r="G290" s="67" t="s">
        <v>15</v>
      </c>
      <c r="H290" s="155" t="s">
        <v>18</v>
      </c>
      <c r="I290" s="81"/>
      <c r="J290" s="82">
        <v>35.270000000000003</v>
      </c>
      <c r="K290" s="81">
        <v>1.6383333333333334</v>
      </c>
      <c r="L290" s="81">
        <v>3.5373333333333332</v>
      </c>
      <c r="M290" s="82">
        <v>550.24333333333334</v>
      </c>
      <c r="N290" s="69">
        <f t="shared" si="89"/>
        <v>2.849810048712492</v>
      </c>
      <c r="O290" s="69">
        <f t="shared" si="90"/>
        <v>0</v>
      </c>
      <c r="P290" s="69">
        <f t="shared" si="91"/>
        <v>0.15939583333333335</v>
      </c>
      <c r="Q290" s="69">
        <f t="shared" si="92"/>
        <v>0.24048666666666665</v>
      </c>
      <c r="R290" s="69">
        <f t="shared" si="93"/>
        <v>0</v>
      </c>
      <c r="S290" s="69">
        <f t="shared" si="94"/>
        <v>0</v>
      </c>
      <c r="T290" s="69">
        <f t="shared" si="95"/>
        <v>0</v>
      </c>
      <c r="U290" s="69">
        <f t="shared" si="96"/>
        <v>0.35270000000000001</v>
      </c>
      <c r="V290" s="69">
        <f t="shared" si="97"/>
        <v>1.6383333333333333E-2</v>
      </c>
      <c r="W290" s="69">
        <f t="shared" si="98"/>
        <v>3.5373333333333333E-2</v>
      </c>
      <c r="X290" s="69">
        <f t="shared" si="99"/>
        <v>5.5024333333333333</v>
      </c>
    </row>
    <row r="291" spans="1:24" s="133" customFormat="1" ht="15" x14ac:dyDescent="0.2">
      <c r="A291" s="17" t="s">
        <v>53</v>
      </c>
      <c r="B291" s="18"/>
      <c r="C291" s="19">
        <v>56.533772463768145</v>
      </c>
      <c r="D291" s="20">
        <v>12.669710144927544</v>
      </c>
      <c r="E291" s="21">
        <v>3.4202898550724634</v>
      </c>
      <c r="F291" s="21">
        <v>0.35333333333333333</v>
      </c>
      <c r="G291" s="23">
        <v>3.09</v>
      </c>
      <c r="H291" s="166" t="s">
        <v>15</v>
      </c>
      <c r="I291" s="21" t="s">
        <v>18</v>
      </c>
      <c r="J291" s="19">
        <v>15.613333333333335</v>
      </c>
      <c r="K291" s="21">
        <v>0.52666666666666673</v>
      </c>
      <c r="L291" s="21">
        <v>1.06</v>
      </c>
      <c r="M291" s="19">
        <v>16.156666666666666</v>
      </c>
      <c r="N291" s="24">
        <f t="shared" ref="N291:N302" si="100">IF(ISNUMBER(C291),C291/100,0)</f>
        <v>0.56533772463768139</v>
      </c>
      <c r="O291" s="24">
        <f t="shared" ref="O291:O302" si="101">IF(ISNUMBER(D291),D291/100,0)</f>
        <v>0.12669710144927543</v>
      </c>
      <c r="P291" s="24">
        <f t="shared" ref="P291:P302" si="102">IF(ISNUMBER(E291),E291/100,0)</f>
        <v>3.4202898550724635E-2</v>
      </c>
      <c r="Q291" s="24">
        <f t="shared" ref="Q291:Q302" si="103">IF(ISNUMBER(F291),F291/100,0)</f>
        <v>3.5333333333333332E-3</v>
      </c>
      <c r="R291" s="24">
        <f t="shared" ref="R291:R302" si="104">IF(ISNUMBER(G291),G291/100,0)</f>
        <v>3.0899999999999997E-2</v>
      </c>
      <c r="S291" s="24">
        <f t="shared" ref="S291:S302" si="105">IF(ISNUMBER(H291),H291/100,0)</f>
        <v>0</v>
      </c>
      <c r="T291" s="24">
        <f t="shared" ref="T291:T302" si="106">IF(ISNUMBER(I291),I291/100,0)</f>
        <v>0</v>
      </c>
      <c r="U291" s="24">
        <f t="shared" ref="U291:U302" si="107">IF(ISNUMBER(J291),J291/100,0)</f>
        <v>0.15613333333333335</v>
      </c>
      <c r="V291" s="24">
        <f t="shared" ref="V291:V302" si="108">IF(ISNUMBER(K291),K291/100,0)</f>
        <v>5.2666666666666669E-3</v>
      </c>
      <c r="W291" s="24">
        <f t="shared" ref="W291:W302" si="109">IF(ISNUMBER(L291),L291/100,0)</f>
        <v>1.06E-2</v>
      </c>
      <c r="X291" s="24">
        <f t="shared" ref="X291:X300" si="110">IF(ISNUMBER(M291),M291/100,0)</f>
        <v>0.16156666666666666</v>
      </c>
    </row>
    <row r="292" spans="1:24" s="132" customFormat="1" ht="15" x14ac:dyDescent="0.2">
      <c r="A292" s="83" t="s">
        <v>85</v>
      </c>
      <c r="B292" s="63"/>
      <c r="C292" s="68">
        <v>60.927749875386588</v>
      </c>
      <c r="D292" s="65">
        <v>11.647500000000001</v>
      </c>
      <c r="E292" s="66">
        <v>3.3125</v>
      </c>
      <c r="F292" s="73">
        <v>0.32666666666666666</v>
      </c>
      <c r="G292" s="67" t="s">
        <v>15</v>
      </c>
      <c r="H292" s="150" t="s">
        <v>15</v>
      </c>
      <c r="I292" s="66" t="s">
        <v>18</v>
      </c>
      <c r="J292" s="68">
        <v>23.626999999999999</v>
      </c>
      <c r="K292" s="66">
        <v>0.18600000000000003</v>
      </c>
      <c r="L292" s="66">
        <v>0.49866666666666665</v>
      </c>
      <c r="M292" s="68">
        <v>14.527999999999999</v>
      </c>
      <c r="N292" s="69">
        <f t="shared" si="100"/>
        <v>0.60927749875386583</v>
      </c>
      <c r="O292" s="69">
        <f t="shared" si="101"/>
        <v>0.11647500000000001</v>
      </c>
      <c r="P292" s="69">
        <f t="shared" si="102"/>
        <v>3.3125000000000002E-2</v>
      </c>
      <c r="Q292" s="69">
        <f t="shared" si="103"/>
        <v>3.2666666666666664E-3</v>
      </c>
      <c r="R292" s="69">
        <f t="shared" si="104"/>
        <v>0</v>
      </c>
      <c r="S292" s="69">
        <f t="shared" si="105"/>
        <v>0</v>
      </c>
      <c r="T292" s="69">
        <f>IF(ISNUMBER(I292),I292/100,0)</f>
        <v>0</v>
      </c>
      <c r="U292" s="69">
        <f t="shared" si="107"/>
        <v>0.23626999999999998</v>
      </c>
      <c r="V292" s="69">
        <f t="shared" si="108"/>
        <v>1.8600000000000003E-3</v>
      </c>
      <c r="W292" s="69">
        <f t="shared" si="109"/>
        <v>4.9866666666666662E-3</v>
      </c>
      <c r="X292" s="69">
        <f t="shared" si="110"/>
        <v>0.14527999999999999</v>
      </c>
    </row>
    <row r="293" spans="1:24" s="133" customFormat="1" ht="15" x14ac:dyDescent="0.2">
      <c r="A293" s="37" t="s">
        <v>378</v>
      </c>
      <c r="B293" s="18"/>
      <c r="C293" s="19">
        <v>400</v>
      </c>
      <c r="D293" s="20">
        <v>30</v>
      </c>
      <c r="E293" s="21">
        <v>35</v>
      </c>
      <c r="F293" s="22">
        <v>20</v>
      </c>
      <c r="G293" s="23">
        <v>10</v>
      </c>
      <c r="H293" s="149">
        <v>2.4</v>
      </c>
      <c r="I293" s="21">
        <v>6</v>
      </c>
      <c r="J293" s="19"/>
      <c r="K293" s="21"/>
      <c r="L293" s="21">
        <v>9</v>
      </c>
      <c r="M293" s="19">
        <v>225</v>
      </c>
      <c r="N293" s="24">
        <f t="shared" si="100"/>
        <v>4</v>
      </c>
      <c r="O293" s="24">
        <f t="shared" si="101"/>
        <v>0.3</v>
      </c>
      <c r="P293" s="24">
        <f t="shared" si="102"/>
        <v>0.35</v>
      </c>
      <c r="Q293" s="24">
        <f t="shared" si="103"/>
        <v>0.2</v>
      </c>
      <c r="R293" s="24">
        <f t="shared" si="104"/>
        <v>0.1</v>
      </c>
      <c r="S293" s="24">
        <f t="shared" si="105"/>
        <v>2.4E-2</v>
      </c>
      <c r="T293" s="24">
        <f>IF(ISNUMBER(I293),I293/100,0)</f>
        <v>0.06</v>
      </c>
      <c r="U293" s="24">
        <f t="shared" si="107"/>
        <v>0</v>
      </c>
      <c r="V293" s="24">
        <f t="shared" si="108"/>
        <v>0</v>
      </c>
      <c r="W293" s="24">
        <f t="shared" si="109"/>
        <v>0.09</v>
      </c>
      <c r="X293" s="24">
        <f t="shared" si="110"/>
        <v>2.25</v>
      </c>
    </row>
    <row r="294" spans="1:24" s="132" customFormat="1" ht="15" x14ac:dyDescent="0.2">
      <c r="A294" s="62" t="s">
        <v>84</v>
      </c>
      <c r="B294" s="63"/>
      <c r="C294" s="79">
        <v>403.95584581039901</v>
      </c>
      <c r="D294" s="80">
        <v>38.439899759292608</v>
      </c>
      <c r="E294" s="80">
        <v>36.030100240707398</v>
      </c>
      <c r="F294" s="81">
        <v>14.633333333333333</v>
      </c>
      <c r="G294" s="67">
        <v>20.18</v>
      </c>
      <c r="H294" s="155" t="s">
        <v>15</v>
      </c>
      <c r="I294" s="81" t="s">
        <v>18</v>
      </c>
      <c r="J294" s="82">
        <v>241.9</v>
      </c>
      <c r="K294" s="81">
        <v>4.54</v>
      </c>
      <c r="L294" s="81">
        <v>13.055333333333335</v>
      </c>
      <c r="M294" s="82">
        <v>206.0203333333333</v>
      </c>
      <c r="N294" s="69">
        <f t="shared" si="100"/>
        <v>4.0395584581039898</v>
      </c>
      <c r="O294" s="69">
        <f t="shared" si="101"/>
        <v>0.38439899759292606</v>
      </c>
      <c r="P294" s="69">
        <f t="shared" si="102"/>
        <v>0.36030100240707397</v>
      </c>
      <c r="Q294" s="69">
        <f t="shared" si="103"/>
        <v>0.14633333333333332</v>
      </c>
      <c r="R294" s="69">
        <f t="shared" si="104"/>
        <v>0.20180000000000001</v>
      </c>
      <c r="S294" s="69">
        <f t="shared" si="105"/>
        <v>0</v>
      </c>
      <c r="T294" s="69">
        <f t="shared" si="106"/>
        <v>0</v>
      </c>
      <c r="U294" s="69">
        <f t="shared" si="107"/>
        <v>2.419</v>
      </c>
      <c r="V294" s="69">
        <f t="shared" si="108"/>
        <v>4.5400000000000003E-2</v>
      </c>
      <c r="W294" s="69">
        <f t="shared" si="109"/>
        <v>0.13055333333333335</v>
      </c>
      <c r="X294" s="69">
        <f t="shared" si="110"/>
        <v>2.0602033333333329</v>
      </c>
    </row>
    <row r="295" spans="1:24" s="133" customFormat="1" ht="15" x14ac:dyDescent="0.2">
      <c r="A295" s="37" t="s">
        <v>83</v>
      </c>
      <c r="B295" s="18"/>
      <c r="C295" s="19">
        <v>64.48509407389021</v>
      </c>
      <c r="D295" s="20">
        <v>2.1268233333333328</v>
      </c>
      <c r="E295" s="21">
        <v>6.5531767104466754</v>
      </c>
      <c r="F295" s="22">
        <v>3.9533333333333331</v>
      </c>
      <c r="G295" s="23">
        <v>0.75266666666666671</v>
      </c>
      <c r="H295" s="149" t="s">
        <v>15</v>
      </c>
      <c r="I295" s="21" t="s">
        <v>18</v>
      </c>
      <c r="J295" s="19">
        <v>38.201999999999998</v>
      </c>
      <c r="K295" s="21">
        <v>0.8933333333333332</v>
      </c>
      <c r="L295" s="21">
        <v>1.4303333333333335</v>
      </c>
      <c r="M295" s="19">
        <v>80.757333333333335</v>
      </c>
      <c r="N295" s="24">
        <f t="shared" si="100"/>
        <v>0.64485094073890215</v>
      </c>
      <c r="O295" s="24">
        <f t="shared" si="101"/>
        <v>2.1268233333333327E-2</v>
      </c>
      <c r="P295" s="24">
        <f t="shared" si="102"/>
        <v>6.5531767104466759E-2</v>
      </c>
      <c r="Q295" s="24">
        <f t="shared" si="103"/>
        <v>3.953333333333333E-2</v>
      </c>
      <c r="R295" s="24">
        <f t="shared" si="104"/>
        <v>7.5266666666666667E-3</v>
      </c>
      <c r="S295" s="24">
        <f t="shared" si="105"/>
        <v>0</v>
      </c>
      <c r="T295" s="24">
        <f t="shared" si="106"/>
        <v>0</v>
      </c>
      <c r="U295" s="24">
        <f t="shared" si="107"/>
        <v>0.38201999999999997</v>
      </c>
      <c r="V295" s="24">
        <f t="shared" si="108"/>
        <v>8.9333333333333313E-3</v>
      </c>
      <c r="W295" s="24">
        <f t="shared" si="109"/>
        <v>1.4303333333333335E-2</v>
      </c>
      <c r="X295" s="24">
        <f t="shared" si="110"/>
        <v>0.80757333333333337</v>
      </c>
    </row>
    <row r="296" spans="1:24" s="132" customFormat="1" ht="15" x14ac:dyDescent="0.2">
      <c r="A296" s="62" t="s">
        <v>358</v>
      </c>
      <c r="B296" s="63"/>
      <c r="C296" s="68">
        <v>275.69564269441366</v>
      </c>
      <c r="D296" s="65">
        <v>72.531750000000002</v>
      </c>
      <c r="E296" s="66">
        <v>3.2062499999999998</v>
      </c>
      <c r="F296" s="73">
        <v>0.45500000000000002</v>
      </c>
      <c r="G296" s="67">
        <v>6.4466666666666663</v>
      </c>
      <c r="H296" s="150">
        <v>1.5</v>
      </c>
      <c r="I296" s="66">
        <v>7.246666666666667</v>
      </c>
      <c r="J296" s="68">
        <v>59.109000000000002</v>
      </c>
      <c r="K296" s="66">
        <v>0.67300000000000004</v>
      </c>
      <c r="L296" s="66">
        <v>0.55333333333333334</v>
      </c>
      <c r="M296" s="68">
        <v>37.104333333333329</v>
      </c>
      <c r="N296" s="69">
        <f t="shared" si="100"/>
        <v>2.7569564269441367</v>
      </c>
      <c r="O296" s="69">
        <f t="shared" si="101"/>
        <v>0.72531750000000006</v>
      </c>
      <c r="P296" s="69">
        <f t="shared" si="102"/>
        <v>3.2062500000000001E-2</v>
      </c>
      <c r="Q296" s="69">
        <f t="shared" si="103"/>
        <v>4.5500000000000002E-3</v>
      </c>
      <c r="R296" s="69">
        <f t="shared" si="104"/>
        <v>6.4466666666666658E-2</v>
      </c>
      <c r="S296" s="69">
        <f t="shared" si="105"/>
        <v>1.4999999999999999E-2</v>
      </c>
      <c r="T296" s="69">
        <f t="shared" si="106"/>
        <v>7.2466666666666665E-2</v>
      </c>
      <c r="U296" s="69">
        <f t="shared" si="107"/>
        <v>0.59109</v>
      </c>
      <c r="V296" s="69">
        <f t="shared" si="108"/>
        <v>6.7300000000000007E-3</v>
      </c>
      <c r="W296" s="69">
        <f t="shared" si="109"/>
        <v>5.5333333333333337E-3</v>
      </c>
      <c r="X296" s="69">
        <f t="shared" si="110"/>
        <v>0.37104333333333328</v>
      </c>
    </row>
    <row r="297" spans="1:24" s="133" customFormat="1" ht="15" x14ac:dyDescent="0.2">
      <c r="A297" s="17" t="s">
        <v>357</v>
      </c>
      <c r="B297" s="18">
        <v>100</v>
      </c>
      <c r="C297" s="43">
        <v>239</v>
      </c>
      <c r="D297" s="43">
        <v>62.5</v>
      </c>
      <c r="E297" s="43">
        <v>2.8</v>
      </c>
      <c r="F297" s="43">
        <v>0.6</v>
      </c>
      <c r="G297" s="43">
        <v>5.0999999999999996</v>
      </c>
      <c r="H297" s="153">
        <v>1.5</v>
      </c>
      <c r="I297" s="43">
        <v>3.5</v>
      </c>
      <c r="J297" s="43">
        <v>92</v>
      </c>
      <c r="K297" s="43">
        <v>0.1</v>
      </c>
      <c r="L297" s="43">
        <v>2.8</v>
      </c>
      <c r="M297" s="43">
        <v>74</v>
      </c>
      <c r="N297" s="123">
        <f t="shared" ref="N297:X297" si="111">IF(ISNUMBER(C297),C297/100,0)</f>
        <v>2.39</v>
      </c>
      <c r="O297" s="123">
        <f t="shared" si="111"/>
        <v>0.625</v>
      </c>
      <c r="P297" s="123">
        <f t="shared" si="111"/>
        <v>2.7999999999999997E-2</v>
      </c>
      <c r="Q297" s="123">
        <f t="shared" si="111"/>
        <v>6.0000000000000001E-3</v>
      </c>
      <c r="R297" s="123">
        <f t="shared" si="111"/>
        <v>5.0999999999999997E-2</v>
      </c>
      <c r="S297" s="123">
        <f t="shared" si="111"/>
        <v>1.4999999999999999E-2</v>
      </c>
      <c r="T297" s="123">
        <f t="shared" si="111"/>
        <v>3.5000000000000003E-2</v>
      </c>
      <c r="U297" s="123">
        <f t="shared" si="111"/>
        <v>0.92</v>
      </c>
      <c r="V297" s="123">
        <f t="shared" si="111"/>
        <v>1E-3</v>
      </c>
      <c r="W297" s="123">
        <f t="shared" si="111"/>
        <v>2.7999999999999997E-2</v>
      </c>
      <c r="X297" s="123">
        <f t="shared" si="111"/>
        <v>0.74</v>
      </c>
    </row>
    <row r="298" spans="1:24" s="132" customFormat="1" ht="15" x14ac:dyDescent="0.2">
      <c r="A298" s="62" t="s">
        <v>374</v>
      </c>
      <c r="B298" s="63"/>
      <c r="C298" s="79">
        <v>36.108799999999988</v>
      </c>
      <c r="D298" s="80">
        <v>8.8000000000000007</v>
      </c>
      <c r="E298" s="80">
        <v>0.52173913043478259</v>
      </c>
      <c r="F298" s="81" t="s">
        <v>18</v>
      </c>
      <c r="G298" s="67" t="s">
        <v>18</v>
      </c>
      <c r="H298" s="168">
        <v>34.08</v>
      </c>
      <c r="I298" s="81">
        <v>41.75</v>
      </c>
      <c r="J298" s="82">
        <v>6.46</v>
      </c>
      <c r="K298" s="81" t="s">
        <v>18</v>
      </c>
      <c r="L298" s="81" t="s">
        <v>18</v>
      </c>
      <c r="M298" s="82">
        <v>4.2833333333333341</v>
      </c>
      <c r="N298" s="69">
        <f t="shared" si="100"/>
        <v>0.36108799999999985</v>
      </c>
      <c r="O298" s="69">
        <f t="shared" si="101"/>
        <v>8.8000000000000009E-2</v>
      </c>
      <c r="P298" s="69">
        <f t="shared" si="102"/>
        <v>5.2173913043478256E-3</v>
      </c>
      <c r="Q298" s="69">
        <f t="shared" si="103"/>
        <v>0</v>
      </c>
      <c r="R298" s="69">
        <f t="shared" si="104"/>
        <v>0</v>
      </c>
      <c r="S298" s="69">
        <f t="shared" si="105"/>
        <v>0.34079999999999999</v>
      </c>
      <c r="T298" s="69">
        <f t="shared" si="106"/>
        <v>0.41749999999999998</v>
      </c>
      <c r="U298" s="69">
        <f t="shared" si="107"/>
        <v>6.4600000000000005E-2</v>
      </c>
      <c r="V298" s="69">
        <f t="shared" si="108"/>
        <v>0</v>
      </c>
      <c r="W298" s="69">
        <f t="shared" si="109"/>
        <v>0</v>
      </c>
      <c r="X298" s="69">
        <f t="shared" si="110"/>
        <v>4.2833333333333341E-2</v>
      </c>
    </row>
    <row r="299" spans="1:24" s="133" customFormat="1" ht="15" x14ac:dyDescent="0.2">
      <c r="A299" s="17" t="s">
        <v>167</v>
      </c>
      <c r="B299" s="18"/>
      <c r="C299" s="29">
        <v>15.335156521739158</v>
      </c>
      <c r="D299" s="30">
        <v>3.1388405797101462</v>
      </c>
      <c r="E299" s="30">
        <v>1.0978260869565217</v>
      </c>
      <c r="F299" s="31">
        <v>0.17333333333333334</v>
      </c>
      <c r="G299" s="23">
        <v>1.1733333333333331</v>
      </c>
      <c r="H299" s="170">
        <v>41.63</v>
      </c>
      <c r="I299" s="31">
        <v>21.213333333333335</v>
      </c>
      <c r="J299" s="32">
        <v>10.54</v>
      </c>
      <c r="K299" s="31">
        <v>0.13666666666666669</v>
      </c>
      <c r="L299" s="31">
        <v>0.23666666666666666</v>
      </c>
      <c r="M299" s="32">
        <v>6.94</v>
      </c>
      <c r="N299" s="24">
        <f t="shared" si="100"/>
        <v>0.15335156521739157</v>
      </c>
      <c r="O299" s="24">
        <f t="shared" si="101"/>
        <v>3.1388405797101462E-2</v>
      </c>
      <c r="P299" s="24">
        <f t="shared" si="102"/>
        <v>1.0978260869565217E-2</v>
      </c>
      <c r="Q299" s="24">
        <f t="shared" si="103"/>
        <v>1.7333333333333335E-3</v>
      </c>
      <c r="R299" s="24">
        <f t="shared" si="104"/>
        <v>1.1733333333333332E-2</v>
      </c>
      <c r="S299" s="24">
        <f t="shared" si="105"/>
        <v>0.4163</v>
      </c>
      <c r="T299" s="24">
        <f t="shared" si="106"/>
        <v>0.21213333333333334</v>
      </c>
      <c r="U299" s="24">
        <f t="shared" si="107"/>
        <v>0.10539999999999999</v>
      </c>
      <c r="V299" s="24">
        <f t="shared" si="108"/>
        <v>1.3666666666666669E-3</v>
      </c>
      <c r="W299" s="24">
        <f t="shared" si="109"/>
        <v>2.3666666666666667E-3</v>
      </c>
      <c r="X299" s="24">
        <f t="shared" si="110"/>
        <v>6.9400000000000003E-2</v>
      </c>
    </row>
    <row r="300" spans="1:24" s="132" customFormat="1" ht="15" x14ac:dyDescent="0.2">
      <c r="A300" s="62" t="s">
        <v>117</v>
      </c>
      <c r="B300" s="63"/>
      <c r="C300" s="79">
        <v>60.933433652173882</v>
      </c>
      <c r="D300" s="80">
        <v>14.95861739130434</v>
      </c>
      <c r="E300" s="80">
        <v>2.4347826086956523</v>
      </c>
      <c r="F300" s="81">
        <v>0.19</v>
      </c>
      <c r="G300" s="67">
        <v>2.8033299999999999</v>
      </c>
      <c r="H300" s="168" t="s">
        <v>15</v>
      </c>
      <c r="I300" s="81">
        <v>18.010000000000002</v>
      </c>
      <c r="J300" s="82">
        <v>29.326599999999999</v>
      </c>
      <c r="K300" s="81">
        <v>0.3666666666666667</v>
      </c>
      <c r="L300" s="81">
        <v>2.0933333333333333</v>
      </c>
      <c r="M300" s="82">
        <v>29.076599999999999</v>
      </c>
      <c r="N300" s="69">
        <f t="shared" si="100"/>
        <v>0.60933433652173885</v>
      </c>
      <c r="O300" s="69">
        <f t="shared" si="101"/>
        <v>0.14958617391304341</v>
      </c>
      <c r="P300" s="69">
        <f t="shared" si="102"/>
        <v>2.4347826086956525E-2</v>
      </c>
      <c r="Q300" s="69">
        <f t="shared" si="103"/>
        <v>1.9E-3</v>
      </c>
      <c r="R300" s="69">
        <f t="shared" si="104"/>
        <v>2.8033299999999997E-2</v>
      </c>
      <c r="S300" s="69">
        <f t="shared" si="105"/>
        <v>0</v>
      </c>
      <c r="T300" s="69">
        <f t="shared" si="106"/>
        <v>0.18010000000000001</v>
      </c>
      <c r="U300" s="69">
        <f t="shared" si="107"/>
        <v>0.29326599999999997</v>
      </c>
      <c r="V300" s="69">
        <f t="shared" si="108"/>
        <v>3.666666666666667E-3</v>
      </c>
      <c r="W300" s="69">
        <f t="shared" si="109"/>
        <v>2.0933333333333332E-2</v>
      </c>
      <c r="X300" s="69">
        <f t="shared" si="110"/>
        <v>0.29076599999999997</v>
      </c>
    </row>
    <row r="301" spans="1:24" s="133" customFormat="1" ht="15" x14ac:dyDescent="0.2">
      <c r="A301" s="17" t="s">
        <v>116</v>
      </c>
      <c r="B301" s="18"/>
      <c r="C301" s="19">
        <v>38.446549460490566</v>
      </c>
      <c r="D301" s="20">
        <v>7.7116666666666784</v>
      </c>
      <c r="E301" s="21">
        <v>1.375</v>
      </c>
      <c r="F301" s="22">
        <v>0.90333333333333332</v>
      </c>
      <c r="G301" s="23">
        <v>3.1166666666666667</v>
      </c>
      <c r="H301" s="149">
        <v>17.420000000000002</v>
      </c>
      <c r="I301" s="21">
        <v>2.706666666666667</v>
      </c>
      <c r="J301" s="19">
        <v>16.789333333333335</v>
      </c>
      <c r="K301" s="21">
        <v>0.129</v>
      </c>
      <c r="L301" s="21">
        <v>1.577333333333333</v>
      </c>
      <c r="M301" s="19">
        <v>11.729333333333335</v>
      </c>
      <c r="N301" s="24">
        <f t="shared" si="100"/>
        <v>0.38446549460490564</v>
      </c>
      <c r="O301" s="24">
        <f t="shared" si="101"/>
        <v>7.7116666666666778E-2</v>
      </c>
      <c r="P301" s="24">
        <f t="shared" si="102"/>
        <v>1.375E-2</v>
      </c>
      <c r="Q301" s="24">
        <f t="shared" si="103"/>
        <v>9.0333333333333325E-3</v>
      </c>
      <c r="R301" s="24">
        <f t="shared" si="104"/>
        <v>3.1166666666666665E-2</v>
      </c>
      <c r="S301" s="24">
        <f t="shared" si="105"/>
        <v>0.17420000000000002</v>
      </c>
      <c r="T301" s="24">
        <f t="shared" si="106"/>
        <v>2.7066666666666669E-2</v>
      </c>
      <c r="U301" s="24">
        <f t="shared" si="107"/>
        <v>0.16789333333333334</v>
      </c>
      <c r="V301" s="24">
        <f t="shared" si="108"/>
        <v>1.2900000000000001E-3</v>
      </c>
      <c r="W301" s="24">
        <f t="shared" si="109"/>
        <v>1.577333333333333E-2</v>
      </c>
      <c r="X301" s="24">
        <f>IF(ISNUMBER(M301),M301/100,0)</f>
        <v>0.11729333333333335</v>
      </c>
    </row>
    <row r="302" spans="1:24" s="133" customFormat="1" ht="15" x14ac:dyDescent="0.2">
      <c r="A302" s="17" t="s">
        <v>386</v>
      </c>
      <c r="B302" s="17"/>
      <c r="C302" s="144">
        <v>376</v>
      </c>
      <c r="D302" s="110">
        <v>76</v>
      </c>
      <c r="E302" s="113">
        <v>12.4</v>
      </c>
      <c r="F302" s="145">
        <v>2.6</v>
      </c>
      <c r="G302" s="117">
        <v>2.2000000000000002</v>
      </c>
      <c r="H302" s="173"/>
      <c r="I302" s="113"/>
      <c r="J302" s="144"/>
      <c r="K302" s="113"/>
      <c r="L302" s="113">
        <v>0</v>
      </c>
      <c r="M302" s="144">
        <v>0</v>
      </c>
      <c r="N302" s="24">
        <f t="shared" si="100"/>
        <v>3.76</v>
      </c>
      <c r="O302" s="24">
        <f t="shared" si="101"/>
        <v>0.76</v>
      </c>
      <c r="P302" s="24">
        <f t="shared" si="102"/>
        <v>0.124</v>
      </c>
      <c r="Q302" s="24">
        <f t="shared" si="103"/>
        <v>2.6000000000000002E-2</v>
      </c>
      <c r="R302" s="24">
        <f t="shared" si="104"/>
        <v>2.2000000000000002E-2</v>
      </c>
      <c r="S302" s="24">
        <f t="shared" si="105"/>
        <v>0</v>
      </c>
      <c r="T302" s="24">
        <f t="shared" si="106"/>
        <v>0</v>
      </c>
      <c r="U302" s="24">
        <f t="shared" si="107"/>
        <v>0</v>
      </c>
      <c r="V302" s="24">
        <f t="shared" si="108"/>
        <v>0</v>
      </c>
      <c r="W302" s="24">
        <f t="shared" si="109"/>
        <v>0</v>
      </c>
      <c r="X302" s="24">
        <f>IF(ISNUMBER(M302),M302/100,0)</f>
        <v>0</v>
      </c>
    </row>
    <row r="303" spans="1:24" s="62" customFormat="1" ht="15" x14ac:dyDescent="0.2">
      <c r="A303" s="75" t="s">
        <v>375</v>
      </c>
      <c r="C303" s="107">
        <v>37.016689999999976</v>
      </c>
      <c r="D303" s="111">
        <v>9.3953333333333333</v>
      </c>
      <c r="E303" s="111">
        <v>0.84166666666666679</v>
      </c>
      <c r="F303" s="104" t="s">
        <v>18</v>
      </c>
      <c r="G303" s="118">
        <v>1.9820000000000002</v>
      </c>
      <c r="H303" s="174">
        <v>30</v>
      </c>
      <c r="I303" s="104">
        <v>24.055333333333333</v>
      </c>
      <c r="J303" s="120">
        <v>11.348999999999998</v>
      </c>
      <c r="K303" s="104">
        <v>0.42166666666666663</v>
      </c>
      <c r="L303" s="104">
        <v>9.2000000000000012E-2</v>
      </c>
      <c r="M303" s="120">
        <v>11.561</v>
      </c>
      <c r="N303" s="124">
        <f t="shared" ref="N303:X307" si="112">IF(ISNUMBER(C303),C303/100,0)</f>
        <v>0.37016689999999974</v>
      </c>
      <c r="O303" s="124">
        <f t="shared" si="112"/>
        <v>9.3953333333333333E-2</v>
      </c>
      <c r="P303" s="124">
        <f t="shared" si="112"/>
        <v>8.4166666666666678E-3</v>
      </c>
      <c r="Q303" s="124">
        <f t="shared" si="112"/>
        <v>0</v>
      </c>
      <c r="R303" s="124">
        <f t="shared" si="112"/>
        <v>1.9820000000000001E-2</v>
      </c>
      <c r="S303" s="124">
        <f t="shared" si="112"/>
        <v>0.3</v>
      </c>
      <c r="T303" s="124">
        <f t="shared" si="112"/>
        <v>0.24055333333333334</v>
      </c>
      <c r="U303" s="124">
        <f t="shared" si="112"/>
        <v>0.11348999999999998</v>
      </c>
      <c r="V303" s="124">
        <f t="shared" si="112"/>
        <v>4.2166666666666663E-3</v>
      </c>
      <c r="W303" s="124">
        <f t="shared" si="112"/>
        <v>9.2000000000000014E-4</v>
      </c>
      <c r="X303" s="124">
        <f t="shared" si="112"/>
        <v>0.11561</v>
      </c>
    </row>
    <row r="304" spans="1:24" s="37" customFormat="1" ht="15" x14ac:dyDescent="0.2">
      <c r="A304" s="36" t="s">
        <v>105</v>
      </c>
      <c r="B304" s="17"/>
      <c r="C304" s="108">
        <v>33.943290000000005</v>
      </c>
      <c r="D304" s="112">
        <v>8.7868333333333304</v>
      </c>
      <c r="E304" s="112">
        <v>0.51249999999999996</v>
      </c>
      <c r="F304" s="116">
        <v>7.0333333333333345E-2</v>
      </c>
      <c r="G304" s="117">
        <v>1.3363333333333334</v>
      </c>
      <c r="H304" s="175" t="s">
        <v>15</v>
      </c>
      <c r="I304" s="116">
        <v>3.9533333333333331</v>
      </c>
      <c r="J304" s="119">
        <v>8.1210000000000004</v>
      </c>
      <c r="K304" s="116">
        <v>7.2666666666666657E-2</v>
      </c>
      <c r="L304" s="116">
        <v>0.20899999999999999</v>
      </c>
      <c r="M304" s="119">
        <v>10.710333333333333</v>
      </c>
      <c r="N304" s="122">
        <f t="shared" si="112"/>
        <v>0.33943290000000004</v>
      </c>
      <c r="O304" s="122">
        <f t="shared" si="112"/>
        <v>8.7868333333333298E-2</v>
      </c>
      <c r="P304" s="122">
        <f t="shared" si="112"/>
        <v>5.1249999999999993E-3</v>
      </c>
      <c r="Q304" s="122">
        <f t="shared" si="112"/>
        <v>7.0333333333333348E-4</v>
      </c>
      <c r="R304" s="122">
        <f t="shared" si="112"/>
        <v>1.3363333333333333E-2</v>
      </c>
      <c r="S304" s="122">
        <f t="shared" si="112"/>
        <v>0</v>
      </c>
      <c r="T304" s="122">
        <f t="shared" si="112"/>
        <v>3.953333333333333E-2</v>
      </c>
      <c r="U304" s="122">
        <f t="shared" si="112"/>
        <v>8.1210000000000004E-2</v>
      </c>
      <c r="V304" s="122">
        <f t="shared" si="112"/>
        <v>7.2666666666666658E-4</v>
      </c>
      <c r="W304" s="122">
        <f t="shared" si="112"/>
        <v>2.0899999999999998E-3</v>
      </c>
      <c r="X304" s="122">
        <f t="shared" si="112"/>
        <v>0.10710333333333333</v>
      </c>
    </row>
    <row r="305" spans="1:24" s="62" customFormat="1" ht="15" x14ac:dyDescent="0.2">
      <c r="A305" s="62" t="s">
        <v>104</v>
      </c>
      <c r="C305" s="137">
        <v>52.873100000000065</v>
      </c>
      <c r="D305" s="138">
        <v>13.573333333333345</v>
      </c>
      <c r="E305" s="139">
        <v>0.74637681159420288</v>
      </c>
      <c r="F305" s="140">
        <v>0.20333333333333334</v>
      </c>
      <c r="G305" s="118">
        <v>0.92</v>
      </c>
      <c r="H305" s="176" t="s">
        <v>15</v>
      </c>
      <c r="I305" s="139">
        <v>3.2933333333333334</v>
      </c>
      <c r="J305" s="137">
        <v>4.9833333333333334</v>
      </c>
      <c r="K305" s="139" t="s">
        <v>18</v>
      </c>
      <c r="L305" s="139">
        <v>0.14000000000000001</v>
      </c>
      <c r="M305" s="137">
        <v>6.66</v>
      </c>
      <c r="N305" s="124">
        <f t="shared" si="112"/>
        <v>0.52873100000000062</v>
      </c>
      <c r="O305" s="124">
        <f t="shared" si="112"/>
        <v>0.13573333333333346</v>
      </c>
      <c r="P305" s="124">
        <f t="shared" si="112"/>
        <v>7.4637681159420285E-3</v>
      </c>
      <c r="Q305" s="124">
        <f t="shared" si="112"/>
        <v>2.0333333333333332E-3</v>
      </c>
      <c r="R305" s="124">
        <f t="shared" si="112"/>
        <v>9.1999999999999998E-3</v>
      </c>
      <c r="S305" s="124">
        <f t="shared" si="112"/>
        <v>0</v>
      </c>
      <c r="T305" s="124">
        <f t="shared" si="112"/>
        <v>3.2933333333333335E-2</v>
      </c>
      <c r="U305" s="124">
        <f t="shared" si="112"/>
        <v>4.9833333333333334E-2</v>
      </c>
      <c r="V305" s="124">
        <f t="shared" si="112"/>
        <v>0</v>
      </c>
      <c r="W305" s="124">
        <f t="shared" si="112"/>
        <v>1.4000000000000002E-3</v>
      </c>
      <c r="X305" s="124">
        <f t="shared" si="112"/>
        <v>6.6600000000000006E-2</v>
      </c>
    </row>
    <row r="306" spans="1:24" s="37" customFormat="1" ht="15" x14ac:dyDescent="0.2">
      <c r="A306" s="36" t="s">
        <v>103</v>
      </c>
      <c r="B306" s="17"/>
      <c r="C306" s="108">
        <v>49.061289999999964</v>
      </c>
      <c r="D306" s="112">
        <v>12.69533333333333</v>
      </c>
      <c r="E306" s="112">
        <v>0.60833333333333328</v>
      </c>
      <c r="F306" s="116">
        <v>0.157</v>
      </c>
      <c r="G306" s="117">
        <v>0.93366666666666653</v>
      </c>
      <c r="H306" s="175">
        <v>3.29</v>
      </c>
      <c r="I306" s="116">
        <v>1.8629999999999998</v>
      </c>
      <c r="J306" s="119">
        <v>5.8273333333333328</v>
      </c>
      <c r="K306" s="116" t="s">
        <v>18</v>
      </c>
      <c r="L306" s="116">
        <v>0.17066666666666666</v>
      </c>
      <c r="M306" s="119">
        <v>7.6156666666666668</v>
      </c>
      <c r="N306" s="122">
        <f t="shared" si="112"/>
        <v>0.49061289999999963</v>
      </c>
      <c r="O306" s="122">
        <f t="shared" si="112"/>
        <v>0.12695333333333331</v>
      </c>
      <c r="P306" s="122">
        <f t="shared" si="112"/>
        <v>6.083333333333333E-3</v>
      </c>
      <c r="Q306" s="122">
        <f t="shared" si="112"/>
        <v>1.57E-3</v>
      </c>
      <c r="R306" s="122">
        <f t="shared" si="112"/>
        <v>9.336666666666665E-3</v>
      </c>
      <c r="S306" s="122">
        <f t="shared" si="112"/>
        <v>3.2899999999999999E-2</v>
      </c>
      <c r="T306" s="122">
        <f t="shared" si="112"/>
        <v>1.8629999999999997E-2</v>
      </c>
      <c r="U306" s="122">
        <f t="shared" si="112"/>
        <v>5.827333333333333E-2</v>
      </c>
      <c r="V306" s="122">
        <f t="shared" si="112"/>
        <v>0</v>
      </c>
      <c r="W306" s="122">
        <f t="shared" si="112"/>
        <v>1.7066666666666667E-3</v>
      </c>
      <c r="X306" s="122">
        <f t="shared" si="112"/>
        <v>7.6156666666666664E-2</v>
      </c>
    </row>
    <row r="307" spans="1:24" s="62" customFormat="1" ht="15" x14ac:dyDescent="0.2">
      <c r="A307" s="62" t="s">
        <v>102</v>
      </c>
      <c r="C307" s="137">
        <v>57.655359999999995</v>
      </c>
      <c r="D307" s="138">
        <v>14.708000000000002</v>
      </c>
      <c r="E307" s="138" t="s">
        <v>18</v>
      </c>
      <c r="F307" s="141" t="s">
        <v>18</v>
      </c>
      <c r="G307" s="118">
        <v>0.23333333333333331</v>
      </c>
      <c r="H307" s="176" t="s">
        <v>15</v>
      </c>
      <c r="I307" s="139">
        <v>20.967666666666666</v>
      </c>
      <c r="J307" s="137">
        <v>7.0579999999999998</v>
      </c>
      <c r="K307" s="139">
        <v>5.3999999999999999E-2</v>
      </c>
      <c r="L307" s="139">
        <v>0.124</v>
      </c>
      <c r="M307" s="137">
        <v>9.3170000000000002</v>
      </c>
      <c r="N307" s="124">
        <f t="shared" si="112"/>
        <v>0.5765536</v>
      </c>
      <c r="O307" s="124">
        <f t="shared" si="112"/>
        <v>0.14708000000000002</v>
      </c>
      <c r="P307" s="124">
        <f t="shared" si="112"/>
        <v>0</v>
      </c>
      <c r="Q307" s="124">
        <f t="shared" si="112"/>
        <v>0</v>
      </c>
      <c r="R307" s="124">
        <f t="shared" si="112"/>
        <v>2.3333333333333331E-3</v>
      </c>
      <c r="S307" s="124">
        <f t="shared" si="112"/>
        <v>0</v>
      </c>
      <c r="T307" s="124">
        <f t="shared" si="112"/>
        <v>0.20967666666666665</v>
      </c>
      <c r="U307" s="124">
        <f t="shared" si="112"/>
        <v>7.0580000000000004E-2</v>
      </c>
      <c r="V307" s="124">
        <f t="shared" si="112"/>
        <v>5.4000000000000001E-4</v>
      </c>
      <c r="W307" s="124">
        <f t="shared" si="112"/>
        <v>1.24E-3</v>
      </c>
      <c r="X307" s="124">
        <f t="shared" si="112"/>
        <v>9.3170000000000003E-2</v>
      </c>
    </row>
    <row r="308" spans="1:24" s="17" customFormat="1" ht="15" x14ac:dyDescent="0.2">
      <c r="A308" s="17" t="s">
        <v>115</v>
      </c>
      <c r="C308" s="109">
        <v>24.898357971014487</v>
      </c>
      <c r="D308" s="110">
        <v>5.3471014492753577</v>
      </c>
      <c r="E308" s="113">
        <v>1.786231884057971</v>
      </c>
      <c r="F308" s="117">
        <v>0.17333333333333334</v>
      </c>
      <c r="G308" s="117">
        <v>2.3833333333333333</v>
      </c>
      <c r="H308" s="177" t="s">
        <v>15</v>
      </c>
      <c r="I308" s="113">
        <v>1.1533333333333333</v>
      </c>
      <c r="J308" s="109">
        <v>17.833333333333332</v>
      </c>
      <c r="K308" s="121">
        <v>0.33</v>
      </c>
      <c r="L308" s="121">
        <v>0.43</v>
      </c>
      <c r="M308" s="109">
        <v>41.1</v>
      </c>
      <c r="N308" s="122">
        <f t="shared" ref="N308:X309" si="113">IF(ISNUMBER(C308),C308/100,0)</f>
        <v>0.24898357971014487</v>
      </c>
      <c r="O308" s="122">
        <f t="shared" si="113"/>
        <v>5.3471014492753578E-2</v>
      </c>
      <c r="P308" s="122">
        <f t="shared" si="113"/>
        <v>1.7862318840579709E-2</v>
      </c>
      <c r="Q308" s="122">
        <f t="shared" si="113"/>
        <v>1.7333333333333335E-3</v>
      </c>
      <c r="R308" s="122">
        <f t="shared" si="113"/>
        <v>2.3833333333333331E-2</v>
      </c>
      <c r="S308" s="122">
        <f t="shared" si="113"/>
        <v>0</v>
      </c>
      <c r="T308" s="122">
        <f t="shared" si="113"/>
        <v>1.1533333333333333E-2</v>
      </c>
      <c r="U308" s="122">
        <f t="shared" si="113"/>
        <v>0.17833333333333332</v>
      </c>
      <c r="V308" s="122">
        <f t="shared" si="113"/>
        <v>3.3E-3</v>
      </c>
      <c r="W308" s="122">
        <f t="shared" si="113"/>
        <v>4.3E-3</v>
      </c>
      <c r="X308" s="122">
        <f t="shared" si="113"/>
        <v>0.41100000000000003</v>
      </c>
    </row>
    <row r="309" spans="1:24" s="17" customFormat="1" ht="15" x14ac:dyDescent="0.2">
      <c r="A309" s="17" t="s">
        <v>377</v>
      </c>
      <c r="C309" s="106">
        <v>18</v>
      </c>
      <c r="D309" s="110">
        <v>0.04</v>
      </c>
      <c r="E309" s="110">
        <v>0</v>
      </c>
      <c r="F309" s="115">
        <v>0</v>
      </c>
      <c r="G309" s="117">
        <v>0</v>
      </c>
      <c r="H309" s="173">
        <v>35</v>
      </c>
      <c r="I309" s="114"/>
      <c r="J309" s="106"/>
      <c r="K309" s="114"/>
      <c r="L309" s="114"/>
      <c r="M309" s="106"/>
      <c r="N309" s="122">
        <f t="shared" si="113"/>
        <v>0.18</v>
      </c>
      <c r="O309" s="122">
        <f t="shared" si="113"/>
        <v>4.0000000000000002E-4</v>
      </c>
      <c r="P309" s="122">
        <f t="shared" si="113"/>
        <v>0</v>
      </c>
      <c r="Q309" s="122">
        <f t="shared" si="113"/>
        <v>0</v>
      </c>
      <c r="R309" s="122">
        <f t="shared" si="113"/>
        <v>0</v>
      </c>
      <c r="S309" s="122">
        <f t="shared" si="113"/>
        <v>0.35</v>
      </c>
      <c r="T309" s="122">
        <f t="shared" si="113"/>
        <v>0</v>
      </c>
      <c r="U309" s="122">
        <f t="shared" si="113"/>
        <v>0</v>
      </c>
      <c r="V309" s="122">
        <f t="shared" si="113"/>
        <v>0</v>
      </c>
      <c r="W309" s="122">
        <f t="shared" si="113"/>
        <v>0</v>
      </c>
      <c r="X309" s="122">
        <f t="shared" si="113"/>
        <v>0</v>
      </c>
    </row>
    <row r="311" spans="1:24" ht="17.25" customHeight="1" x14ac:dyDescent="0.2"/>
  </sheetData>
  <sheetProtection password="896A" sheet="1" objects="1" scenarios="1"/>
  <autoFilter ref="A2:X315">
    <sortState ref="A3:X616">
      <sortCondition ref="A2:A600"/>
    </sortState>
  </autoFilter>
  <sortState ref="A3:X599">
    <sortCondition ref="A3:A599"/>
  </sortState>
  <phoneticPr fontId="7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5</vt:i4>
      </vt:variant>
    </vt:vector>
  </HeadingPairs>
  <TitlesOfParts>
    <vt:vector size="10" baseType="lpstr">
      <vt:lpstr>Cardapio</vt:lpstr>
      <vt:lpstr>FormularioII</vt:lpstr>
      <vt:lpstr>AUX</vt:lpstr>
      <vt:lpstr>Previsão</vt:lpstr>
      <vt:lpstr>dados</vt:lpstr>
      <vt:lpstr>Cardapio!Area_de_impressao</vt:lpstr>
      <vt:lpstr>FormularioII!Area_de_impressao</vt:lpstr>
      <vt:lpstr>iTipoRefeicao</vt:lpstr>
      <vt:lpstr>listaAlimentos</vt:lpstr>
      <vt:lpstr>listaDados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User</cp:lastModifiedBy>
  <cp:lastPrinted>2017-02-25T03:52:01Z</cp:lastPrinted>
  <dcterms:created xsi:type="dcterms:W3CDTF">2012-02-01T23:59:53Z</dcterms:created>
  <dcterms:modified xsi:type="dcterms:W3CDTF">2017-06-04T06:11:14Z</dcterms:modified>
</cp:coreProperties>
</file>