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heckCompatibility="1" autoCompressPictures="0"/>
  <bookViews>
    <workbookView xWindow="0" yWindow="0" windowWidth="25600" windowHeight="14960" tabRatio="834" firstSheet="1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  <sheet name="actin-notes" sheetId="7" r:id="rId7"/>
    <sheet name="PGEEP-notes" sheetId="8" r:id="rId8"/>
    <sheet name="p2ing-notes" sheetId="9" r:id="rId9"/>
    <sheet name="hsp-notes" sheetId="10" r:id="rId10"/>
    <sheet name="PGEEP-note2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B3" i="2" l="1"/>
  <c r="GB4" i="2"/>
  <c r="GB5" i="2"/>
  <c r="GB6" i="2"/>
  <c r="GB7" i="2"/>
  <c r="GB8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50" i="2"/>
  <c r="GB51" i="2"/>
  <c r="GB52" i="2"/>
  <c r="GB53" i="2"/>
  <c r="GB54" i="2"/>
  <c r="GB55" i="2"/>
  <c r="GB56" i="2"/>
  <c r="GB57" i="2"/>
  <c r="GB58" i="2"/>
  <c r="GB59" i="2"/>
  <c r="GB60" i="2"/>
  <c r="GB61" i="2"/>
  <c r="GB62" i="2"/>
  <c r="GB63" i="2"/>
  <c r="GB64" i="2"/>
  <c r="GB65" i="2"/>
  <c r="GB66" i="2"/>
  <c r="GB67" i="2"/>
  <c r="GB68" i="2"/>
  <c r="GB69" i="2"/>
  <c r="GB70" i="2"/>
  <c r="GB71" i="2"/>
  <c r="GB72" i="2"/>
  <c r="GB73" i="2"/>
  <c r="GB2" i="2"/>
  <c r="J73" i="11"/>
  <c r="G73" i="11"/>
  <c r="J72" i="11"/>
  <c r="G72" i="11"/>
  <c r="J71" i="11"/>
  <c r="G71" i="11"/>
  <c r="J70" i="11"/>
  <c r="G70" i="11"/>
  <c r="J69" i="11"/>
  <c r="G69" i="11"/>
  <c r="J68" i="11"/>
  <c r="G68" i="11"/>
  <c r="J67" i="11"/>
  <c r="G67" i="11"/>
  <c r="J66" i="11"/>
  <c r="G66" i="11"/>
  <c r="J65" i="11"/>
  <c r="G65" i="11"/>
  <c r="J64" i="11"/>
  <c r="G64" i="11"/>
  <c r="J63" i="11"/>
  <c r="G63" i="11"/>
  <c r="J62" i="11"/>
  <c r="G62" i="11"/>
  <c r="J61" i="11"/>
  <c r="G61" i="11"/>
  <c r="J60" i="11"/>
  <c r="G60" i="11"/>
  <c r="J59" i="11"/>
  <c r="G59" i="11"/>
  <c r="J58" i="11"/>
  <c r="G58" i="11"/>
  <c r="J57" i="11"/>
  <c r="G57" i="11"/>
  <c r="J56" i="11"/>
  <c r="G56" i="11"/>
  <c r="J55" i="11"/>
  <c r="G55" i="11"/>
  <c r="J54" i="11"/>
  <c r="G54" i="11"/>
  <c r="J53" i="11"/>
  <c r="G53" i="11"/>
  <c r="J52" i="11"/>
  <c r="G52" i="11"/>
  <c r="J51" i="11"/>
  <c r="G51" i="11"/>
  <c r="J50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G50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J49" i="11"/>
  <c r="G49" i="11"/>
  <c r="J48" i="11"/>
  <c r="G48" i="11"/>
  <c r="J47" i="11"/>
  <c r="G47" i="11"/>
  <c r="J46" i="11"/>
  <c r="G46" i="11"/>
  <c r="J45" i="11"/>
  <c r="G45" i="11"/>
  <c r="J44" i="11"/>
  <c r="G44" i="11"/>
  <c r="J43" i="11"/>
  <c r="G43" i="11"/>
  <c r="J42" i="11"/>
  <c r="G42" i="11"/>
  <c r="J41" i="11"/>
  <c r="G41" i="11"/>
  <c r="J40" i="11"/>
  <c r="G40" i="11"/>
  <c r="J39" i="11"/>
  <c r="G39" i="11"/>
  <c r="J38" i="11"/>
  <c r="G38" i="11"/>
  <c r="J37" i="11"/>
  <c r="G37" i="11"/>
  <c r="J36" i="11"/>
  <c r="G36" i="11"/>
  <c r="J35" i="11"/>
  <c r="G35" i="11"/>
  <c r="J34" i="11"/>
  <c r="G34" i="11"/>
  <c r="J33" i="11"/>
  <c r="G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J24" i="11"/>
  <c r="G24" i="11"/>
  <c r="J23" i="11"/>
  <c r="G23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J2" i="11"/>
  <c r="G2" i="11"/>
  <c r="BQ73" i="8"/>
  <c r="BN73" i="8"/>
  <c r="BQ72" i="8"/>
  <c r="BN72" i="8"/>
  <c r="BQ71" i="8"/>
  <c r="BN71" i="8"/>
  <c r="BQ70" i="8"/>
  <c r="BN70" i="8"/>
  <c r="BQ69" i="8"/>
  <c r="BN69" i="8"/>
  <c r="BQ68" i="8"/>
  <c r="BN68" i="8"/>
  <c r="BQ67" i="8"/>
  <c r="BN67" i="8"/>
  <c r="BQ66" i="8"/>
  <c r="BN66" i="8"/>
  <c r="BQ65" i="8"/>
  <c r="BN65" i="8"/>
  <c r="BQ64" i="8"/>
  <c r="BN64" i="8"/>
  <c r="BQ63" i="8"/>
  <c r="BN63" i="8"/>
  <c r="BQ62" i="8"/>
  <c r="BN62" i="8"/>
  <c r="BQ61" i="8"/>
  <c r="BN61" i="8"/>
  <c r="BQ60" i="8"/>
  <c r="BN60" i="8"/>
  <c r="BQ59" i="8"/>
  <c r="BN59" i="8"/>
  <c r="BQ58" i="8"/>
  <c r="BN58" i="8"/>
  <c r="BQ57" i="8"/>
  <c r="BN57" i="8"/>
  <c r="BQ56" i="8"/>
  <c r="BN56" i="8"/>
  <c r="BQ55" i="8"/>
  <c r="BN55" i="8"/>
  <c r="BQ54" i="8"/>
  <c r="BN54" i="8"/>
  <c r="BQ53" i="8"/>
  <c r="BN53" i="8"/>
  <c r="BQ52" i="8"/>
  <c r="BN52" i="8"/>
  <c r="BQ51" i="8"/>
  <c r="BN51" i="8"/>
  <c r="BQ50" i="8"/>
  <c r="BP2" i="8"/>
  <c r="BP3" i="8"/>
  <c r="BP4" i="8"/>
  <c r="BP5" i="8"/>
  <c r="BP6" i="8"/>
  <c r="BP7" i="8"/>
  <c r="BP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29" i="8"/>
  <c r="BP30" i="8"/>
  <c r="BP31" i="8"/>
  <c r="BP32" i="8"/>
  <c r="BP33" i="8"/>
  <c r="BP34" i="8"/>
  <c r="BP35" i="8"/>
  <c r="BP36" i="8"/>
  <c r="BP37" i="8"/>
  <c r="BP38" i="8"/>
  <c r="BP39" i="8"/>
  <c r="BP40" i="8"/>
  <c r="BP41" i="8"/>
  <c r="BP42" i="8"/>
  <c r="BP43" i="8"/>
  <c r="BP44" i="8"/>
  <c r="BP45" i="8"/>
  <c r="BP46" i="8"/>
  <c r="BP47" i="8"/>
  <c r="BP48" i="8"/>
  <c r="BP49" i="8"/>
  <c r="BP50" i="8"/>
  <c r="BN50" i="8"/>
  <c r="BM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Q49" i="8"/>
  <c r="BN49" i="8"/>
  <c r="BQ48" i="8"/>
  <c r="BN48" i="8"/>
  <c r="BQ47" i="8"/>
  <c r="BN47" i="8"/>
  <c r="BQ46" i="8"/>
  <c r="BN46" i="8"/>
  <c r="BQ45" i="8"/>
  <c r="BN45" i="8"/>
  <c r="BQ44" i="8"/>
  <c r="BN44" i="8"/>
  <c r="BQ43" i="8"/>
  <c r="BN43" i="8"/>
  <c r="BQ42" i="8"/>
  <c r="BN42" i="8"/>
  <c r="BQ41" i="8"/>
  <c r="BN41" i="8"/>
  <c r="BQ40" i="8"/>
  <c r="BN40" i="8"/>
  <c r="BQ39" i="8"/>
  <c r="BN39" i="8"/>
  <c r="BQ38" i="8"/>
  <c r="BN38" i="8"/>
  <c r="BQ37" i="8"/>
  <c r="BN37" i="8"/>
  <c r="BQ36" i="8"/>
  <c r="BN36" i="8"/>
  <c r="BQ35" i="8"/>
  <c r="BN35" i="8"/>
  <c r="BQ34" i="8"/>
  <c r="BN34" i="8"/>
  <c r="BQ33" i="8"/>
  <c r="BN33" i="8"/>
  <c r="BQ32" i="8"/>
  <c r="BN32" i="8"/>
  <c r="BQ31" i="8"/>
  <c r="BN31" i="8"/>
  <c r="BQ30" i="8"/>
  <c r="BN30" i="8"/>
  <c r="BQ29" i="8"/>
  <c r="BN29" i="8"/>
  <c r="BQ28" i="8"/>
  <c r="BN28" i="8"/>
  <c r="BQ27" i="8"/>
  <c r="BN27" i="8"/>
  <c r="BQ26" i="8"/>
  <c r="BN26" i="8"/>
  <c r="BQ25" i="8"/>
  <c r="BN25" i="8"/>
  <c r="BQ24" i="8"/>
  <c r="BN24" i="8"/>
  <c r="BQ23" i="8"/>
  <c r="BN23" i="8"/>
  <c r="BQ22" i="8"/>
  <c r="BN22" i="8"/>
  <c r="BQ21" i="8"/>
  <c r="BN21" i="8"/>
  <c r="BQ20" i="8"/>
  <c r="BN20" i="8"/>
  <c r="BQ19" i="8"/>
  <c r="BN19" i="8"/>
  <c r="BQ18" i="8"/>
  <c r="BN18" i="8"/>
  <c r="BQ17" i="8"/>
  <c r="BN17" i="8"/>
  <c r="BQ16" i="8"/>
  <c r="BN16" i="8"/>
  <c r="BQ15" i="8"/>
  <c r="BN15" i="8"/>
  <c r="BQ14" i="8"/>
  <c r="BN14" i="8"/>
  <c r="BQ13" i="8"/>
  <c r="BN13" i="8"/>
  <c r="BQ12" i="8"/>
  <c r="BN12" i="8"/>
  <c r="BQ11" i="8"/>
  <c r="BN11" i="8"/>
  <c r="BQ10" i="8"/>
  <c r="BN10" i="8"/>
  <c r="BQ9" i="8"/>
  <c r="BN9" i="8"/>
  <c r="BQ8" i="8"/>
  <c r="BN8" i="8"/>
  <c r="BQ7" i="8"/>
  <c r="BN7" i="8"/>
  <c r="BQ6" i="8"/>
  <c r="BN6" i="8"/>
  <c r="BQ5" i="8"/>
  <c r="BN5" i="8"/>
  <c r="BQ4" i="8"/>
  <c r="BN4" i="8"/>
  <c r="BQ3" i="8"/>
  <c r="BN3" i="8"/>
  <c r="BQ2" i="8"/>
  <c r="BN2" i="8"/>
  <c r="FZ3" i="2"/>
  <c r="FZ4" i="2"/>
  <c r="FZ5" i="2"/>
  <c r="FZ6" i="2"/>
  <c r="FZ7" i="2"/>
  <c r="FZ8" i="2"/>
  <c r="FZ9" i="2"/>
  <c r="FZ10" i="2"/>
  <c r="FZ11" i="2"/>
  <c r="FZ12" i="2"/>
  <c r="FZ13" i="2"/>
  <c r="FZ14" i="2"/>
  <c r="FZ15" i="2"/>
  <c r="FZ16" i="2"/>
  <c r="FZ17" i="2"/>
  <c r="FZ18" i="2"/>
  <c r="FZ19" i="2"/>
  <c r="FZ20" i="2"/>
  <c r="FZ21" i="2"/>
  <c r="FZ22" i="2"/>
  <c r="FZ23" i="2"/>
  <c r="FZ24" i="2"/>
  <c r="FZ25" i="2"/>
  <c r="FZ26" i="2"/>
  <c r="FZ27" i="2"/>
  <c r="FZ28" i="2"/>
  <c r="FZ29" i="2"/>
  <c r="FZ30" i="2"/>
  <c r="FZ31" i="2"/>
  <c r="FZ32" i="2"/>
  <c r="FZ33" i="2"/>
  <c r="FZ34" i="2"/>
  <c r="FZ35" i="2"/>
  <c r="FZ36" i="2"/>
  <c r="FZ37" i="2"/>
  <c r="FZ38" i="2"/>
  <c r="FZ39" i="2"/>
  <c r="FZ40" i="2"/>
  <c r="FZ41" i="2"/>
  <c r="FZ42" i="2"/>
  <c r="FZ43" i="2"/>
  <c r="FZ44" i="2"/>
  <c r="FZ45" i="2"/>
  <c r="FZ46" i="2"/>
  <c r="FZ47" i="2"/>
  <c r="FZ48" i="2"/>
  <c r="FZ49" i="2"/>
  <c r="FZ50" i="2"/>
  <c r="FZ51" i="2"/>
  <c r="FZ52" i="2"/>
  <c r="FZ53" i="2"/>
  <c r="FZ54" i="2"/>
  <c r="FZ55" i="2"/>
  <c r="FZ56" i="2"/>
  <c r="FZ57" i="2"/>
  <c r="FZ58" i="2"/>
  <c r="FZ59" i="2"/>
  <c r="FZ60" i="2"/>
  <c r="FZ61" i="2"/>
  <c r="FZ62" i="2"/>
  <c r="FZ63" i="2"/>
  <c r="FZ64" i="2"/>
  <c r="FZ65" i="2"/>
  <c r="FZ66" i="2"/>
  <c r="FZ67" i="2"/>
  <c r="FZ68" i="2"/>
  <c r="FZ69" i="2"/>
  <c r="FZ70" i="2"/>
  <c r="FZ71" i="2"/>
  <c r="FZ72" i="2"/>
  <c r="FZ73" i="2"/>
  <c r="FZ2" i="2"/>
  <c r="FY3" i="2"/>
  <c r="FY4" i="2"/>
  <c r="FY5" i="2"/>
  <c r="FY6" i="2"/>
  <c r="FY7" i="2"/>
  <c r="FY8" i="2"/>
  <c r="FY9" i="2"/>
  <c r="FY10" i="2"/>
  <c r="FY11" i="2"/>
  <c r="FY12" i="2"/>
  <c r="FY13" i="2"/>
  <c r="FY14" i="2"/>
  <c r="FY15" i="2"/>
  <c r="FY16" i="2"/>
  <c r="FY17" i="2"/>
  <c r="FY18" i="2"/>
  <c r="FY19" i="2"/>
  <c r="FY20" i="2"/>
  <c r="FY21" i="2"/>
  <c r="FY22" i="2"/>
  <c r="FY23" i="2"/>
  <c r="FY24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38" i="2"/>
  <c r="FY39" i="2"/>
  <c r="FY40" i="2"/>
  <c r="FY41" i="2"/>
  <c r="FY42" i="2"/>
  <c r="FY43" i="2"/>
  <c r="FY44" i="2"/>
  <c r="FY45" i="2"/>
  <c r="FY46" i="2"/>
  <c r="FY47" i="2"/>
  <c r="FY48" i="2"/>
  <c r="FY49" i="2"/>
  <c r="FY2" i="2"/>
  <c r="FW3" i="2"/>
  <c r="FW4" i="2"/>
  <c r="FW5" i="2"/>
  <c r="FW6" i="2"/>
  <c r="FW7" i="2"/>
  <c r="FW8" i="2"/>
  <c r="FW9" i="2"/>
  <c r="FW10" i="2"/>
  <c r="FW11" i="2"/>
  <c r="FW12" i="2"/>
  <c r="FW13" i="2"/>
  <c r="FW14" i="2"/>
  <c r="FW15" i="2"/>
  <c r="FW16" i="2"/>
  <c r="FW17" i="2"/>
  <c r="FW18" i="2"/>
  <c r="FW19" i="2"/>
  <c r="FW20" i="2"/>
  <c r="FW21" i="2"/>
  <c r="FW22" i="2"/>
  <c r="FW23" i="2"/>
  <c r="FW24" i="2"/>
  <c r="FW25" i="2"/>
  <c r="FW26" i="2"/>
  <c r="FW27" i="2"/>
  <c r="FW28" i="2"/>
  <c r="FW29" i="2"/>
  <c r="FW30" i="2"/>
  <c r="FW31" i="2"/>
  <c r="FW32" i="2"/>
  <c r="FW33" i="2"/>
  <c r="FW34" i="2"/>
  <c r="FW35" i="2"/>
  <c r="FW36" i="2"/>
  <c r="FW37" i="2"/>
  <c r="FW38" i="2"/>
  <c r="FW39" i="2"/>
  <c r="FW40" i="2"/>
  <c r="FW41" i="2"/>
  <c r="FW42" i="2"/>
  <c r="FW43" i="2"/>
  <c r="FW44" i="2"/>
  <c r="FW45" i="2"/>
  <c r="FW46" i="2"/>
  <c r="FW47" i="2"/>
  <c r="FW48" i="2"/>
  <c r="FW49" i="2"/>
  <c r="FW50" i="2"/>
  <c r="FW51" i="2"/>
  <c r="FW52" i="2"/>
  <c r="FW53" i="2"/>
  <c r="FW54" i="2"/>
  <c r="FW55" i="2"/>
  <c r="FW56" i="2"/>
  <c r="FW57" i="2"/>
  <c r="FW58" i="2"/>
  <c r="FW59" i="2"/>
  <c r="FW60" i="2"/>
  <c r="FW61" i="2"/>
  <c r="FW62" i="2"/>
  <c r="FW63" i="2"/>
  <c r="FW64" i="2"/>
  <c r="FW65" i="2"/>
  <c r="FW66" i="2"/>
  <c r="FW67" i="2"/>
  <c r="FW68" i="2"/>
  <c r="FW69" i="2"/>
  <c r="FW70" i="2"/>
  <c r="FW71" i="2"/>
  <c r="FW72" i="2"/>
  <c r="FW73" i="2"/>
  <c r="FW2" i="2"/>
  <c r="FV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2" i="2"/>
  <c r="BG73" i="8"/>
  <c r="BD73" i="8"/>
  <c r="BG72" i="8"/>
  <c r="BD72" i="8"/>
  <c r="BG71" i="8"/>
  <c r="BD71" i="8"/>
  <c r="BG70" i="8"/>
  <c r="BD70" i="8"/>
  <c r="BG69" i="8"/>
  <c r="BD69" i="8"/>
  <c r="BG68" i="8"/>
  <c r="BD68" i="8"/>
  <c r="BG67" i="8"/>
  <c r="BD67" i="8"/>
  <c r="BG66" i="8"/>
  <c r="BD66" i="8"/>
  <c r="BG65" i="8"/>
  <c r="BD65" i="8"/>
  <c r="BG64" i="8"/>
  <c r="BD64" i="8"/>
  <c r="BG63" i="8"/>
  <c r="BD63" i="8"/>
  <c r="BG62" i="8"/>
  <c r="BD62" i="8"/>
  <c r="BG61" i="8"/>
  <c r="BD61" i="8"/>
  <c r="BG60" i="8"/>
  <c r="BD60" i="8"/>
  <c r="BG59" i="8"/>
  <c r="BD59" i="8"/>
  <c r="BG58" i="8"/>
  <c r="BD58" i="8"/>
  <c r="BG57" i="8"/>
  <c r="BD57" i="8"/>
  <c r="BG56" i="8"/>
  <c r="BD56" i="8"/>
  <c r="BG55" i="8"/>
  <c r="BD55" i="8"/>
  <c r="BG54" i="8"/>
  <c r="BD54" i="8"/>
  <c r="BG53" i="8"/>
  <c r="BD53" i="8"/>
  <c r="BG52" i="8"/>
  <c r="BD52" i="8"/>
  <c r="BG51" i="8"/>
  <c r="BD51" i="8"/>
  <c r="BG50" i="8"/>
  <c r="BF2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D50" i="8"/>
  <c r="BC2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G49" i="8"/>
  <c r="BD49" i="8"/>
  <c r="BG48" i="8"/>
  <c r="BD48" i="8"/>
  <c r="BG47" i="8"/>
  <c r="BD47" i="8"/>
  <c r="BG46" i="8"/>
  <c r="BD46" i="8"/>
  <c r="BG45" i="8"/>
  <c r="BD45" i="8"/>
  <c r="BG44" i="8"/>
  <c r="BD44" i="8"/>
  <c r="BG43" i="8"/>
  <c r="BD43" i="8"/>
  <c r="BG42" i="8"/>
  <c r="BD42" i="8"/>
  <c r="BG41" i="8"/>
  <c r="BD41" i="8"/>
  <c r="BG40" i="8"/>
  <c r="BD40" i="8"/>
  <c r="BG39" i="8"/>
  <c r="BD39" i="8"/>
  <c r="BG38" i="8"/>
  <c r="BD38" i="8"/>
  <c r="BG37" i="8"/>
  <c r="BD37" i="8"/>
  <c r="BG36" i="8"/>
  <c r="BD36" i="8"/>
  <c r="BG35" i="8"/>
  <c r="BD35" i="8"/>
  <c r="BG34" i="8"/>
  <c r="BD34" i="8"/>
  <c r="BG33" i="8"/>
  <c r="BD33" i="8"/>
  <c r="BG32" i="8"/>
  <c r="BD32" i="8"/>
  <c r="BG31" i="8"/>
  <c r="BD31" i="8"/>
  <c r="BG30" i="8"/>
  <c r="BD30" i="8"/>
  <c r="BG29" i="8"/>
  <c r="BD29" i="8"/>
  <c r="BG28" i="8"/>
  <c r="BD28" i="8"/>
  <c r="BG27" i="8"/>
  <c r="BD27" i="8"/>
  <c r="BG26" i="8"/>
  <c r="BD26" i="8"/>
  <c r="BG25" i="8"/>
  <c r="BD25" i="8"/>
  <c r="BG24" i="8"/>
  <c r="BD24" i="8"/>
  <c r="BG23" i="8"/>
  <c r="BD23" i="8"/>
  <c r="BG22" i="8"/>
  <c r="BD22" i="8"/>
  <c r="BG21" i="8"/>
  <c r="BD21" i="8"/>
  <c r="BG20" i="8"/>
  <c r="BD20" i="8"/>
  <c r="BG19" i="8"/>
  <c r="BD19" i="8"/>
  <c r="BG18" i="8"/>
  <c r="BD18" i="8"/>
  <c r="BG17" i="8"/>
  <c r="BD17" i="8"/>
  <c r="BG16" i="8"/>
  <c r="BD16" i="8"/>
  <c r="BG15" i="8"/>
  <c r="BD15" i="8"/>
  <c r="BG14" i="8"/>
  <c r="BD14" i="8"/>
  <c r="BG13" i="8"/>
  <c r="BD13" i="8"/>
  <c r="BG12" i="8"/>
  <c r="BD12" i="8"/>
  <c r="BG11" i="8"/>
  <c r="BD11" i="8"/>
  <c r="BG10" i="8"/>
  <c r="BD10" i="8"/>
  <c r="BG9" i="8"/>
  <c r="BD9" i="8"/>
  <c r="BG8" i="8"/>
  <c r="BD8" i="8"/>
  <c r="BG7" i="8"/>
  <c r="BD7" i="8"/>
  <c r="BG6" i="8"/>
  <c r="BD6" i="8"/>
  <c r="BG5" i="8"/>
  <c r="BD5" i="8"/>
  <c r="BG4" i="8"/>
  <c r="BD4" i="8"/>
  <c r="BG3" i="8"/>
  <c r="BD3" i="8"/>
  <c r="BG2" i="8"/>
  <c r="BD2" i="8"/>
  <c r="AM2" i="8"/>
  <c r="AM3" i="8"/>
  <c r="AM4" i="8"/>
  <c r="AM5" i="8"/>
  <c r="AM6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Q73" i="8"/>
  <c r="AN73" i="8"/>
  <c r="AQ72" i="8"/>
  <c r="AN72" i="8"/>
  <c r="AQ71" i="8"/>
  <c r="AN71" i="8"/>
  <c r="AQ70" i="8"/>
  <c r="AN70" i="8"/>
  <c r="AQ69" i="8"/>
  <c r="AN69" i="8"/>
  <c r="AQ68" i="8"/>
  <c r="AN68" i="8"/>
  <c r="AQ67" i="8"/>
  <c r="AN67" i="8"/>
  <c r="AQ66" i="8"/>
  <c r="AN66" i="8"/>
  <c r="AQ65" i="8"/>
  <c r="AN65" i="8"/>
  <c r="AQ64" i="8"/>
  <c r="AN64" i="8"/>
  <c r="AQ63" i="8"/>
  <c r="AN63" i="8"/>
  <c r="AQ62" i="8"/>
  <c r="AN62" i="8"/>
  <c r="AQ61" i="8"/>
  <c r="AN61" i="8"/>
  <c r="AQ60" i="8"/>
  <c r="AN60" i="8"/>
  <c r="AQ59" i="8"/>
  <c r="AN59" i="8"/>
  <c r="AQ58" i="8"/>
  <c r="AN58" i="8"/>
  <c r="AQ57" i="8"/>
  <c r="AN57" i="8"/>
  <c r="AQ56" i="8"/>
  <c r="AN56" i="8"/>
  <c r="AQ55" i="8"/>
  <c r="AN55" i="8"/>
  <c r="AQ54" i="8"/>
  <c r="AN54" i="8"/>
  <c r="AQ53" i="8"/>
  <c r="AN53" i="8"/>
  <c r="AQ52" i="8"/>
  <c r="AN52" i="8"/>
  <c r="AQ51" i="8"/>
  <c r="AN51" i="8"/>
  <c r="AQ50" i="8"/>
  <c r="AP2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N50" i="8"/>
  <c r="AQ49" i="8"/>
  <c r="AN49" i="8"/>
  <c r="AQ48" i="8"/>
  <c r="AN48" i="8"/>
  <c r="AQ47" i="8"/>
  <c r="AN47" i="8"/>
  <c r="AQ46" i="8"/>
  <c r="AN46" i="8"/>
  <c r="AQ45" i="8"/>
  <c r="AN45" i="8"/>
  <c r="AQ44" i="8"/>
  <c r="AN44" i="8"/>
  <c r="AQ43" i="8"/>
  <c r="AN43" i="8"/>
  <c r="AQ42" i="8"/>
  <c r="AN42" i="8"/>
  <c r="AQ41" i="8"/>
  <c r="AN41" i="8"/>
  <c r="AQ40" i="8"/>
  <c r="AN40" i="8"/>
  <c r="AQ39" i="8"/>
  <c r="AN39" i="8"/>
  <c r="AQ38" i="8"/>
  <c r="AN38" i="8"/>
  <c r="AQ37" i="8"/>
  <c r="AN37" i="8"/>
  <c r="AQ36" i="8"/>
  <c r="AN36" i="8"/>
  <c r="AQ35" i="8"/>
  <c r="AN35" i="8"/>
  <c r="AQ34" i="8"/>
  <c r="AN34" i="8"/>
  <c r="AQ33" i="8"/>
  <c r="AN33" i="8"/>
  <c r="AQ32" i="8"/>
  <c r="AN32" i="8"/>
  <c r="AQ31" i="8"/>
  <c r="AN31" i="8"/>
  <c r="AQ30" i="8"/>
  <c r="AN30" i="8"/>
  <c r="AQ29" i="8"/>
  <c r="AN29" i="8"/>
  <c r="AQ28" i="8"/>
  <c r="AN28" i="8"/>
  <c r="AQ27" i="8"/>
  <c r="AN27" i="8"/>
  <c r="AQ26" i="8"/>
  <c r="AN26" i="8"/>
  <c r="AQ25" i="8"/>
  <c r="AN25" i="8"/>
  <c r="AQ24" i="8"/>
  <c r="AN24" i="8"/>
  <c r="AQ23" i="8"/>
  <c r="AN23" i="8"/>
  <c r="AQ22" i="8"/>
  <c r="AN22" i="8"/>
  <c r="AQ21" i="8"/>
  <c r="AN21" i="8"/>
  <c r="AQ20" i="8"/>
  <c r="AN20" i="8"/>
  <c r="AQ19" i="8"/>
  <c r="AN19" i="8"/>
  <c r="AQ18" i="8"/>
  <c r="AN18" i="8"/>
  <c r="AQ17" i="8"/>
  <c r="AN17" i="8"/>
  <c r="AQ16" i="8"/>
  <c r="AN16" i="8"/>
  <c r="AQ15" i="8"/>
  <c r="AN15" i="8"/>
  <c r="AQ14" i="8"/>
  <c r="AN14" i="8"/>
  <c r="AQ13" i="8"/>
  <c r="AN13" i="8"/>
  <c r="AQ12" i="8"/>
  <c r="AN12" i="8"/>
  <c r="AQ11" i="8"/>
  <c r="AN11" i="8"/>
  <c r="AQ10" i="8"/>
  <c r="AN10" i="8"/>
  <c r="AQ9" i="8"/>
  <c r="AN9" i="8"/>
  <c r="AQ8" i="8"/>
  <c r="AN8" i="8"/>
  <c r="AQ7" i="8"/>
  <c r="AN7" i="8"/>
  <c r="AQ6" i="8"/>
  <c r="AN6" i="8"/>
  <c r="AQ5" i="8"/>
  <c r="AN5" i="8"/>
  <c r="AQ4" i="8"/>
  <c r="AN4" i="8"/>
  <c r="AQ3" i="8"/>
  <c r="AN3" i="8"/>
  <c r="AQ2" i="8"/>
  <c r="AN2" i="8"/>
  <c r="FY50" i="2"/>
  <c r="FV50" i="2"/>
  <c r="DR50" i="2"/>
  <c r="DU50" i="2"/>
  <c r="DW50" i="2"/>
  <c r="DX50" i="2"/>
  <c r="DY50" i="2"/>
  <c r="DP2" i="2"/>
  <c r="DR2" i="2"/>
  <c r="DU2" i="2"/>
  <c r="DW2" i="2"/>
  <c r="DX2" i="2"/>
  <c r="F2" i="2"/>
  <c r="H2" i="2"/>
  <c r="I2" i="2"/>
  <c r="DY2" i="2"/>
  <c r="DP3" i="2"/>
  <c r="DR3" i="2"/>
  <c r="DU3" i="2"/>
  <c r="DW3" i="2"/>
  <c r="DX3" i="2"/>
  <c r="F3" i="2"/>
  <c r="H3" i="2"/>
  <c r="I3" i="2"/>
  <c r="DY3" i="2"/>
  <c r="DP4" i="2"/>
  <c r="DR4" i="2"/>
  <c r="DU4" i="2"/>
  <c r="DW4" i="2"/>
  <c r="DX4" i="2"/>
  <c r="F4" i="2"/>
  <c r="H4" i="2"/>
  <c r="I4" i="2"/>
  <c r="DY4" i="2"/>
  <c r="DP5" i="2"/>
  <c r="DR5" i="2"/>
  <c r="DU5" i="2"/>
  <c r="DW5" i="2"/>
  <c r="DX5" i="2"/>
  <c r="F5" i="2"/>
  <c r="H5" i="2"/>
  <c r="I5" i="2"/>
  <c r="DY5" i="2"/>
  <c r="DP6" i="2"/>
  <c r="DR6" i="2"/>
  <c r="DU6" i="2"/>
  <c r="DW6" i="2"/>
  <c r="DX6" i="2"/>
  <c r="F6" i="2"/>
  <c r="H6" i="2"/>
  <c r="I6" i="2"/>
  <c r="DY6" i="2"/>
  <c r="DP7" i="2"/>
  <c r="DR7" i="2"/>
  <c r="DU7" i="2"/>
  <c r="DW7" i="2"/>
  <c r="DX7" i="2"/>
  <c r="F7" i="2"/>
  <c r="H7" i="2"/>
  <c r="I7" i="2"/>
  <c r="DY7" i="2"/>
  <c r="DP8" i="2"/>
  <c r="DR8" i="2"/>
  <c r="DU8" i="2"/>
  <c r="DW8" i="2"/>
  <c r="DX8" i="2"/>
  <c r="F8" i="2"/>
  <c r="H8" i="2"/>
  <c r="I8" i="2"/>
  <c r="DY8" i="2"/>
  <c r="DP9" i="2"/>
  <c r="DR9" i="2"/>
  <c r="DU9" i="2"/>
  <c r="DW9" i="2"/>
  <c r="DX9" i="2"/>
  <c r="F9" i="2"/>
  <c r="H9" i="2"/>
  <c r="I9" i="2"/>
  <c r="DY9" i="2"/>
  <c r="DP10" i="2"/>
  <c r="DR10" i="2"/>
  <c r="DU10" i="2"/>
  <c r="DW10" i="2"/>
  <c r="DX10" i="2"/>
  <c r="F10" i="2"/>
  <c r="H10" i="2"/>
  <c r="I10" i="2"/>
  <c r="DY10" i="2"/>
  <c r="DP11" i="2"/>
  <c r="DR11" i="2"/>
  <c r="DU11" i="2"/>
  <c r="DW11" i="2"/>
  <c r="DX11" i="2"/>
  <c r="F11" i="2"/>
  <c r="H11" i="2"/>
  <c r="I11" i="2"/>
  <c r="DY11" i="2"/>
  <c r="DP12" i="2"/>
  <c r="DR12" i="2"/>
  <c r="DU12" i="2"/>
  <c r="DW12" i="2"/>
  <c r="DX12" i="2"/>
  <c r="F12" i="2"/>
  <c r="H12" i="2"/>
  <c r="I12" i="2"/>
  <c r="DY12" i="2"/>
  <c r="DP13" i="2"/>
  <c r="DR13" i="2"/>
  <c r="DU13" i="2"/>
  <c r="DW13" i="2"/>
  <c r="DX13" i="2"/>
  <c r="F13" i="2"/>
  <c r="H13" i="2"/>
  <c r="I13" i="2"/>
  <c r="DY13" i="2"/>
  <c r="DP14" i="2"/>
  <c r="DR14" i="2"/>
  <c r="DU14" i="2"/>
  <c r="DW14" i="2"/>
  <c r="DX14" i="2"/>
  <c r="F14" i="2"/>
  <c r="H14" i="2"/>
  <c r="I14" i="2"/>
  <c r="DY14" i="2"/>
  <c r="DP15" i="2"/>
  <c r="DR15" i="2"/>
  <c r="DU15" i="2"/>
  <c r="DW15" i="2"/>
  <c r="DX15" i="2"/>
  <c r="F15" i="2"/>
  <c r="H15" i="2"/>
  <c r="I15" i="2"/>
  <c r="DY15" i="2"/>
  <c r="DP16" i="2"/>
  <c r="DR16" i="2"/>
  <c r="DU16" i="2"/>
  <c r="DW16" i="2"/>
  <c r="DX16" i="2"/>
  <c r="F16" i="2"/>
  <c r="H16" i="2"/>
  <c r="I16" i="2"/>
  <c r="DY16" i="2"/>
  <c r="DP17" i="2"/>
  <c r="DR17" i="2"/>
  <c r="DU17" i="2"/>
  <c r="DW17" i="2"/>
  <c r="DX17" i="2"/>
  <c r="F17" i="2"/>
  <c r="H17" i="2"/>
  <c r="I17" i="2"/>
  <c r="DY17" i="2"/>
  <c r="DP18" i="2"/>
  <c r="DR18" i="2"/>
  <c r="DU18" i="2"/>
  <c r="DW18" i="2"/>
  <c r="DX18" i="2"/>
  <c r="F18" i="2"/>
  <c r="H18" i="2"/>
  <c r="I18" i="2"/>
  <c r="DY18" i="2"/>
  <c r="DP19" i="2"/>
  <c r="DR19" i="2"/>
  <c r="DU19" i="2"/>
  <c r="DW19" i="2"/>
  <c r="DX19" i="2"/>
  <c r="F19" i="2"/>
  <c r="H19" i="2"/>
  <c r="I19" i="2"/>
  <c r="DY19" i="2"/>
  <c r="DP20" i="2"/>
  <c r="DR20" i="2"/>
  <c r="DU20" i="2"/>
  <c r="DW20" i="2"/>
  <c r="DX20" i="2"/>
  <c r="F20" i="2"/>
  <c r="H20" i="2"/>
  <c r="I20" i="2"/>
  <c r="DY20" i="2"/>
  <c r="DP21" i="2"/>
  <c r="DR21" i="2"/>
  <c r="DU21" i="2"/>
  <c r="DW21" i="2"/>
  <c r="DX21" i="2"/>
  <c r="F21" i="2"/>
  <c r="H21" i="2"/>
  <c r="I21" i="2"/>
  <c r="DY21" i="2"/>
  <c r="DP22" i="2"/>
  <c r="DR22" i="2"/>
  <c r="DU22" i="2"/>
  <c r="DW22" i="2"/>
  <c r="DX22" i="2"/>
  <c r="F22" i="2"/>
  <c r="H22" i="2"/>
  <c r="I22" i="2"/>
  <c r="DY22" i="2"/>
  <c r="DP23" i="2"/>
  <c r="DR23" i="2"/>
  <c r="DU23" i="2"/>
  <c r="DW23" i="2"/>
  <c r="DX23" i="2"/>
  <c r="F23" i="2"/>
  <c r="H23" i="2"/>
  <c r="I23" i="2"/>
  <c r="DY23" i="2"/>
  <c r="DP24" i="2"/>
  <c r="DR24" i="2"/>
  <c r="DU24" i="2"/>
  <c r="DW24" i="2"/>
  <c r="DX24" i="2"/>
  <c r="F24" i="2"/>
  <c r="H24" i="2"/>
  <c r="I24" i="2"/>
  <c r="DY24" i="2"/>
  <c r="DP25" i="2"/>
  <c r="DR25" i="2"/>
  <c r="DU25" i="2"/>
  <c r="DW25" i="2"/>
  <c r="DX25" i="2"/>
  <c r="F25" i="2"/>
  <c r="H25" i="2"/>
  <c r="I25" i="2"/>
  <c r="DY25" i="2"/>
  <c r="DP26" i="2"/>
  <c r="DR26" i="2"/>
  <c r="DU26" i="2"/>
  <c r="DW26" i="2"/>
  <c r="DX26" i="2"/>
  <c r="F26" i="2"/>
  <c r="H26" i="2"/>
  <c r="I26" i="2"/>
  <c r="DY26" i="2"/>
  <c r="DP27" i="2"/>
  <c r="DR27" i="2"/>
  <c r="DU27" i="2"/>
  <c r="DW27" i="2"/>
  <c r="DX27" i="2"/>
  <c r="F27" i="2"/>
  <c r="H27" i="2"/>
  <c r="I27" i="2"/>
  <c r="DY27" i="2"/>
  <c r="DP28" i="2"/>
  <c r="DR28" i="2"/>
  <c r="DU28" i="2"/>
  <c r="DW28" i="2"/>
  <c r="DX28" i="2"/>
  <c r="F28" i="2"/>
  <c r="H28" i="2"/>
  <c r="I28" i="2"/>
  <c r="DY28" i="2"/>
  <c r="DP29" i="2"/>
  <c r="DR29" i="2"/>
  <c r="DU29" i="2"/>
  <c r="DW29" i="2"/>
  <c r="DX29" i="2"/>
  <c r="F29" i="2"/>
  <c r="H29" i="2"/>
  <c r="I29" i="2"/>
  <c r="DY29" i="2"/>
  <c r="DP30" i="2"/>
  <c r="DR30" i="2"/>
  <c r="DU30" i="2"/>
  <c r="DW30" i="2"/>
  <c r="DX30" i="2"/>
  <c r="F30" i="2"/>
  <c r="H30" i="2"/>
  <c r="I30" i="2"/>
  <c r="DY30" i="2"/>
  <c r="DP31" i="2"/>
  <c r="DR31" i="2"/>
  <c r="DU31" i="2"/>
  <c r="DW31" i="2"/>
  <c r="DX31" i="2"/>
  <c r="F31" i="2"/>
  <c r="H31" i="2"/>
  <c r="I31" i="2"/>
  <c r="DY31" i="2"/>
  <c r="DP32" i="2"/>
  <c r="DR32" i="2"/>
  <c r="DU32" i="2"/>
  <c r="DW32" i="2"/>
  <c r="DX32" i="2"/>
  <c r="F32" i="2"/>
  <c r="H32" i="2"/>
  <c r="I32" i="2"/>
  <c r="DY32" i="2"/>
  <c r="DP33" i="2"/>
  <c r="DR33" i="2"/>
  <c r="DU33" i="2"/>
  <c r="DW33" i="2"/>
  <c r="DX33" i="2"/>
  <c r="F33" i="2"/>
  <c r="H33" i="2"/>
  <c r="I33" i="2"/>
  <c r="DY33" i="2"/>
  <c r="DP34" i="2"/>
  <c r="DR34" i="2"/>
  <c r="DU34" i="2"/>
  <c r="DW34" i="2"/>
  <c r="DX34" i="2"/>
  <c r="F34" i="2"/>
  <c r="H34" i="2"/>
  <c r="I34" i="2"/>
  <c r="DY34" i="2"/>
  <c r="DP35" i="2"/>
  <c r="DR35" i="2"/>
  <c r="DU35" i="2"/>
  <c r="DW35" i="2"/>
  <c r="DX35" i="2"/>
  <c r="F35" i="2"/>
  <c r="H35" i="2"/>
  <c r="I35" i="2"/>
  <c r="DY35" i="2"/>
  <c r="DP36" i="2"/>
  <c r="DR36" i="2"/>
  <c r="DU36" i="2"/>
  <c r="DW36" i="2"/>
  <c r="DX36" i="2"/>
  <c r="F36" i="2"/>
  <c r="H36" i="2"/>
  <c r="I36" i="2"/>
  <c r="DY36" i="2"/>
  <c r="DP37" i="2"/>
  <c r="DR37" i="2"/>
  <c r="DU37" i="2"/>
  <c r="DW37" i="2"/>
  <c r="DX37" i="2"/>
  <c r="F37" i="2"/>
  <c r="H37" i="2"/>
  <c r="I37" i="2"/>
  <c r="DY37" i="2"/>
  <c r="DP38" i="2"/>
  <c r="DR38" i="2"/>
  <c r="DU38" i="2"/>
  <c r="DW38" i="2"/>
  <c r="DX38" i="2"/>
  <c r="F38" i="2"/>
  <c r="H38" i="2"/>
  <c r="I38" i="2"/>
  <c r="DY38" i="2"/>
  <c r="DP39" i="2"/>
  <c r="DR39" i="2"/>
  <c r="DU39" i="2"/>
  <c r="DW39" i="2"/>
  <c r="DX39" i="2"/>
  <c r="F39" i="2"/>
  <c r="H39" i="2"/>
  <c r="I39" i="2"/>
  <c r="DY39" i="2"/>
  <c r="DP40" i="2"/>
  <c r="DR40" i="2"/>
  <c r="DU40" i="2"/>
  <c r="DW40" i="2"/>
  <c r="DX40" i="2"/>
  <c r="F40" i="2"/>
  <c r="H40" i="2"/>
  <c r="I40" i="2"/>
  <c r="DY40" i="2"/>
  <c r="DP41" i="2"/>
  <c r="DR41" i="2"/>
  <c r="DU41" i="2"/>
  <c r="DW41" i="2"/>
  <c r="DX41" i="2"/>
  <c r="F41" i="2"/>
  <c r="H41" i="2"/>
  <c r="I41" i="2"/>
  <c r="DY41" i="2"/>
  <c r="DP42" i="2"/>
  <c r="DR42" i="2"/>
  <c r="DU42" i="2"/>
  <c r="DW42" i="2"/>
  <c r="DX42" i="2"/>
  <c r="F42" i="2"/>
  <c r="H42" i="2"/>
  <c r="I42" i="2"/>
  <c r="DY42" i="2"/>
  <c r="DP43" i="2"/>
  <c r="DR43" i="2"/>
  <c r="DU43" i="2"/>
  <c r="DW43" i="2"/>
  <c r="DX43" i="2"/>
  <c r="F43" i="2"/>
  <c r="H43" i="2"/>
  <c r="I43" i="2"/>
  <c r="DY43" i="2"/>
  <c r="DP44" i="2"/>
  <c r="DR44" i="2"/>
  <c r="DU44" i="2"/>
  <c r="DW44" i="2"/>
  <c r="DX44" i="2"/>
  <c r="F44" i="2"/>
  <c r="H44" i="2"/>
  <c r="I44" i="2"/>
  <c r="DY44" i="2"/>
  <c r="DP45" i="2"/>
  <c r="DR45" i="2"/>
  <c r="DU45" i="2"/>
  <c r="DW45" i="2"/>
  <c r="DX45" i="2"/>
  <c r="F45" i="2"/>
  <c r="H45" i="2"/>
  <c r="I45" i="2"/>
  <c r="DY45" i="2"/>
  <c r="DP46" i="2"/>
  <c r="DR46" i="2"/>
  <c r="DU46" i="2"/>
  <c r="DW46" i="2"/>
  <c r="DX46" i="2"/>
  <c r="F46" i="2"/>
  <c r="H46" i="2"/>
  <c r="I46" i="2"/>
  <c r="DY46" i="2"/>
  <c r="DP47" i="2"/>
  <c r="DR47" i="2"/>
  <c r="DU47" i="2"/>
  <c r="DW47" i="2"/>
  <c r="DX47" i="2"/>
  <c r="F47" i="2"/>
  <c r="H47" i="2"/>
  <c r="I47" i="2"/>
  <c r="DY47" i="2"/>
  <c r="DP48" i="2"/>
  <c r="DR48" i="2"/>
  <c r="DU48" i="2"/>
  <c r="DW48" i="2"/>
  <c r="DX48" i="2"/>
  <c r="F48" i="2"/>
  <c r="H48" i="2"/>
  <c r="I48" i="2"/>
  <c r="DY48" i="2"/>
  <c r="DP49" i="2"/>
  <c r="DR49" i="2"/>
  <c r="DU49" i="2"/>
  <c r="DW49" i="2"/>
  <c r="DX49" i="2"/>
  <c r="F49" i="2"/>
  <c r="H49" i="2"/>
  <c r="I49" i="2"/>
  <c r="DY49" i="2"/>
  <c r="DZ50" i="2"/>
  <c r="EA50" i="2"/>
  <c r="EB50" i="2"/>
  <c r="DR51" i="2"/>
  <c r="DU51" i="2"/>
  <c r="DW51" i="2"/>
  <c r="DX51" i="2"/>
  <c r="DY51" i="2"/>
  <c r="DZ51" i="2"/>
  <c r="EA51" i="2"/>
  <c r="EB51" i="2"/>
  <c r="DR52" i="2"/>
  <c r="DU52" i="2"/>
  <c r="DW52" i="2"/>
  <c r="DX52" i="2"/>
  <c r="DY52" i="2"/>
  <c r="DZ52" i="2"/>
  <c r="EA52" i="2"/>
  <c r="EB52" i="2"/>
  <c r="DR53" i="2"/>
  <c r="DU53" i="2"/>
  <c r="DW53" i="2"/>
  <c r="DX53" i="2"/>
  <c r="DY53" i="2"/>
  <c r="DZ53" i="2"/>
  <c r="EA53" i="2"/>
  <c r="EB53" i="2"/>
  <c r="DR54" i="2"/>
  <c r="DU54" i="2"/>
  <c r="DW54" i="2"/>
  <c r="DX54" i="2"/>
  <c r="DY54" i="2"/>
  <c r="DZ54" i="2"/>
  <c r="EA54" i="2"/>
  <c r="EB54" i="2"/>
  <c r="DR55" i="2"/>
  <c r="DU55" i="2"/>
  <c r="DW55" i="2"/>
  <c r="DX55" i="2"/>
  <c r="DY55" i="2"/>
  <c r="DZ55" i="2"/>
  <c r="EA55" i="2"/>
  <c r="EB55" i="2"/>
  <c r="DR56" i="2"/>
  <c r="DU56" i="2"/>
  <c r="DW56" i="2"/>
  <c r="DX56" i="2"/>
  <c r="DY56" i="2"/>
  <c r="DZ56" i="2"/>
  <c r="EA56" i="2"/>
  <c r="EB56" i="2"/>
  <c r="DR57" i="2"/>
  <c r="DU57" i="2"/>
  <c r="DW57" i="2"/>
  <c r="DX57" i="2"/>
  <c r="DY57" i="2"/>
  <c r="DZ57" i="2"/>
  <c r="EA57" i="2"/>
  <c r="EB57" i="2"/>
  <c r="DR58" i="2"/>
  <c r="DU58" i="2"/>
  <c r="DW58" i="2"/>
  <c r="DX58" i="2"/>
  <c r="DY58" i="2"/>
  <c r="DZ58" i="2"/>
  <c r="EA58" i="2"/>
  <c r="EB58" i="2"/>
  <c r="DR59" i="2"/>
  <c r="DU59" i="2"/>
  <c r="DW59" i="2"/>
  <c r="DX59" i="2"/>
  <c r="DY59" i="2"/>
  <c r="DZ59" i="2"/>
  <c r="EA59" i="2"/>
  <c r="EB59" i="2"/>
  <c r="DR60" i="2"/>
  <c r="DU60" i="2"/>
  <c r="DW60" i="2"/>
  <c r="DX60" i="2"/>
  <c r="DY60" i="2"/>
  <c r="DZ60" i="2"/>
  <c r="EA60" i="2"/>
  <c r="EB60" i="2"/>
  <c r="DR61" i="2"/>
  <c r="DU61" i="2"/>
  <c r="DW61" i="2"/>
  <c r="DX61" i="2"/>
  <c r="DY61" i="2"/>
  <c r="DZ61" i="2"/>
  <c r="EA61" i="2"/>
  <c r="EB61" i="2"/>
  <c r="DR62" i="2"/>
  <c r="DU62" i="2"/>
  <c r="DW62" i="2"/>
  <c r="DX62" i="2"/>
  <c r="DY62" i="2"/>
  <c r="DZ62" i="2"/>
  <c r="EA62" i="2"/>
  <c r="EB62" i="2"/>
  <c r="DR63" i="2"/>
  <c r="DU63" i="2"/>
  <c r="DW63" i="2"/>
  <c r="DX63" i="2"/>
  <c r="DY63" i="2"/>
  <c r="DZ63" i="2"/>
  <c r="EA63" i="2"/>
  <c r="EB63" i="2"/>
  <c r="DR64" i="2"/>
  <c r="DU64" i="2"/>
  <c r="DW64" i="2"/>
  <c r="DX64" i="2"/>
  <c r="DY64" i="2"/>
  <c r="DZ64" i="2"/>
  <c r="EA64" i="2"/>
  <c r="EB64" i="2"/>
  <c r="DR65" i="2"/>
  <c r="DU65" i="2"/>
  <c r="DW65" i="2"/>
  <c r="DX65" i="2"/>
  <c r="DY65" i="2"/>
  <c r="DZ65" i="2"/>
  <c r="EA65" i="2"/>
  <c r="EB65" i="2"/>
  <c r="DR66" i="2"/>
  <c r="DU66" i="2"/>
  <c r="DW66" i="2"/>
  <c r="DX66" i="2"/>
  <c r="DY66" i="2"/>
  <c r="DZ66" i="2"/>
  <c r="EA66" i="2"/>
  <c r="EB66" i="2"/>
  <c r="DR67" i="2"/>
  <c r="DU67" i="2"/>
  <c r="DW67" i="2"/>
  <c r="DX67" i="2"/>
  <c r="DY67" i="2"/>
  <c r="DZ67" i="2"/>
  <c r="EA67" i="2"/>
  <c r="EB67" i="2"/>
  <c r="DR68" i="2"/>
  <c r="DU68" i="2"/>
  <c r="DW68" i="2"/>
  <c r="DX68" i="2"/>
  <c r="DY68" i="2"/>
  <c r="DZ68" i="2"/>
  <c r="EA68" i="2"/>
  <c r="EB68" i="2"/>
  <c r="DR69" i="2"/>
  <c r="DU69" i="2"/>
  <c r="DW69" i="2"/>
  <c r="DX69" i="2"/>
  <c r="DY69" i="2"/>
  <c r="DZ69" i="2"/>
  <c r="EA69" i="2"/>
  <c r="EB69" i="2"/>
  <c r="DR70" i="2"/>
  <c r="DU70" i="2"/>
  <c r="DW70" i="2"/>
  <c r="DX70" i="2"/>
  <c r="DY70" i="2"/>
  <c r="DZ70" i="2"/>
  <c r="EA70" i="2"/>
  <c r="EB70" i="2"/>
  <c r="DR71" i="2"/>
  <c r="DU71" i="2"/>
  <c r="DW71" i="2"/>
  <c r="DX71" i="2"/>
  <c r="DY71" i="2"/>
  <c r="DZ71" i="2"/>
  <c r="EA71" i="2"/>
  <c r="EB71" i="2"/>
  <c r="DR72" i="2"/>
  <c r="DU72" i="2"/>
  <c r="DW72" i="2"/>
  <c r="DX72" i="2"/>
  <c r="DY72" i="2"/>
  <c r="DZ72" i="2"/>
  <c r="EA72" i="2"/>
  <c r="EB72" i="2"/>
  <c r="DR73" i="2"/>
  <c r="DU73" i="2"/>
  <c r="DW73" i="2"/>
  <c r="DX73" i="2"/>
  <c r="DY73" i="2"/>
  <c r="DZ73" i="2"/>
  <c r="EA73" i="2"/>
  <c r="EB73" i="2"/>
  <c r="DV51" i="2"/>
  <c r="DV52" i="2"/>
  <c r="DV53" i="2"/>
  <c r="DV54" i="2"/>
  <c r="DV55" i="2"/>
  <c r="DV56" i="2"/>
  <c r="DV57" i="2"/>
  <c r="DV58" i="2"/>
  <c r="DV59" i="2"/>
  <c r="DV60" i="2"/>
  <c r="DV61" i="2"/>
  <c r="DV62" i="2"/>
  <c r="DV63" i="2"/>
  <c r="DV64" i="2"/>
  <c r="DV65" i="2"/>
  <c r="DV66" i="2"/>
  <c r="DV67" i="2"/>
  <c r="DV68" i="2"/>
  <c r="DV69" i="2"/>
  <c r="DV70" i="2"/>
  <c r="DV71" i="2"/>
  <c r="DV72" i="2"/>
  <c r="DV73" i="2"/>
  <c r="DV50" i="2"/>
  <c r="DT2" i="2"/>
  <c r="DT3" i="2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V3" i="2"/>
  <c r="DV4" i="2"/>
  <c r="DV5" i="2"/>
  <c r="DV6" i="2"/>
  <c r="DV7" i="2"/>
  <c r="DV8" i="2"/>
  <c r="DV9" i="2"/>
  <c r="DV10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V2" i="2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Q49" i="2"/>
  <c r="EW49" i="2"/>
  <c r="FB49" i="2"/>
  <c r="FA49" i="2"/>
  <c r="Q48" i="2"/>
  <c r="EW48" i="2"/>
  <c r="FB48" i="2"/>
  <c r="FA48" i="2"/>
  <c r="Q47" i="2"/>
  <c r="EW47" i="2"/>
  <c r="FB47" i="2"/>
  <c r="FA47" i="2"/>
  <c r="Q46" i="2"/>
  <c r="EW46" i="2"/>
  <c r="FB46" i="2"/>
  <c r="FA46" i="2"/>
  <c r="Q45" i="2"/>
  <c r="EW45" i="2"/>
  <c r="FB45" i="2"/>
  <c r="FA45" i="2"/>
  <c r="Q44" i="2"/>
  <c r="EW44" i="2"/>
  <c r="FB44" i="2"/>
  <c r="FA44" i="2"/>
  <c r="Q43" i="2"/>
  <c r="EW43" i="2"/>
  <c r="FB43" i="2"/>
  <c r="FA43" i="2"/>
  <c r="Q42" i="2"/>
  <c r="EW42" i="2"/>
  <c r="FB42" i="2"/>
  <c r="FA42" i="2"/>
  <c r="Q41" i="2"/>
  <c r="EW41" i="2"/>
  <c r="FB41" i="2"/>
  <c r="FA41" i="2"/>
  <c r="Q40" i="2"/>
  <c r="EW40" i="2"/>
  <c r="FB40" i="2"/>
  <c r="FA40" i="2"/>
  <c r="Q39" i="2"/>
  <c r="EW39" i="2"/>
  <c r="FB39" i="2"/>
  <c r="FA39" i="2"/>
  <c r="Q38" i="2"/>
  <c r="EW38" i="2"/>
  <c r="FB38" i="2"/>
  <c r="FA38" i="2"/>
  <c r="Q37" i="2"/>
  <c r="EW37" i="2"/>
  <c r="FB37" i="2"/>
  <c r="FA37" i="2"/>
  <c r="Q36" i="2"/>
  <c r="EW36" i="2"/>
  <c r="FB36" i="2"/>
  <c r="FA36" i="2"/>
  <c r="Q35" i="2"/>
  <c r="EW35" i="2"/>
  <c r="FB35" i="2"/>
  <c r="FA35" i="2"/>
  <c r="Q34" i="2"/>
  <c r="EW34" i="2"/>
  <c r="FB34" i="2"/>
  <c r="FA34" i="2"/>
  <c r="Q33" i="2"/>
  <c r="EW33" i="2"/>
  <c r="FB33" i="2"/>
  <c r="FA33" i="2"/>
  <c r="Q32" i="2"/>
  <c r="EW32" i="2"/>
  <c r="FB32" i="2"/>
  <c r="FA32" i="2"/>
  <c r="Q31" i="2"/>
  <c r="EW31" i="2"/>
  <c r="FB31" i="2"/>
  <c r="FA31" i="2"/>
  <c r="Q30" i="2"/>
  <c r="EW30" i="2"/>
  <c r="FB30" i="2"/>
  <c r="FA30" i="2"/>
  <c r="Q29" i="2"/>
  <c r="EW29" i="2"/>
  <c r="FB29" i="2"/>
  <c r="FA29" i="2"/>
  <c r="Q28" i="2"/>
  <c r="EW28" i="2"/>
  <c r="FB28" i="2"/>
  <c r="FA28" i="2"/>
  <c r="Q27" i="2"/>
  <c r="EW27" i="2"/>
  <c r="FB27" i="2"/>
  <c r="FA27" i="2"/>
  <c r="Q26" i="2"/>
  <c r="EW26" i="2"/>
  <c r="FB26" i="2"/>
  <c r="FA26" i="2"/>
  <c r="Q25" i="2"/>
  <c r="EW25" i="2"/>
  <c r="FB25" i="2"/>
  <c r="FA25" i="2"/>
  <c r="Q24" i="2"/>
  <c r="EW24" i="2"/>
  <c r="FB24" i="2"/>
  <c r="FA24" i="2"/>
  <c r="Q23" i="2"/>
  <c r="EW23" i="2"/>
  <c r="FB23" i="2"/>
  <c r="FA23" i="2"/>
  <c r="Q22" i="2"/>
  <c r="EW22" i="2"/>
  <c r="FB22" i="2"/>
  <c r="FA22" i="2"/>
  <c r="Q21" i="2"/>
  <c r="EW21" i="2"/>
  <c r="FB21" i="2"/>
  <c r="FA21" i="2"/>
  <c r="Q20" i="2"/>
  <c r="EW20" i="2"/>
  <c r="FB20" i="2"/>
  <c r="FA20" i="2"/>
  <c r="Q19" i="2"/>
  <c r="EW19" i="2"/>
  <c r="FB19" i="2"/>
  <c r="FA19" i="2"/>
  <c r="Q18" i="2"/>
  <c r="EW18" i="2"/>
  <c r="FB18" i="2"/>
  <c r="FA18" i="2"/>
  <c r="Q17" i="2"/>
  <c r="EW17" i="2"/>
  <c r="FB17" i="2"/>
  <c r="FA17" i="2"/>
  <c r="Q16" i="2"/>
  <c r="EW16" i="2"/>
  <c r="FB16" i="2"/>
  <c r="FA16" i="2"/>
  <c r="Q15" i="2"/>
  <c r="EW15" i="2"/>
  <c r="FB15" i="2"/>
  <c r="FA15" i="2"/>
  <c r="Q14" i="2"/>
  <c r="EW14" i="2"/>
  <c r="FB14" i="2"/>
  <c r="FA14" i="2"/>
  <c r="Q13" i="2"/>
  <c r="EW13" i="2"/>
  <c r="FB13" i="2"/>
  <c r="FA13" i="2"/>
  <c r="Q12" i="2"/>
  <c r="EW12" i="2"/>
  <c r="FB12" i="2"/>
  <c r="FA12" i="2"/>
  <c r="Q11" i="2"/>
  <c r="EW11" i="2"/>
  <c r="FB11" i="2"/>
  <c r="FA11" i="2"/>
  <c r="Q10" i="2"/>
  <c r="EW10" i="2"/>
  <c r="FB10" i="2"/>
  <c r="FA10" i="2"/>
  <c r="Q9" i="2"/>
  <c r="EW9" i="2"/>
  <c r="FB9" i="2"/>
  <c r="FA9" i="2"/>
  <c r="Q8" i="2"/>
  <c r="EW8" i="2"/>
  <c r="FB8" i="2"/>
  <c r="FA8" i="2"/>
  <c r="Q7" i="2"/>
  <c r="EW7" i="2"/>
  <c r="FB7" i="2"/>
  <c r="FA7" i="2"/>
  <c r="Q6" i="2"/>
  <c r="EW6" i="2"/>
  <c r="FB6" i="2"/>
  <c r="FA6" i="2"/>
  <c r="Q5" i="2"/>
  <c r="EW5" i="2"/>
  <c r="FB5" i="2"/>
  <c r="FA5" i="2"/>
  <c r="Q4" i="2"/>
  <c r="EW4" i="2"/>
  <c r="FB4" i="2"/>
  <c r="FA4" i="2"/>
  <c r="Q3" i="2"/>
  <c r="EW3" i="2"/>
  <c r="FB3" i="2"/>
  <c r="FA3" i="2"/>
  <c r="Q2" i="2"/>
  <c r="EW2" i="2"/>
  <c r="FB2" i="2"/>
  <c r="FA2" i="2"/>
  <c r="BS49" i="2"/>
  <c r="BX49" i="2"/>
  <c r="BW49" i="2"/>
  <c r="BS48" i="2"/>
  <c r="BX48" i="2"/>
  <c r="BW48" i="2"/>
  <c r="BS47" i="2"/>
  <c r="BX47" i="2"/>
  <c r="BW47" i="2"/>
  <c r="BS46" i="2"/>
  <c r="BX46" i="2"/>
  <c r="BW46" i="2"/>
  <c r="BS45" i="2"/>
  <c r="BX45" i="2"/>
  <c r="BW45" i="2"/>
  <c r="BS44" i="2"/>
  <c r="BX44" i="2"/>
  <c r="BW44" i="2"/>
  <c r="BS43" i="2"/>
  <c r="BX43" i="2"/>
  <c r="BW43" i="2"/>
  <c r="BS42" i="2"/>
  <c r="BX42" i="2"/>
  <c r="BW42" i="2"/>
  <c r="BS41" i="2"/>
  <c r="BX41" i="2"/>
  <c r="BW41" i="2"/>
  <c r="BS40" i="2"/>
  <c r="BX40" i="2"/>
  <c r="BW40" i="2"/>
  <c r="BS39" i="2"/>
  <c r="BX39" i="2"/>
  <c r="BW39" i="2"/>
  <c r="BS38" i="2"/>
  <c r="BX38" i="2"/>
  <c r="BW38" i="2"/>
  <c r="BS37" i="2"/>
  <c r="BX37" i="2"/>
  <c r="BW37" i="2"/>
  <c r="BS36" i="2"/>
  <c r="BX36" i="2"/>
  <c r="BW36" i="2"/>
  <c r="BS35" i="2"/>
  <c r="BX35" i="2"/>
  <c r="BW35" i="2"/>
  <c r="BS34" i="2"/>
  <c r="BX34" i="2"/>
  <c r="BW34" i="2"/>
  <c r="BS33" i="2"/>
  <c r="BX33" i="2"/>
  <c r="BW33" i="2"/>
  <c r="BS32" i="2"/>
  <c r="BX32" i="2"/>
  <c r="BW32" i="2"/>
  <c r="BS31" i="2"/>
  <c r="BX31" i="2"/>
  <c r="BW31" i="2"/>
  <c r="BS30" i="2"/>
  <c r="BX30" i="2"/>
  <c r="BW30" i="2"/>
  <c r="BS29" i="2"/>
  <c r="BX29" i="2"/>
  <c r="BW29" i="2"/>
  <c r="BS28" i="2"/>
  <c r="BX28" i="2"/>
  <c r="BW28" i="2"/>
  <c r="BS27" i="2"/>
  <c r="BX27" i="2"/>
  <c r="BW27" i="2"/>
  <c r="BS26" i="2"/>
  <c r="BX26" i="2"/>
  <c r="BW26" i="2"/>
  <c r="BS25" i="2"/>
  <c r="BX25" i="2"/>
  <c r="BW25" i="2"/>
  <c r="BS24" i="2"/>
  <c r="BX24" i="2"/>
  <c r="BW24" i="2"/>
  <c r="BS23" i="2"/>
  <c r="BX23" i="2"/>
  <c r="BW23" i="2"/>
  <c r="BS22" i="2"/>
  <c r="BX22" i="2"/>
  <c r="BW22" i="2"/>
  <c r="BS21" i="2"/>
  <c r="BX21" i="2"/>
  <c r="BW21" i="2"/>
  <c r="BS20" i="2"/>
  <c r="BX20" i="2"/>
  <c r="BW20" i="2"/>
  <c r="BS19" i="2"/>
  <c r="BX19" i="2"/>
  <c r="BW19" i="2"/>
  <c r="BS18" i="2"/>
  <c r="BX18" i="2"/>
  <c r="BW18" i="2"/>
  <c r="BS17" i="2"/>
  <c r="BX17" i="2"/>
  <c r="BW17" i="2"/>
  <c r="BS16" i="2"/>
  <c r="BX16" i="2"/>
  <c r="BW16" i="2"/>
  <c r="BS15" i="2"/>
  <c r="BX15" i="2"/>
  <c r="BW15" i="2"/>
  <c r="BS14" i="2"/>
  <c r="BX14" i="2"/>
  <c r="BW14" i="2"/>
  <c r="BS13" i="2"/>
  <c r="BX13" i="2"/>
  <c r="BW13" i="2"/>
  <c r="BS12" i="2"/>
  <c r="BX12" i="2"/>
  <c r="BW12" i="2"/>
  <c r="BS11" i="2"/>
  <c r="BX11" i="2"/>
  <c r="BW11" i="2"/>
  <c r="BS10" i="2"/>
  <c r="BX10" i="2"/>
  <c r="BW10" i="2"/>
  <c r="BS9" i="2"/>
  <c r="BX9" i="2"/>
  <c r="BW9" i="2"/>
  <c r="BS8" i="2"/>
  <c r="BX8" i="2"/>
  <c r="BW8" i="2"/>
  <c r="BS7" i="2"/>
  <c r="BX7" i="2"/>
  <c r="BW7" i="2"/>
  <c r="BS6" i="2"/>
  <c r="BX6" i="2"/>
  <c r="BW6" i="2"/>
  <c r="BS5" i="2"/>
  <c r="BX5" i="2"/>
  <c r="BW5" i="2"/>
  <c r="BS4" i="2"/>
  <c r="BX4" i="2"/>
  <c r="BW4" i="2"/>
  <c r="BS3" i="2"/>
  <c r="BX3" i="2"/>
  <c r="BW3" i="2"/>
  <c r="BS2" i="2"/>
  <c r="BX2" i="2"/>
  <c r="BW2" i="2"/>
  <c r="EI49" i="2"/>
  <c r="EK49" i="2"/>
  <c r="EP49" i="2"/>
  <c r="EO49" i="2"/>
  <c r="EI48" i="2"/>
  <c r="EK48" i="2"/>
  <c r="EP48" i="2"/>
  <c r="EO48" i="2"/>
  <c r="EI47" i="2"/>
  <c r="EK47" i="2"/>
  <c r="EP47" i="2"/>
  <c r="EO47" i="2"/>
  <c r="EI46" i="2"/>
  <c r="EK46" i="2"/>
  <c r="EP46" i="2"/>
  <c r="EO46" i="2"/>
  <c r="EI45" i="2"/>
  <c r="EK45" i="2"/>
  <c r="EP45" i="2"/>
  <c r="EO45" i="2"/>
  <c r="EI44" i="2"/>
  <c r="EK44" i="2"/>
  <c r="EP44" i="2"/>
  <c r="EO44" i="2"/>
  <c r="EI43" i="2"/>
  <c r="EK43" i="2"/>
  <c r="EP43" i="2"/>
  <c r="EO43" i="2"/>
  <c r="EI42" i="2"/>
  <c r="EK42" i="2"/>
  <c r="EP42" i="2"/>
  <c r="EO42" i="2"/>
  <c r="EI41" i="2"/>
  <c r="EK41" i="2"/>
  <c r="EP41" i="2"/>
  <c r="EO41" i="2"/>
  <c r="EI40" i="2"/>
  <c r="EK40" i="2"/>
  <c r="EP40" i="2"/>
  <c r="EO40" i="2"/>
  <c r="EI39" i="2"/>
  <c r="EK39" i="2"/>
  <c r="EP39" i="2"/>
  <c r="EO39" i="2"/>
  <c r="EI38" i="2"/>
  <c r="EK38" i="2"/>
  <c r="EP38" i="2"/>
  <c r="EO38" i="2"/>
  <c r="EI37" i="2"/>
  <c r="EK37" i="2"/>
  <c r="EP37" i="2"/>
  <c r="EO37" i="2"/>
  <c r="EI36" i="2"/>
  <c r="EK36" i="2"/>
  <c r="EP36" i="2"/>
  <c r="EO36" i="2"/>
  <c r="EI35" i="2"/>
  <c r="EK35" i="2"/>
  <c r="EP35" i="2"/>
  <c r="EO35" i="2"/>
  <c r="EI34" i="2"/>
  <c r="EK34" i="2"/>
  <c r="EP34" i="2"/>
  <c r="EO34" i="2"/>
  <c r="EI33" i="2"/>
  <c r="EK33" i="2"/>
  <c r="EP33" i="2"/>
  <c r="EO33" i="2"/>
  <c r="EI32" i="2"/>
  <c r="EK32" i="2"/>
  <c r="EP32" i="2"/>
  <c r="EO32" i="2"/>
  <c r="EI31" i="2"/>
  <c r="EK31" i="2"/>
  <c r="EP31" i="2"/>
  <c r="EO31" i="2"/>
  <c r="EI30" i="2"/>
  <c r="EK30" i="2"/>
  <c r="EP30" i="2"/>
  <c r="EO30" i="2"/>
  <c r="EI29" i="2"/>
  <c r="EK29" i="2"/>
  <c r="EP29" i="2"/>
  <c r="EO29" i="2"/>
  <c r="EI28" i="2"/>
  <c r="EK28" i="2"/>
  <c r="EP28" i="2"/>
  <c r="EO28" i="2"/>
  <c r="EI27" i="2"/>
  <c r="EK27" i="2"/>
  <c r="EP27" i="2"/>
  <c r="EO27" i="2"/>
  <c r="EI26" i="2"/>
  <c r="EK26" i="2"/>
  <c r="EP26" i="2"/>
  <c r="EO26" i="2"/>
  <c r="EI25" i="2"/>
  <c r="EK25" i="2"/>
  <c r="EP25" i="2"/>
  <c r="EO25" i="2"/>
  <c r="EI24" i="2"/>
  <c r="EK24" i="2"/>
  <c r="EP24" i="2"/>
  <c r="EO24" i="2"/>
  <c r="EI23" i="2"/>
  <c r="EK23" i="2"/>
  <c r="EP23" i="2"/>
  <c r="EO23" i="2"/>
  <c r="EI22" i="2"/>
  <c r="EK22" i="2"/>
  <c r="EP22" i="2"/>
  <c r="EO22" i="2"/>
  <c r="EI21" i="2"/>
  <c r="EK21" i="2"/>
  <c r="EP21" i="2"/>
  <c r="EO21" i="2"/>
  <c r="EI20" i="2"/>
  <c r="EK20" i="2"/>
  <c r="EP20" i="2"/>
  <c r="EO20" i="2"/>
  <c r="EI19" i="2"/>
  <c r="EK19" i="2"/>
  <c r="EP19" i="2"/>
  <c r="EO19" i="2"/>
  <c r="EI18" i="2"/>
  <c r="EK18" i="2"/>
  <c r="EP18" i="2"/>
  <c r="EO18" i="2"/>
  <c r="EI17" i="2"/>
  <c r="EK17" i="2"/>
  <c r="EP17" i="2"/>
  <c r="EO17" i="2"/>
  <c r="EI16" i="2"/>
  <c r="EK16" i="2"/>
  <c r="EP16" i="2"/>
  <c r="EO16" i="2"/>
  <c r="EI15" i="2"/>
  <c r="EK15" i="2"/>
  <c r="EP15" i="2"/>
  <c r="EO15" i="2"/>
  <c r="EI14" i="2"/>
  <c r="EK14" i="2"/>
  <c r="EP14" i="2"/>
  <c r="EO14" i="2"/>
  <c r="EI13" i="2"/>
  <c r="EK13" i="2"/>
  <c r="EP13" i="2"/>
  <c r="EO13" i="2"/>
  <c r="EI12" i="2"/>
  <c r="EK12" i="2"/>
  <c r="EP12" i="2"/>
  <c r="EO12" i="2"/>
  <c r="EI11" i="2"/>
  <c r="EK11" i="2"/>
  <c r="EP11" i="2"/>
  <c r="EO11" i="2"/>
  <c r="EI10" i="2"/>
  <c r="EK10" i="2"/>
  <c r="EP10" i="2"/>
  <c r="EO10" i="2"/>
  <c r="EI9" i="2"/>
  <c r="EK9" i="2"/>
  <c r="EP9" i="2"/>
  <c r="EO9" i="2"/>
  <c r="EI8" i="2"/>
  <c r="EK8" i="2"/>
  <c r="EP8" i="2"/>
  <c r="EO8" i="2"/>
  <c r="EI7" i="2"/>
  <c r="EK7" i="2"/>
  <c r="EP7" i="2"/>
  <c r="EO7" i="2"/>
  <c r="EI6" i="2"/>
  <c r="EK6" i="2"/>
  <c r="EP6" i="2"/>
  <c r="EO6" i="2"/>
  <c r="EI5" i="2"/>
  <c r="EK5" i="2"/>
  <c r="EP5" i="2"/>
  <c r="EO5" i="2"/>
  <c r="EI4" i="2"/>
  <c r="EK4" i="2"/>
  <c r="EP4" i="2"/>
  <c r="EO4" i="2"/>
  <c r="EI3" i="2"/>
  <c r="EK3" i="2"/>
  <c r="EP3" i="2"/>
  <c r="EO3" i="2"/>
  <c r="EI2" i="2"/>
  <c r="EK2" i="2"/>
  <c r="EP2" i="2"/>
  <c r="EO2" i="2"/>
  <c r="GG49" i="2"/>
  <c r="GF49" i="2"/>
  <c r="GG48" i="2"/>
  <c r="GF48" i="2"/>
  <c r="GG47" i="2"/>
  <c r="GF47" i="2"/>
  <c r="GG46" i="2"/>
  <c r="GF46" i="2"/>
  <c r="GG45" i="2"/>
  <c r="GF45" i="2"/>
  <c r="GG44" i="2"/>
  <c r="GF44" i="2"/>
  <c r="GG43" i="2"/>
  <c r="GF43" i="2"/>
  <c r="GG42" i="2"/>
  <c r="GF42" i="2"/>
  <c r="GG41" i="2"/>
  <c r="GF41" i="2"/>
  <c r="GG40" i="2"/>
  <c r="GF40" i="2"/>
  <c r="GG39" i="2"/>
  <c r="GF39" i="2"/>
  <c r="GG38" i="2"/>
  <c r="GF38" i="2"/>
  <c r="GG37" i="2"/>
  <c r="GF37" i="2"/>
  <c r="GG36" i="2"/>
  <c r="GF36" i="2"/>
  <c r="GG35" i="2"/>
  <c r="GF35" i="2"/>
  <c r="GG34" i="2"/>
  <c r="GF34" i="2"/>
  <c r="GG33" i="2"/>
  <c r="GF33" i="2"/>
  <c r="GG32" i="2"/>
  <c r="GF32" i="2"/>
  <c r="GG31" i="2"/>
  <c r="GF31" i="2"/>
  <c r="GG30" i="2"/>
  <c r="GF30" i="2"/>
  <c r="GG29" i="2"/>
  <c r="GF29" i="2"/>
  <c r="GG28" i="2"/>
  <c r="GF28" i="2"/>
  <c r="GG27" i="2"/>
  <c r="GF27" i="2"/>
  <c r="GG26" i="2"/>
  <c r="GF26" i="2"/>
  <c r="GG25" i="2"/>
  <c r="GF25" i="2"/>
  <c r="GG24" i="2"/>
  <c r="GF24" i="2"/>
  <c r="GG23" i="2"/>
  <c r="GF23" i="2"/>
  <c r="GG22" i="2"/>
  <c r="GF22" i="2"/>
  <c r="GG21" i="2"/>
  <c r="GF21" i="2"/>
  <c r="GG20" i="2"/>
  <c r="GF20" i="2"/>
  <c r="GG19" i="2"/>
  <c r="GF19" i="2"/>
  <c r="GG18" i="2"/>
  <c r="GF18" i="2"/>
  <c r="GG17" i="2"/>
  <c r="GF17" i="2"/>
  <c r="GG16" i="2"/>
  <c r="GF16" i="2"/>
  <c r="GG15" i="2"/>
  <c r="GF15" i="2"/>
  <c r="GG14" i="2"/>
  <c r="GF14" i="2"/>
  <c r="GG13" i="2"/>
  <c r="GF13" i="2"/>
  <c r="GG12" i="2"/>
  <c r="GF12" i="2"/>
  <c r="GG11" i="2"/>
  <c r="GF11" i="2"/>
  <c r="GG10" i="2"/>
  <c r="GF10" i="2"/>
  <c r="GG9" i="2"/>
  <c r="GF9" i="2"/>
  <c r="GG8" i="2"/>
  <c r="GF8" i="2"/>
  <c r="GG7" i="2"/>
  <c r="GF7" i="2"/>
  <c r="GG6" i="2"/>
  <c r="GF6" i="2"/>
  <c r="GG5" i="2"/>
  <c r="GF5" i="2"/>
  <c r="GG4" i="2"/>
  <c r="GF4" i="2"/>
  <c r="GG3" i="2"/>
  <c r="GF3" i="2"/>
  <c r="GG2" i="2"/>
  <c r="GF2" i="2"/>
  <c r="FI49" i="2"/>
  <c r="FN49" i="2"/>
  <c r="FM49" i="2"/>
  <c r="FI48" i="2"/>
  <c r="FN48" i="2"/>
  <c r="FM48" i="2"/>
  <c r="FI47" i="2"/>
  <c r="FN47" i="2"/>
  <c r="FM47" i="2"/>
  <c r="FI46" i="2"/>
  <c r="FN46" i="2"/>
  <c r="FM46" i="2"/>
  <c r="FI45" i="2"/>
  <c r="FN45" i="2"/>
  <c r="FM45" i="2"/>
  <c r="FI44" i="2"/>
  <c r="FN44" i="2"/>
  <c r="FM44" i="2"/>
  <c r="FI43" i="2"/>
  <c r="FN43" i="2"/>
  <c r="FM43" i="2"/>
  <c r="FI42" i="2"/>
  <c r="FN42" i="2"/>
  <c r="FM42" i="2"/>
  <c r="FI41" i="2"/>
  <c r="FN41" i="2"/>
  <c r="FM41" i="2"/>
  <c r="FI40" i="2"/>
  <c r="FN40" i="2"/>
  <c r="FM40" i="2"/>
  <c r="FI39" i="2"/>
  <c r="FN39" i="2"/>
  <c r="FM39" i="2"/>
  <c r="FI38" i="2"/>
  <c r="FN38" i="2"/>
  <c r="FM38" i="2"/>
  <c r="FI37" i="2"/>
  <c r="FN37" i="2"/>
  <c r="FM37" i="2"/>
  <c r="FI36" i="2"/>
  <c r="FN36" i="2"/>
  <c r="FM36" i="2"/>
  <c r="FI35" i="2"/>
  <c r="FN35" i="2"/>
  <c r="FM35" i="2"/>
  <c r="FI34" i="2"/>
  <c r="FN34" i="2"/>
  <c r="FM34" i="2"/>
  <c r="FI33" i="2"/>
  <c r="FN33" i="2"/>
  <c r="FM33" i="2"/>
  <c r="FI32" i="2"/>
  <c r="FN32" i="2"/>
  <c r="FM32" i="2"/>
  <c r="FI31" i="2"/>
  <c r="FN31" i="2"/>
  <c r="FM31" i="2"/>
  <c r="FI30" i="2"/>
  <c r="FN30" i="2"/>
  <c r="FM30" i="2"/>
  <c r="FI29" i="2"/>
  <c r="FN29" i="2"/>
  <c r="FM29" i="2"/>
  <c r="FI28" i="2"/>
  <c r="FN28" i="2"/>
  <c r="FM28" i="2"/>
  <c r="FI27" i="2"/>
  <c r="FN27" i="2"/>
  <c r="FM27" i="2"/>
  <c r="FI26" i="2"/>
  <c r="FN26" i="2"/>
  <c r="FM26" i="2"/>
  <c r="FI25" i="2"/>
  <c r="FN25" i="2"/>
  <c r="FM25" i="2"/>
  <c r="FI24" i="2"/>
  <c r="FN24" i="2"/>
  <c r="FM24" i="2"/>
  <c r="FI23" i="2"/>
  <c r="FN23" i="2"/>
  <c r="FM23" i="2"/>
  <c r="FI22" i="2"/>
  <c r="FN22" i="2"/>
  <c r="FM22" i="2"/>
  <c r="FI21" i="2"/>
  <c r="FN21" i="2"/>
  <c r="FM21" i="2"/>
  <c r="FI20" i="2"/>
  <c r="FN20" i="2"/>
  <c r="FM20" i="2"/>
  <c r="FI19" i="2"/>
  <c r="FN19" i="2"/>
  <c r="FM19" i="2"/>
  <c r="FI18" i="2"/>
  <c r="FN18" i="2"/>
  <c r="FM18" i="2"/>
  <c r="FI17" i="2"/>
  <c r="FN17" i="2"/>
  <c r="FM17" i="2"/>
  <c r="FI16" i="2"/>
  <c r="FN16" i="2"/>
  <c r="FM16" i="2"/>
  <c r="FI15" i="2"/>
  <c r="FN15" i="2"/>
  <c r="FM15" i="2"/>
  <c r="FI14" i="2"/>
  <c r="FN14" i="2"/>
  <c r="FM14" i="2"/>
  <c r="FI13" i="2"/>
  <c r="FN13" i="2"/>
  <c r="FM13" i="2"/>
  <c r="FI12" i="2"/>
  <c r="FN12" i="2"/>
  <c r="FM12" i="2"/>
  <c r="FI11" i="2"/>
  <c r="FN11" i="2"/>
  <c r="FM11" i="2"/>
  <c r="FI10" i="2"/>
  <c r="FN10" i="2"/>
  <c r="FM10" i="2"/>
  <c r="FI9" i="2"/>
  <c r="FN9" i="2"/>
  <c r="FM9" i="2"/>
  <c r="FI8" i="2"/>
  <c r="FN8" i="2"/>
  <c r="FM8" i="2"/>
  <c r="FI7" i="2"/>
  <c r="FN7" i="2"/>
  <c r="FM7" i="2"/>
  <c r="FI6" i="2"/>
  <c r="FN6" i="2"/>
  <c r="FM6" i="2"/>
  <c r="FI5" i="2"/>
  <c r="FN5" i="2"/>
  <c r="FM5" i="2"/>
  <c r="FI4" i="2"/>
  <c r="FN4" i="2"/>
  <c r="FM4" i="2"/>
  <c r="FI3" i="2"/>
  <c r="FN3" i="2"/>
  <c r="FM3" i="2"/>
  <c r="FI2" i="2"/>
  <c r="FN2" i="2"/>
  <c r="FM2" i="2"/>
  <c r="EB38" i="2"/>
  <c r="EB39" i="2"/>
  <c r="EB40" i="2"/>
  <c r="EB41" i="2"/>
  <c r="EB42" i="2"/>
  <c r="EB43" i="2"/>
  <c r="EB44" i="2"/>
  <c r="EB45" i="2"/>
  <c r="EB46" i="2"/>
  <c r="EB47" i="2"/>
  <c r="EB48" i="2"/>
  <c r="EB49" i="2"/>
  <c r="EA38" i="2"/>
  <c r="EA39" i="2"/>
  <c r="EA40" i="2"/>
  <c r="EA41" i="2"/>
  <c r="EA42" i="2"/>
  <c r="EA43" i="2"/>
  <c r="EA44" i="2"/>
  <c r="EA45" i="2"/>
  <c r="EA46" i="2"/>
  <c r="EA47" i="2"/>
  <c r="EA48" i="2"/>
  <c r="EA49" i="2"/>
  <c r="EB37" i="2"/>
  <c r="EA37" i="2"/>
  <c r="EB36" i="2"/>
  <c r="EA36" i="2"/>
  <c r="EB35" i="2"/>
  <c r="EA35" i="2"/>
  <c r="EB34" i="2"/>
  <c r="EA34" i="2"/>
  <c r="EB33" i="2"/>
  <c r="EA33" i="2"/>
  <c r="EB32" i="2"/>
  <c r="EA32" i="2"/>
  <c r="EB31" i="2"/>
  <c r="EA31" i="2"/>
  <c r="EB30" i="2"/>
  <c r="EA30" i="2"/>
  <c r="EB29" i="2"/>
  <c r="EA29" i="2"/>
  <c r="EB28" i="2"/>
  <c r="EA28" i="2"/>
  <c r="EB27" i="2"/>
  <c r="EA27" i="2"/>
  <c r="EB26" i="2"/>
  <c r="EA26" i="2"/>
  <c r="EB25" i="2"/>
  <c r="EA25" i="2"/>
  <c r="EB24" i="2"/>
  <c r="EA24" i="2"/>
  <c r="EB23" i="2"/>
  <c r="EA23" i="2"/>
  <c r="EB22" i="2"/>
  <c r="EA22" i="2"/>
  <c r="EB21" i="2"/>
  <c r="EA21" i="2"/>
  <c r="EB20" i="2"/>
  <c r="EA20" i="2"/>
  <c r="EB19" i="2"/>
  <c r="EA19" i="2"/>
  <c r="EB18" i="2"/>
  <c r="EA18" i="2"/>
  <c r="EB17" i="2"/>
  <c r="EA17" i="2"/>
  <c r="EB16" i="2"/>
  <c r="EA16" i="2"/>
  <c r="EB15" i="2"/>
  <c r="EA15" i="2"/>
  <c r="EB14" i="2"/>
  <c r="EA14" i="2"/>
  <c r="EB13" i="2"/>
  <c r="EA13" i="2"/>
  <c r="EB12" i="2"/>
  <c r="EA12" i="2"/>
  <c r="EB11" i="2"/>
  <c r="EA11" i="2"/>
  <c r="EB10" i="2"/>
  <c r="EA10" i="2"/>
  <c r="EB9" i="2"/>
  <c r="EA9" i="2"/>
  <c r="EB8" i="2"/>
  <c r="EA8" i="2"/>
  <c r="EB7" i="2"/>
  <c r="EA7" i="2"/>
  <c r="EB6" i="2"/>
  <c r="EA6" i="2"/>
  <c r="EB5" i="2"/>
  <c r="EA5" i="2"/>
  <c r="EB4" i="2"/>
  <c r="EA4" i="2"/>
  <c r="EB3" i="2"/>
  <c r="EA3" i="2"/>
  <c r="EB2" i="2"/>
  <c r="EA2" i="2"/>
  <c r="CE49" i="2"/>
  <c r="CJ49" i="2"/>
  <c r="CI49" i="2"/>
  <c r="CE48" i="2"/>
  <c r="CJ48" i="2"/>
  <c r="CI48" i="2"/>
  <c r="CE47" i="2"/>
  <c r="CJ47" i="2"/>
  <c r="CI47" i="2"/>
  <c r="CE46" i="2"/>
  <c r="CJ46" i="2"/>
  <c r="CI46" i="2"/>
  <c r="CE45" i="2"/>
  <c r="CJ45" i="2"/>
  <c r="CI45" i="2"/>
  <c r="CE44" i="2"/>
  <c r="CJ44" i="2"/>
  <c r="CI44" i="2"/>
  <c r="CE43" i="2"/>
  <c r="CJ43" i="2"/>
  <c r="CI43" i="2"/>
  <c r="CE42" i="2"/>
  <c r="CJ42" i="2"/>
  <c r="CI42" i="2"/>
  <c r="CE41" i="2"/>
  <c r="CJ41" i="2"/>
  <c r="CI41" i="2"/>
  <c r="CE40" i="2"/>
  <c r="CJ40" i="2"/>
  <c r="CI40" i="2"/>
  <c r="CE39" i="2"/>
  <c r="CJ39" i="2"/>
  <c r="CI39" i="2"/>
  <c r="CE38" i="2"/>
  <c r="CJ38" i="2"/>
  <c r="CI38" i="2"/>
  <c r="CE37" i="2"/>
  <c r="CJ37" i="2"/>
  <c r="CI37" i="2"/>
  <c r="CE36" i="2"/>
  <c r="CJ36" i="2"/>
  <c r="CI36" i="2"/>
  <c r="CJ35" i="2"/>
  <c r="CI35" i="2"/>
  <c r="CE34" i="2"/>
  <c r="CJ34" i="2"/>
  <c r="CI34" i="2"/>
  <c r="CE33" i="2"/>
  <c r="CJ33" i="2"/>
  <c r="CI33" i="2"/>
  <c r="CE32" i="2"/>
  <c r="CJ32" i="2"/>
  <c r="CI32" i="2"/>
  <c r="CE31" i="2"/>
  <c r="CJ31" i="2"/>
  <c r="CI31" i="2"/>
  <c r="CE30" i="2"/>
  <c r="CJ30" i="2"/>
  <c r="CI30" i="2"/>
  <c r="CE29" i="2"/>
  <c r="CJ29" i="2"/>
  <c r="CI29" i="2"/>
  <c r="CE28" i="2"/>
  <c r="CJ28" i="2"/>
  <c r="CI28" i="2"/>
  <c r="CJ27" i="2"/>
  <c r="CI27" i="2"/>
  <c r="CE26" i="2"/>
  <c r="CJ26" i="2"/>
  <c r="CI26" i="2"/>
  <c r="CE25" i="2"/>
  <c r="CJ25" i="2"/>
  <c r="CI25" i="2"/>
  <c r="CE24" i="2"/>
  <c r="CJ24" i="2"/>
  <c r="CI24" i="2"/>
  <c r="CE23" i="2"/>
  <c r="CJ23" i="2"/>
  <c r="CI23" i="2"/>
  <c r="CE22" i="2"/>
  <c r="CJ22" i="2"/>
  <c r="CI22" i="2"/>
  <c r="CE21" i="2"/>
  <c r="CJ21" i="2"/>
  <c r="CI21" i="2"/>
  <c r="CE20" i="2"/>
  <c r="CJ20" i="2"/>
  <c r="CI20" i="2"/>
  <c r="CE19" i="2"/>
  <c r="CJ19" i="2"/>
  <c r="CI19" i="2"/>
  <c r="CE18" i="2"/>
  <c r="CJ18" i="2"/>
  <c r="CI18" i="2"/>
  <c r="CE17" i="2"/>
  <c r="CJ17" i="2"/>
  <c r="CI17" i="2"/>
  <c r="CE16" i="2"/>
  <c r="CJ16" i="2"/>
  <c r="CI16" i="2"/>
  <c r="CE15" i="2"/>
  <c r="CJ15" i="2"/>
  <c r="CI15" i="2"/>
  <c r="CE14" i="2"/>
  <c r="CJ14" i="2"/>
  <c r="CI14" i="2"/>
  <c r="CE13" i="2"/>
  <c r="CJ13" i="2"/>
  <c r="CI13" i="2"/>
  <c r="CE12" i="2"/>
  <c r="CJ12" i="2"/>
  <c r="CI12" i="2"/>
  <c r="CE11" i="2"/>
  <c r="CJ11" i="2"/>
  <c r="CI11" i="2"/>
  <c r="CE10" i="2"/>
  <c r="CJ10" i="2"/>
  <c r="CI10" i="2"/>
  <c r="CE9" i="2"/>
  <c r="CJ9" i="2"/>
  <c r="CI9" i="2"/>
  <c r="CE8" i="2"/>
  <c r="CJ8" i="2"/>
  <c r="CI8" i="2"/>
  <c r="CJ7" i="2"/>
  <c r="CI7" i="2"/>
  <c r="CE6" i="2"/>
  <c r="CJ6" i="2"/>
  <c r="CI6" i="2"/>
  <c r="CE5" i="2"/>
  <c r="CJ5" i="2"/>
  <c r="CI5" i="2"/>
  <c r="CE4" i="2"/>
  <c r="CJ4" i="2"/>
  <c r="CI4" i="2"/>
  <c r="CE3" i="2"/>
  <c r="CJ3" i="2"/>
  <c r="CI3" i="2"/>
  <c r="CE2" i="2"/>
  <c r="CJ2" i="2"/>
  <c r="CI2" i="2"/>
  <c r="AZ2" i="2"/>
  <c r="BD2" i="2"/>
  <c r="AZ49" i="2"/>
  <c r="BE49" i="2"/>
  <c r="BD49" i="2"/>
  <c r="AZ48" i="2"/>
  <c r="BE48" i="2"/>
  <c r="BD48" i="2"/>
  <c r="AZ47" i="2"/>
  <c r="BE47" i="2"/>
  <c r="BD47" i="2"/>
  <c r="AZ46" i="2"/>
  <c r="BE46" i="2"/>
  <c r="BD46" i="2"/>
  <c r="AZ45" i="2"/>
  <c r="BE45" i="2"/>
  <c r="BD45" i="2"/>
  <c r="AZ44" i="2"/>
  <c r="BE44" i="2"/>
  <c r="BD44" i="2"/>
  <c r="AZ43" i="2"/>
  <c r="BE43" i="2"/>
  <c r="BD43" i="2"/>
  <c r="AZ42" i="2"/>
  <c r="BE42" i="2"/>
  <c r="BD42" i="2"/>
  <c r="AZ41" i="2"/>
  <c r="BE41" i="2"/>
  <c r="BD41" i="2"/>
  <c r="AZ40" i="2"/>
  <c r="BE40" i="2"/>
  <c r="BD40" i="2"/>
  <c r="AZ39" i="2"/>
  <c r="BE39" i="2"/>
  <c r="BD39" i="2"/>
  <c r="AZ38" i="2"/>
  <c r="BE38" i="2"/>
  <c r="BD38" i="2"/>
  <c r="AZ37" i="2"/>
  <c r="BE37" i="2"/>
  <c r="BD37" i="2"/>
  <c r="AZ36" i="2"/>
  <c r="BE36" i="2"/>
  <c r="BD36" i="2"/>
  <c r="AZ35" i="2"/>
  <c r="BE35" i="2"/>
  <c r="BD35" i="2"/>
  <c r="AZ34" i="2"/>
  <c r="BE34" i="2"/>
  <c r="BD34" i="2"/>
  <c r="AZ33" i="2"/>
  <c r="BE33" i="2"/>
  <c r="BD33" i="2"/>
  <c r="AZ32" i="2"/>
  <c r="BE32" i="2"/>
  <c r="BD32" i="2"/>
  <c r="AZ31" i="2"/>
  <c r="BE31" i="2"/>
  <c r="BD31" i="2"/>
  <c r="AZ30" i="2"/>
  <c r="BE30" i="2"/>
  <c r="BD30" i="2"/>
  <c r="AZ29" i="2"/>
  <c r="BE29" i="2"/>
  <c r="BD29" i="2"/>
  <c r="AZ28" i="2"/>
  <c r="BE28" i="2"/>
  <c r="BD28" i="2"/>
  <c r="AZ27" i="2"/>
  <c r="BE27" i="2"/>
  <c r="BD27" i="2"/>
  <c r="AZ26" i="2"/>
  <c r="BE26" i="2"/>
  <c r="BD26" i="2"/>
  <c r="AZ25" i="2"/>
  <c r="BE25" i="2"/>
  <c r="BD25" i="2"/>
  <c r="AZ24" i="2"/>
  <c r="BE24" i="2"/>
  <c r="BD24" i="2"/>
  <c r="AZ23" i="2"/>
  <c r="BE23" i="2"/>
  <c r="BD23" i="2"/>
  <c r="AZ22" i="2"/>
  <c r="BE22" i="2"/>
  <c r="BD22" i="2"/>
  <c r="AZ21" i="2"/>
  <c r="BE21" i="2"/>
  <c r="BD21" i="2"/>
  <c r="AZ20" i="2"/>
  <c r="BE20" i="2"/>
  <c r="BD20" i="2"/>
  <c r="AZ19" i="2"/>
  <c r="BE19" i="2"/>
  <c r="BD19" i="2"/>
  <c r="AZ18" i="2"/>
  <c r="BE18" i="2"/>
  <c r="BD18" i="2"/>
  <c r="AZ17" i="2"/>
  <c r="BE17" i="2"/>
  <c r="BD17" i="2"/>
  <c r="AZ16" i="2"/>
  <c r="BE16" i="2"/>
  <c r="BD16" i="2"/>
  <c r="AZ15" i="2"/>
  <c r="BE15" i="2"/>
  <c r="BD15" i="2"/>
  <c r="AZ14" i="2"/>
  <c r="BE14" i="2"/>
  <c r="BD14" i="2"/>
  <c r="AZ13" i="2"/>
  <c r="BE13" i="2"/>
  <c r="BD13" i="2"/>
  <c r="AZ12" i="2"/>
  <c r="BE12" i="2"/>
  <c r="BD12" i="2"/>
  <c r="AZ11" i="2"/>
  <c r="BE11" i="2"/>
  <c r="BD11" i="2"/>
  <c r="AZ10" i="2"/>
  <c r="BE10" i="2"/>
  <c r="BD10" i="2"/>
  <c r="AZ9" i="2"/>
  <c r="BE9" i="2"/>
  <c r="BD9" i="2"/>
  <c r="AZ8" i="2"/>
  <c r="BE8" i="2"/>
  <c r="BD8" i="2"/>
  <c r="AZ7" i="2"/>
  <c r="BE7" i="2"/>
  <c r="BD7" i="2"/>
  <c r="AZ6" i="2"/>
  <c r="BE6" i="2"/>
  <c r="BD6" i="2"/>
  <c r="AZ5" i="2"/>
  <c r="BE5" i="2"/>
  <c r="BD5" i="2"/>
  <c r="AZ4" i="2"/>
  <c r="BE4" i="2"/>
  <c r="BD4" i="2"/>
  <c r="AZ3" i="2"/>
  <c r="BE3" i="2"/>
  <c r="BD3" i="2"/>
  <c r="BE2" i="2"/>
  <c r="AQ3" i="2"/>
  <c r="AQ4" i="2"/>
  <c r="AL5" i="2"/>
  <c r="AQ5" i="2"/>
  <c r="AL6" i="2"/>
  <c r="AQ6" i="2"/>
  <c r="AL7" i="2"/>
  <c r="AQ7" i="2"/>
  <c r="AQ8" i="2"/>
  <c r="AL9" i="2"/>
  <c r="AQ9" i="2"/>
  <c r="AL10" i="2"/>
  <c r="AQ10" i="2"/>
  <c r="AL11" i="2"/>
  <c r="AQ11" i="2"/>
  <c r="AL12" i="2"/>
  <c r="AQ12" i="2"/>
  <c r="AL13" i="2"/>
  <c r="AQ13" i="2"/>
  <c r="AL14" i="2"/>
  <c r="AQ14" i="2"/>
  <c r="AL15" i="2"/>
  <c r="AQ15" i="2"/>
  <c r="AL16" i="2"/>
  <c r="AQ16" i="2"/>
  <c r="AL17" i="2"/>
  <c r="AQ17" i="2"/>
  <c r="AL18" i="2"/>
  <c r="AQ18" i="2"/>
  <c r="AL19" i="2"/>
  <c r="AQ19" i="2"/>
  <c r="AL20" i="2"/>
  <c r="AQ20" i="2"/>
  <c r="AL21" i="2"/>
  <c r="AQ21" i="2"/>
  <c r="AL22" i="2"/>
  <c r="AQ22" i="2"/>
  <c r="AL23" i="2"/>
  <c r="AQ23" i="2"/>
  <c r="AL24" i="2"/>
  <c r="AQ24" i="2"/>
  <c r="AL25" i="2"/>
  <c r="AQ25" i="2"/>
  <c r="AQ26" i="2"/>
  <c r="AQ27" i="2"/>
  <c r="AL28" i="2"/>
  <c r="AQ28" i="2"/>
  <c r="AL29" i="2"/>
  <c r="AQ29" i="2"/>
  <c r="AL30" i="2"/>
  <c r="AQ30" i="2"/>
  <c r="AQ31" i="2"/>
  <c r="AQ32" i="2"/>
  <c r="AL33" i="2"/>
  <c r="AQ33" i="2"/>
  <c r="AL34" i="2"/>
  <c r="AQ34" i="2"/>
  <c r="AL35" i="2"/>
  <c r="AQ35" i="2"/>
  <c r="AL36" i="2"/>
  <c r="AQ36" i="2"/>
  <c r="AL37" i="2"/>
  <c r="AQ37" i="2"/>
  <c r="AL38" i="2"/>
  <c r="AQ38" i="2"/>
  <c r="AL39" i="2"/>
  <c r="AQ39" i="2"/>
  <c r="AL40" i="2"/>
  <c r="AQ40" i="2"/>
  <c r="AL41" i="2"/>
  <c r="AQ41" i="2"/>
  <c r="AL42" i="2"/>
  <c r="AQ42" i="2"/>
  <c r="AL43" i="2"/>
  <c r="AQ43" i="2"/>
  <c r="AL44" i="2"/>
  <c r="AQ44" i="2"/>
  <c r="AL45" i="2"/>
  <c r="AQ45" i="2"/>
  <c r="AQ46" i="2"/>
  <c r="AL47" i="2"/>
  <c r="AQ47" i="2"/>
  <c r="AL48" i="2"/>
  <c r="AQ48" i="2"/>
  <c r="AL49" i="2"/>
  <c r="AQ49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2" i="2"/>
  <c r="W3" i="2"/>
  <c r="AB3" i="2"/>
  <c r="AG3" i="2"/>
  <c r="W4" i="2"/>
  <c r="AB4" i="2"/>
  <c r="AG4" i="2"/>
  <c r="W5" i="2"/>
  <c r="AB5" i="2"/>
  <c r="AG5" i="2"/>
  <c r="W6" i="2"/>
  <c r="AB6" i="2"/>
  <c r="AG6" i="2"/>
  <c r="W7" i="2"/>
  <c r="AB7" i="2"/>
  <c r="AG7" i="2"/>
  <c r="W8" i="2"/>
  <c r="AB8" i="2"/>
  <c r="AG8" i="2"/>
  <c r="W9" i="2"/>
  <c r="AB9" i="2"/>
  <c r="AG9" i="2"/>
  <c r="W10" i="2"/>
  <c r="AB10" i="2"/>
  <c r="AG10" i="2"/>
  <c r="W11" i="2"/>
  <c r="AB11" i="2"/>
  <c r="AG11" i="2"/>
  <c r="W12" i="2"/>
  <c r="AB12" i="2"/>
  <c r="AG12" i="2"/>
  <c r="W13" i="2"/>
  <c r="AB13" i="2"/>
  <c r="AG13" i="2"/>
  <c r="W14" i="2"/>
  <c r="AB14" i="2"/>
  <c r="AG14" i="2"/>
  <c r="W15" i="2"/>
  <c r="AB15" i="2"/>
  <c r="AG15" i="2"/>
  <c r="W16" i="2"/>
  <c r="AB16" i="2"/>
  <c r="AG16" i="2"/>
  <c r="W17" i="2"/>
  <c r="AB17" i="2"/>
  <c r="AG17" i="2"/>
  <c r="W18" i="2"/>
  <c r="AB18" i="2"/>
  <c r="AG18" i="2"/>
  <c r="W19" i="2"/>
  <c r="AB19" i="2"/>
  <c r="AG19" i="2"/>
  <c r="W20" i="2"/>
  <c r="AB20" i="2"/>
  <c r="AG20" i="2"/>
  <c r="W21" i="2"/>
  <c r="AB21" i="2"/>
  <c r="AG21" i="2"/>
  <c r="W22" i="2"/>
  <c r="AB22" i="2"/>
  <c r="AG22" i="2"/>
  <c r="W23" i="2"/>
  <c r="AB23" i="2"/>
  <c r="AG23" i="2"/>
  <c r="W24" i="2"/>
  <c r="AB24" i="2"/>
  <c r="AG24" i="2"/>
  <c r="W25" i="2"/>
  <c r="AB25" i="2"/>
  <c r="AG25" i="2"/>
  <c r="W26" i="2"/>
  <c r="AB26" i="2"/>
  <c r="AG26" i="2"/>
  <c r="W27" i="2"/>
  <c r="AB27" i="2"/>
  <c r="AG27" i="2"/>
  <c r="W28" i="2"/>
  <c r="AB28" i="2"/>
  <c r="AG28" i="2"/>
  <c r="W29" i="2"/>
  <c r="AB29" i="2"/>
  <c r="AG29" i="2"/>
  <c r="W30" i="2"/>
  <c r="AB30" i="2"/>
  <c r="AG30" i="2"/>
  <c r="W31" i="2"/>
  <c r="AB31" i="2"/>
  <c r="AG31" i="2"/>
  <c r="W32" i="2"/>
  <c r="AB32" i="2"/>
  <c r="AG32" i="2"/>
  <c r="W33" i="2"/>
  <c r="AB33" i="2"/>
  <c r="AG33" i="2"/>
  <c r="W34" i="2"/>
  <c r="AB34" i="2"/>
  <c r="AG34" i="2"/>
  <c r="W35" i="2"/>
  <c r="AB35" i="2"/>
  <c r="AG35" i="2"/>
  <c r="W36" i="2"/>
  <c r="AB36" i="2"/>
  <c r="AG36" i="2"/>
  <c r="W37" i="2"/>
  <c r="AB37" i="2"/>
  <c r="AG37" i="2"/>
  <c r="W38" i="2"/>
  <c r="AB38" i="2"/>
  <c r="AG38" i="2"/>
  <c r="W39" i="2"/>
  <c r="AB39" i="2"/>
  <c r="AG39" i="2"/>
  <c r="W40" i="2"/>
  <c r="AB40" i="2"/>
  <c r="AG40" i="2"/>
  <c r="W41" i="2"/>
  <c r="AB41" i="2"/>
  <c r="AG41" i="2"/>
  <c r="W42" i="2"/>
  <c r="AB42" i="2"/>
  <c r="AG42" i="2"/>
  <c r="W43" i="2"/>
  <c r="AB43" i="2"/>
  <c r="AG43" i="2"/>
  <c r="W44" i="2"/>
  <c r="AB44" i="2"/>
  <c r="AG44" i="2"/>
  <c r="W45" i="2"/>
  <c r="AB45" i="2"/>
  <c r="AG45" i="2"/>
  <c r="W46" i="2"/>
  <c r="AB46" i="2"/>
  <c r="AG46" i="2"/>
  <c r="W47" i="2"/>
  <c r="AB47" i="2"/>
  <c r="AG47" i="2"/>
  <c r="W48" i="2"/>
  <c r="AB48" i="2"/>
  <c r="AG48" i="2"/>
  <c r="W49" i="2"/>
  <c r="AB49" i="2"/>
  <c r="AG49" i="2"/>
  <c r="W2" i="2"/>
  <c r="AB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2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AM49" i="2"/>
  <c r="AN49" i="2"/>
  <c r="AM5" i="2"/>
  <c r="AN5" i="2"/>
  <c r="AM6" i="2"/>
  <c r="AN6" i="2"/>
  <c r="AM7" i="2"/>
  <c r="AN7" i="2"/>
  <c r="AM9" i="2"/>
  <c r="AN9" i="2"/>
  <c r="AM10" i="2"/>
  <c r="AN10" i="2"/>
  <c r="AM11" i="2"/>
  <c r="AN11" i="2"/>
  <c r="AM12" i="2"/>
  <c r="AN12" i="2"/>
  <c r="AM13" i="2"/>
  <c r="AN13" i="2"/>
  <c r="AM14" i="2"/>
  <c r="AN14" i="2"/>
  <c r="AM15" i="2"/>
  <c r="AN15" i="2"/>
  <c r="AM16" i="2"/>
  <c r="AN16" i="2"/>
  <c r="AM17" i="2"/>
  <c r="AN17" i="2"/>
  <c r="AM18" i="2"/>
  <c r="AN18" i="2"/>
  <c r="AM19" i="2"/>
  <c r="AN19" i="2"/>
  <c r="AM20" i="2"/>
  <c r="AN20" i="2"/>
  <c r="AM21" i="2"/>
  <c r="AN21" i="2"/>
  <c r="AM22" i="2"/>
  <c r="AN22" i="2"/>
  <c r="AM23" i="2"/>
  <c r="AN23" i="2"/>
  <c r="AM24" i="2"/>
  <c r="AN24" i="2"/>
  <c r="AM25" i="2"/>
  <c r="AN25" i="2"/>
  <c r="AM28" i="2"/>
  <c r="AN28" i="2"/>
  <c r="AM29" i="2"/>
  <c r="AN29" i="2"/>
  <c r="AM30" i="2"/>
  <c r="AN30" i="2"/>
  <c r="AM33" i="2"/>
  <c r="AN33" i="2"/>
  <c r="AM34" i="2"/>
  <c r="AN34" i="2"/>
  <c r="AM35" i="2"/>
  <c r="AN35" i="2"/>
  <c r="AM36" i="2"/>
  <c r="AN36" i="2"/>
  <c r="AM37" i="2"/>
  <c r="AN37" i="2"/>
  <c r="AM38" i="2"/>
  <c r="AN38" i="2"/>
  <c r="AM39" i="2"/>
  <c r="AN39" i="2"/>
  <c r="AM40" i="2"/>
  <c r="AN40" i="2"/>
  <c r="AM41" i="2"/>
  <c r="AN41" i="2"/>
  <c r="AM42" i="2"/>
  <c r="AN42" i="2"/>
  <c r="AM43" i="2"/>
  <c r="AN43" i="2"/>
  <c r="AM44" i="2"/>
  <c r="AN44" i="2"/>
  <c r="AM45" i="2"/>
  <c r="AN45" i="2"/>
  <c r="AM47" i="2"/>
  <c r="AN47" i="2"/>
  <c r="AM48" i="2"/>
  <c r="AN48" i="2"/>
  <c r="AM2" i="2"/>
  <c r="AN2" i="2"/>
  <c r="AM3" i="2"/>
  <c r="AN3" i="2"/>
  <c r="AM4" i="2"/>
  <c r="AN4" i="2"/>
  <c r="AM8" i="2"/>
  <c r="AN8" i="2"/>
  <c r="AM26" i="2"/>
  <c r="AN26" i="2"/>
  <c r="AM27" i="2"/>
  <c r="AN27" i="2"/>
  <c r="AM31" i="2"/>
  <c r="AN31" i="2"/>
  <c r="AM32" i="2"/>
  <c r="AN32" i="2"/>
  <c r="AM46" i="2"/>
  <c r="AN46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DZ49" i="2"/>
  <c r="DZ48" i="2"/>
  <c r="DZ47" i="2"/>
  <c r="DZ46" i="2"/>
  <c r="DZ45" i="2"/>
  <c r="DZ44" i="2"/>
  <c r="DZ43" i="2"/>
  <c r="DZ42" i="2"/>
  <c r="DZ41" i="2"/>
  <c r="DZ40" i="2"/>
  <c r="DZ39" i="2"/>
  <c r="DZ38" i="2"/>
  <c r="DZ37" i="2"/>
  <c r="DZ36" i="2"/>
  <c r="DZ35" i="2"/>
  <c r="DZ34" i="2"/>
  <c r="DZ33" i="2"/>
  <c r="DZ32" i="2"/>
  <c r="DZ31" i="2"/>
  <c r="DZ30" i="2"/>
  <c r="DZ29" i="2"/>
  <c r="DZ28" i="2"/>
  <c r="DZ27" i="2"/>
  <c r="DZ26" i="2"/>
  <c r="DZ25" i="2"/>
  <c r="DZ24" i="2"/>
  <c r="DZ23" i="2"/>
  <c r="DZ22" i="2"/>
  <c r="DZ21" i="2"/>
  <c r="DZ20" i="2"/>
  <c r="DZ19" i="2"/>
  <c r="DZ18" i="2"/>
  <c r="DZ17" i="2"/>
  <c r="DZ16" i="2"/>
  <c r="DZ15" i="2"/>
  <c r="DZ14" i="2"/>
  <c r="DZ13" i="2"/>
  <c r="DZ12" i="2"/>
  <c r="DZ11" i="2"/>
  <c r="DZ10" i="2"/>
  <c r="DZ9" i="2"/>
  <c r="DZ8" i="2"/>
  <c r="DZ7" i="2"/>
  <c r="DZ6" i="2"/>
  <c r="DZ5" i="2"/>
  <c r="DZ4" i="2"/>
  <c r="DZ3" i="2"/>
  <c r="DZ2" i="2"/>
  <c r="DO2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E3" i="2"/>
  <c r="DG3" i="2"/>
  <c r="DE4" i="2"/>
  <c r="DG4" i="2"/>
  <c r="DE5" i="2"/>
  <c r="DG5" i="2"/>
  <c r="DE6" i="2"/>
  <c r="DG6" i="2"/>
  <c r="DE7" i="2"/>
  <c r="DG7" i="2"/>
  <c r="DE8" i="2"/>
  <c r="DG8" i="2"/>
  <c r="DE9" i="2"/>
  <c r="DG9" i="2"/>
  <c r="DE10" i="2"/>
  <c r="DG10" i="2"/>
  <c r="DE11" i="2"/>
  <c r="DG11" i="2"/>
  <c r="DE12" i="2"/>
  <c r="DG12" i="2"/>
  <c r="DE13" i="2"/>
  <c r="DG13" i="2"/>
  <c r="DE14" i="2"/>
  <c r="DG14" i="2"/>
  <c r="DE15" i="2"/>
  <c r="DG15" i="2"/>
  <c r="DE16" i="2"/>
  <c r="DG16" i="2"/>
  <c r="DE17" i="2"/>
  <c r="DG17" i="2"/>
  <c r="DE18" i="2"/>
  <c r="DG18" i="2"/>
  <c r="DE19" i="2"/>
  <c r="DG19" i="2"/>
  <c r="DE20" i="2"/>
  <c r="DG20" i="2"/>
  <c r="DE21" i="2"/>
  <c r="DG21" i="2"/>
  <c r="DE22" i="2"/>
  <c r="DG22" i="2"/>
  <c r="DE23" i="2"/>
  <c r="DG23" i="2"/>
  <c r="DE24" i="2"/>
  <c r="DG24" i="2"/>
  <c r="DE25" i="2"/>
  <c r="DG25" i="2"/>
  <c r="DE26" i="2"/>
  <c r="DG26" i="2"/>
  <c r="DE27" i="2"/>
  <c r="DG27" i="2"/>
  <c r="DE28" i="2"/>
  <c r="DG28" i="2"/>
  <c r="DE29" i="2"/>
  <c r="DG29" i="2"/>
  <c r="DE30" i="2"/>
  <c r="DG30" i="2"/>
  <c r="DE31" i="2"/>
  <c r="DG31" i="2"/>
  <c r="DE32" i="2"/>
  <c r="DG32" i="2"/>
  <c r="DE33" i="2"/>
  <c r="DG33" i="2"/>
  <c r="DE34" i="2"/>
  <c r="DG34" i="2"/>
  <c r="DE35" i="2"/>
  <c r="DG35" i="2"/>
  <c r="DE36" i="2"/>
  <c r="DG36" i="2"/>
  <c r="DE37" i="2"/>
  <c r="DG37" i="2"/>
  <c r="DE38" i="2"/>
  <c r="DG38" i="2"/>
  <c r="DE39" i="2"/>
  <c r="DG39" i="2"/>
  <c r="DE40" i="2"/>
  <c r="DG40" i="2"/>
  <c r="DE41" i="2"/>
  <c r="DG41" i="2"/>
  <c r="DE42" i="2"/>
  <c r="DG42" i="2"/>
  <c r="DE43" i="2"/>
  <c r="DG43" i="2"/>
  <c r="DE44" i="2"/>
  <c r="DG44" i="2"/>
  <c r="DE45" i="2"/>
  <c r="DG45" i="2"/>
  <c r="DE46" i="2"/>
  <c r="DG46" i="2"/>
  <c r="DE47" i="2"/>
  <c r="DG47" i="2"/>
  <c r="DE48" i="2"/>
  <c r="DG48" i="2"/>
  <c r="DE49" i="2"/>
  <c r="DG49" i="2"/>
  <c r="DE2" i="2"/>
  <c r="DG2" i="2"/>
  <c r="DD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CX49" i="2"/>
  <c r="CY49" i="2"/>
  <c r="CZ49" i="2"/>
  <c r="CX2" i="2"/>
  <c r="CY2" i="2"/>
  <c r="CZ2" i="2"/>
  <c r="CX3" i="2"/>
  <c r="CY3" i="2"/>
  <c r="CZ3" i="2"/>
  <c r="CX4" i="2"/>
  <c r="CY4" i="2"/>
  <c r="CZ4" i="2"/>
  <c r="CX5" i="2"/>
  <c r="CY5" i="2"/>
  <c r="CZ5" i="2"/>
  <c r="CX6" i="2"/>
  <c r="CY6" i="2"/>
  <c r="CZ6" i="2"/>
  <c r="CX7" i="2"/>
  <c r="CY7" i="2"/>
  <c r="CZ7" i="2"/>
  <c r="CX8" i="2"/>
  <c r="CY8" i="2"/>
  <c r="CZ8" i="2"/>
  <c r="CX9" i="2"/>
  <c r="CY9" i="2"/>
  <c r="CZ9" i="2"/>
  <c r="CX10" i="2"/>
  <c r="CY10" i="2"/>
  <c r="CZ10" i="2"/>
  <c r="CX11" i="2"/>
  <c r="CY11" i="2"/>
  <c r="CZ11" i="2"/>
  <c r="CX12" i="2"/>
  <c r="CY12" i="2"/>
  <c r="CZ12" i="2"/>
  <c r="CX13" i="2"/>
  <c r="CY13" i="2"/>
  <c r="CZ13" i="2"/>
  <c r="CX14" i="2"/>
  <c r="CY14" i="2"/>
  <c r="CZ14" i="2"/>
  <c r="CX15" i="2"/>
  <c r="CY15" i="2"/>
  <c r="CZ15" i="2"/>
  <c r="CX16" i="2"/>
  <c r="CY16" i="2"/>
  <c r="CZ16" i="2"/>
  <c r="CX17" i="2"/>
  <c r="CY17" i="2"/>
  <c r="CZ17" i="2"/>
  <c r="CX18" i="2"/>
  <c r="CY18" i="2"/>
  <c r="CZ18" i="2"/>
  <c r="CX19" i="2"/>
  <c r="CY19" i="2"/>
  <c r="CZ19" i="2"/>
  <c r="CX20" i="2"/>
  <c r="CY20" i="2"/>
  <c r="CZ20" i="2"/>
  <c r="CX21" i="2"/>
  <c r="CY21" i="2"/>
  <c r="CZ21" i="2"/>
  <c r="CX22" i="2"/>
  <c r="CY22" i="2"/>
  <c r="CZ22" i="2"/>
  <c r="CX23" i="2"/>
  <c r="CY23" i="2"/>
  <c r="CZ23" i="2"/>
  <c r="CX24" i="2"/>
  <c r="CY24" i="2"/>
  <c r="CZ24" i="2"/>
  <c r="CX25" i="2"/>
  <c r="CY25" i="2"/>
  <c r="CZ25" i="2"/>
  <c r="CX26" i="2"/>
  <c r="CY26" i="2"/>
  <c r="CZ26" i="2"/>
  <c r="CX27" i="2"/>
  <c r="CY27" i="2"/>
  <c r="CZ27" i="2"/>
  <c r="CX28" i="2"/>
  <c r="CY28" i="2"/>
  <c r="CZ28" i="2"/>
  <c r="CX29" i="2"/>
  <c r="CY29" i="2"/>
  <c r="CZ29" i="2"/>
  <c r="CX30" i="2"/>
  <c r="CY30" i="2"/>
  <c r="CZ30" i="2"/>
  <c r="CX31" i="2"/>
  <c r="CY31" i="2"/>
  <c r="CZ31" i="2"/>
  <c r="CX32" i="2"/>
  <c r="CY32" i="2"/>
  <c r="CZ32" i="2"/>
  <c r="CX33" i="2"/>
  <c r="CY33" i="2"/>
  <c r="CZ33" i="2"/>
  <c r="CX34" i="2"/>
  <c r="CY34" i="2"/>
  <c r="CZ34" i="2"/>
  <c r="CX35" i="2"/>
  <c r="CY35" i="2"/>
  <c r="CZ35" i="2"/>
  <c r="CX36" i="2"/>
  <c r="CY36" i="2"/>
  <c r="CZ36" i="2"/>
  <c r="CX37" i="2"/>
  <c r="CY37" i="2"/>
  <c r="CZ37" i="2"/>
  <c r="CX38" i="2"/>
  <c r="CY38" i="2"/>
  <c r="CZ38" i="2"/>
  <c r="CX39" i="2"/>
  <c r="CY39" i="2"/>
  <c r="CZ39" i="2"/>
  <c r="CX40" i="2"/>
  <c r="CY40" i="2"/>
  <c r="CZ40" i="2"/>
  <c r="CX41" i="2"/>
  <c r="CY41" i="2"/>
  <c r="CZ41" i="2"/>
  <c r="CX42" i="2"/>
  <c r="CY42" i="2"/>
  <c r="CZ42" i="2"/>
  <c r="CY43" i="2"/>
  <c r="CZ43" i="2"/>
  <c r="CX44" i="2"/>
  <c r="CY44" i="2"/>
  <c r="CZ44" i="2"/>
  <c r="CX45" i="2"/>
  <c r="CY45" i="2"/>
  <c r="CZ45" i="2"/>
  <c r="CX46" i="2"/>
  <c r="CY46" i="2"/>
  <c r="CZ46" i="2"/>
  <c r="CX47" i="2"/>
  <c r="CY47" i="2"/>
  <c r="CZ47" i="2"/>
  <c r="CX48" i="2"/>
  <c r="CY48" i="2"/>
  <c r="CZ48" i="2"/>
  <c r="DA49" i="2"/>
  <c r="CW49" i="2"/>
  <c r="DA48" i="2"/>
  <c r="CW48" i="2"/>
  <c r="DA47" i="2"/>
  <c r="CW47" i="2"/>
  <c r="DA46" i="2"/>
  <c r="CW46" i="2"/>
  <c r="DA45" i="2"/>
  <c r="CW45" i="2"/>
  <c r="DA44" i="2"/>
  <c r="CW44" i="2"/>
  <c r="DA43" i="2"/>
  <c r="CW43" i="2"/>
  <c r="DA42" i="2"/>
  <c r="CW42" i="2"/>
  <c r="DA41" i="2"/>
  <c r="CW41" i="2"/>
  <c r="DA40" i="2"/>
  <c r="CW40" i="2"/>
  <c r="DA39" i="2"/>
  <c r="CW39" i="2"/>
  <c r="DA38" i="2"/>
  <c r="CW38" i="2"/>
  <c r="DA37" i="2"/>
  <c r="CW37" i="2"/>
  <c r="DA36" i="2"/>
  <c r="CW36" i="2"/>
  <c r="DA35" i="2"/>
  <c r="CW35" i="2"/>
  <c r="DA34" i="2"/>
  <c r="CW34" i="2"/>
  <c r="DA33" i="2"/>
  <c r="CW33" i="2"/>
  <c r="DA32" i="2"/>
  <c r="CW32" i="2"/>
  <c r="DA31" i="2"/>
  <c r="CW31" i="2"/>
  <c r="DA30" i="2"/>
  <c r="CW30" i="2"/>
  <c r="DA29" i="2"/>
  <c r="CW29" i="2"/>
  <c r="DA28" i="2"/>
  <c r="CW28" i="2"/>
  <c r="DA27" i="2"/>
  <c r="CW27" i="2"/>
  <c r="DA26" i="2"/>
  <c r="CW26" i="2"/>
  <c r="DA25" i="2"/>
  <c r="CW25" i="2"/>
  <c r="DA24" i="2"/>
  <c r="CW24" i="2"/>
  <c r="DA23" i="2"/>
  <c r="CW23" i="2"/>
  <c r="DA22" i="2"/>
  <c r="CW22" i="2"/>
  <c r="DA21" i="2"/>
  <c r="CW21" i="2"/>
  <c r="DA20" i="2"/>
  <c r="CW20" i="2"/>
  <c r="DA19" i="2"/>
  <c r="CW19" i="2"/>
  <c r="DA18" i="2"/>
  <c r="CW18" i="2"/>
  <c r="DA17" i="2"/>
  <c r="CW17" i="2"/>
  <c r="DA16" i="2"/>
  <c r="CW16" i="2"/>
  <c r="DA15" i="2"/>
  <c r="CW15" i="2"/>
  <c r="DA14" i="2"/>
  <c r="CW14" i="2"/>
  <c r="DA13" i="2"/>
  <c r="CW13" i="2"/>
  <c r="DA12" i="2"/>
  <c r="CW12" i="2"/>
  <c r="DA11" i="2"/>
  <c r="CW11" i="2"/>
  <c r="DA10" i="2"/>
  <c r="CW10" i="2"/>
  <c r="DA9" i="2"/>
  <c r="CW9" i="2"/>
  <c r="DA8" i="2"/>
  <c r="CW8" i="2"/>
  <c r="DA7" i="2"/>
  <c r="CW7" i="2"/>
  <c r="DA6" i="2"/>
  <c r="CW6" i="2"/>
  <c r="DA5" i="2"/>
  <c r="CW5" i="2"/>
  <c r="DA4" i="2"/>
  <c r="CW4" i="2"/>
  <c r="DA3" i="2"/>
  <c r="CW3" i="2"/>
  <c r="DA2" i="2"/>
  <c r="CW2" i="2"/>
  <c r="BA49" i="2"/>
  <c r="BB49" i="2"/>
  <c r="BA2" i="2"/>
  <c r="BB2" i="2"/>
  <c r="BA3" i="2"/>
  <c r="BB3" i="2"/>
  <c r="BA4" i="2"/>
  <c r="BB4" i="2"/>
  <c r="BA5" i="2"/>
  <c r="BB5" i="2"/>
  <c r="BA6" i="2"/>
  <c r="BB6" i="2"/>
  <c r="BA7" i="2"/>
  <c r="BB7" i="2"/>
  <c r="BA8" i="2"/>
  <c r="BB8" i="2"/>
  <c r="BA9" i="2"/>
  <c r="BB9" i="2"/>
  <c r="BA10" i="2"/>
  <c r="BB10" i="2"/>
  <c r="BA11" i="2"/>
  <c r="BB11" i="2"/>
  <c r="BA12" i="2"/>
  <c r="BB12" i="2"/>
  <c r="BA13" i="2"/>
  <c r="BB13" i="2"/>
  <c r="BA14" i="2"/>
  <c r="BB14" i="2"/>
  <c r="BA15" i="2"/>
  <c r="BB15" i="2"/>
  <c r="BA16" i="2"/>
  <c r="BB16" i="2"/>
  <c r="BA17" i="2"/>
  <c r="BB17" i="2"/>
  <c r="BA18" i="2"/>
  <c r="BB18" i="2"/>
  <c r="BA19" i="2"/>
  <c r="BB19" i="2"/>
  <c r="BA20" i="2"/>
  <c r="BB20" i="2"/>
  <c r="BA21" i="2"/>
  <c r="BB21" i="2"/>
  <c r="BA22" i="2"/>
  <c r="BB22" i="2"/>
  <c r="BA23" i="2"/>
  <c r="BB23" i="2"/>
  <c r="BA24" i="2"/>
  <c r="BB24" i="2"/>
  <c r="BA25" i="2"/>
  <c r="BB25" i="2"/>
  <c r="BA26" i="2"/>
  <c r="BB26" i="2"/>
  <c r="BA27" i="2"/>
  <c r="BB27" i="2"/>
  <c r="BA28" i="2"/>
  <c r="BB28" i="2"/>
  <c r="BA29" i="2"/>
  <c r="BB29" i="2"/>
  <c r="BA30" i="2"/>
  <c r="BB30" i="2"/>
  <c r="BA31" i="2"/>
  <c r="BB31" i="2"/>
  <c r="BA32" i="2"/>
  <c r="BB32" i="2"/>
  <c r="BA33" i="2"/>
  <c r="BB33" i="2"/>
  <c r="BA34" i="2"/>
  <c r="BB34" i="2"/>
  <c r="BA35" i="2"/>
  <c r="BB35" i="2"/>
  <c r="BA36" i="2"/>
  <c r="BB36" i="2"/>
  <c r="BA37" i="2"/>
  <c r="BB37" i="2"/>
  <c r="BA38" i="2"/>
  <c r="BB38" i="2"/>
  <c r="BA39" i="2"/>
  <c r="BB39" i="2"/>
  <c r="BA40" i="2"/>
  <c r="BB40" i="2"/>
  <c r="BA41" i="2"/>
  <c r="BB41" i="2"/>
  <c r="BA42" i="2"/>
  <c r="BB42" i="2"/>
  <c r="BA43" i="2"/>
  <c r="BB43" i="2"/>
  <c r="BA44" i="2"/>
  <c r="BB44" i="2"/>
  <c r="BA45" i="2"/>
  <c r="BB45" i="2"/>
  <c r="BA46" i="2"/>
  <c r="BB46" i="2"/>
  <c r="BA47" i="2"/>
  <c r="BB47" i="2"/>
  <c r="BA48" i="2"/>
  <c r="BB48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BT3" i="2"/>
  <c r="BU3" i="2"/>
  <c r="BT4" i="2"/>
  <c r="BU4" i="2"/>
  <c r="BT5" i="2"/>
  <c r="BU5" i="2"/>
  <c r="BT6" i="2"/>
  <c r="BU6" i="2"/>
  <c r="BT7" i="2"/>
  <c r="BU7" i="2"/>
  <c r="BT8" i="2"/>
  <c r="BU8" i="2"/>
  <c r="BT9" i="2"/>
  <c r="BU9" i="2"/>
  <c r="BT10" i="2"/>
  <c r="BU10" i="2"/>
  <c r="BT11" i="2"/>
  <c r="BU11" i="2"/>
  <c r="BT12" i="2"/>
  <c r="BU12" i="2"/>
  <c r="BT13" i="2"/>
  <c r="BU13" i="2"/>
  <c r="BT14" i="2"/>
  <c r="BU14" i="2"/>
  <c r="BT15" i="2"/>
  <c r="BU15" i="2"/>
  <c r="BT16" i="2"/>
  <c r="BU16" i="2"/>
  <c r="BT17" i="2"/>
  <c r="BU17" i="2"/>
  <c r="BT18" i="2"/>
  <c r="BU18" i="2"/>
  <c r="BT19" i="2"/>
  <c r="BU19" i="2"/>
  <c r="BT20" i="2"/>
  <c r="BU20" i="2"/>
  <c r="BT21" i="2"/>
  <c r="BU21" i="2"/>
  <c r="BT22" i="2"/>
  <c r="BU22" i="2"/>
  <c r="BT23" i="2"/>
  <c r="BU23" i="2"/>
  <c r="BT24" i="2"/>
  <c r="BU24" i="2"/>
  <c r="BT25" i="2"/>
  <c r="BU25" i="2"/>
  <c r="BT26" i="2"/>
  <c r="BU26" i="2"/>
  <c r="BT27" i="2"/>
  <c r="BU27" i="2"/>
  <c r="BT28" i="2"/>
  <c r="BU28" i="2"/>
  <c r="BT29" i="2"/>
  <c r="BU29" i="2"/>
  <c r="BT30" i="2"/>
  <c r="BU30" i="2"/>
  <c r="BT31" i="2"/>
  <c r="BU31" i="2"/>
  <c r="BT32" i="2"/>
  <c r="BU32" i="2"/>
  <c r="BT33" i="2"/>
  <c r="BU33" i="2"/>
  <c r="BT34" i="2"/>
  <c r="BU34" i="2"/>
  <c r="BT35" i="2"/>
  <c r="BU35" i="2"/>
  <c r="BT36" i="2"/>
  <c r="BU36" i="2"/>
  <c r="BT37" i="2"/>
  <c r="BU37" i="2"/>
  <c r="BT38" i="2"/>
  <c r="BU38" i="2"/>
  <c r="BT39" i="2"/>
  <c r="BU39" i="2"/>
  <c r="BT40" i="2"/>
  <c r="BU40" i="2"/>
  <c r="BT41" i="2"/>
  <c r="BU41" i="2"/>
  <c r="BT42" i="2"/>
  <c r="BU42" i="2"/>
  <c r="BT43" i="2"/>
  <c r="BU43" i="2"/>
  <c r="BT44" i="2"/>
  <c r="BU44" i="2"/>
  <c r="BT45" i="2"/>
  <c r="BU45" i="2"/>
  <c r="BT46" i="2"/>
  <c r="BU46" i="2"/>
  <c r="BT47" i="2"/>
  <c r="BU47" i="2"/>
  <c r="BT48" i="2"/>
  <c r="BU48" i="2"/>
  <c r="BT49" i="2"/>
  <c r="BU49" i="2"/>
  <c r="BT2" i="2"/>
  <c r="BU2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2" i="2"/>
  <c r="CF49" i="2"/>
  <c r="CG49" i="2"/>
  <c r="CF2" i="2"/>
  <c r="CG2" i="2"/>
  <c r="CF3" i="2"/>
  <c r="CG3" i="2"/>
  <c r="CF4" i="2"/>
  <c r="CG4" i="2"/>
  <c r="CF5" i="2"/>
  <c r="CG5" i="2"/>
  <c r="CF6" i="2"/>
  <c r="CG6" i="2"/>
  <c r="CF7" i="2"/>
  <c r="CG7" i="2"/>
  <c r="CF8" i="2"/>
  <c r="CG8" i="2"/>
  <c r="CF9" i="2"/>
  <c r="CG9" i="2"/>
  <c r="CF10" i="2"/>
  <c r="CG10" i="2"/>
  <c r="CF11" i="2"/>
  <c r="CG11" i="2"/>
  <c r="CF12" i="2"/>
  <c r="CG12" i="2"/>
  <c r="CF13" i="2"/>
  <c r="CG13" i="2"/>
  <c r="CF14" i="2"/>
  <c r="CG14" i="2"/>
  <c r="CF15" i="2"/>
  <c r="CG15" i="2"/>
  <c r="CF16" i="2"/>
  <c r="CG16" i="2"/>
  <c r="CF17" i="2"/>
  <c r="CG17" i="2"/>
  <c r="CF18" i="2"/>
  <c r="CG18" i="2"/>
  <c r="CF19" i="2"/>
  <c r="CG19" i="2"/>
  <c r="CF20" i="2"/>
  <c r="CG20" i="2"/>
  <c r="CF21" i="2"/>
  <c r="CG21" i="2"/>
  <c r="CF22" i="2"/>
  <c r="CG22" i="2"/>
  <c r="CF23" i="2"/>
  <c r="CG23" i="2"/>
  <c r="CF24" i="2"/>
  <c r="CG24" i="2"/>
  <c r="CF25" i="2"/>
  <c r="CG25" i="2"/>
  <c r="CF26" i="2"/>
  <c r="CG26" i="2"/>
  <c r="CF27" i="2"/>
  <c r="CG27" i="2"/>
  <c r="CF28" i="2"/>
  <c r="CG28" i="2"/>
  <c r="CF29" i="2"/>
  <c r="CG29" i="2"/>
  <c r="CF30" i="2"/>
  <c r="CG30" i="2"/>
  <c r="CF31" i="2"/>
  <c r="CG31" i="2"/>
  <c r="CF32" i="2"/>
  <c r="CG32" i="2"/>
  <c r="CF33" i="2"/>
  <c r="CG33" i="2"/>
  <c r="CF34" i="2"/>
  <c r="CG34" i="2"/>
  <c r="CF35" i="2"/>
  <c r="CG35" i="2"/>
  <c r="CF36" i="2"/>
  <c r="CG36" i="2"/>
  <c r="CF37" i="2"/>
  <c r="CG37" i="2"/>
  <c r="CF38" i="2"/>
  <c r="CG38" i="2"/>
  <c r="CF39" i="2"/>
  <c r="CG39" i="2"/>
  <c r="CF40" i="2"/>
  <c r="CG40" i="2"/>
  <c r="CF41" i="2"/>
  <c r="CG41" i="2"/>
  <c r="CF42" i="2"/>
  <c r="CG42" i="2"/>
  <c r="CF43" i="2"/>
  <c r="CG43" i="2"/>
  <c r="CF44" i="2"/>
  <c r="CG44" i="2"/>
  <c r="CF45" i="2"/>
  <c r="CG45" i="2"/>
  <c r="CF46" i="2"/>
  <c r="CG46" i="2"/>
  <c r="CF47" i="2"/>
  <c r="CG47" i="2"/>
  <c r="CF48" i="2"/>
  <c r="CG48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EV3" i="2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2" i="2"/>
  <c r="EL3" i="2"/>
  <c r="EM3" i="2"/>
  <c r="EL4" i="2"/>
  <c r="EM4" i="2"/>
  <c r="EL5" i="2"/>
  <c r="EM5" i="2"/>
  <c r="EL6" i="2"/>
  <c r="EM6" i="2"/>
  <c r="EL7" i="2"/>
  <c r="EM7" i="2"/>
  <c r="EL8" i="2"/>
  <c r="EM8" i="2"/>
  <c r="EL9" i="2"/>
  <c r="EM9" i="2"/>
  <c r="EL10" i="2"/>
  <c r="EM10" i="2"/>
  <c r="EL11" i="2"/>
  <c r="EM11" i="2"/>
  <c r="EL12" i="2"/>
  <c r="EM12" i="2"/>
  <c r="EL13" i="2"/>
  <c r="EM13" i="2"/>
  <c r="EL14" i="2"/>
  <c r="EM14" i="2"/>
  <c r="EL15" i="2"/>
  <c r="EM15" i="2"/>
  <c r="EL16" i="2"/>
  <c r="EM16" i="2"/>
  <c r="EL17" i="2"/>
  <c r="EM17" i="2"/>
  <c r="EL18" i="2"/>
  <c r="EM18" i="2"/>
  <c r="EL19" i="2"/>
  <c r="EM19" i="2"/>
  <c r="EL20" i="2"/>
  <c r="EM20" i="2"/>
  <c r="EL21" i="2"/>
  <c r="EM21" i="2"/>
  <c r="EL22" i="2"/>
  <c r="EM22" i="2"/>
  <c r="EL23" i="2"/>
  <c r="EM23" i="2"/>
  <c r="EL24" i="2"/>
  <c r="EM24" i="2"/>
  <c r="EL25" i="2"/>
  <c r="EM25" i="2"/>
  <c r="EL26" i="2"/>
  <c r="EM26" i="2"/>
  <c r="EL27" i="2"/>
  <c r="EM27" i="2"/>
  <c r="EL28" i="2"/>
  <c r="EM28" i="2"/>
  <c r="EL29" i="2"/>
  <c r="EM29" i="2"/>
  <c r="EL30" i="2"/>
  <c r="EM30" i="2"/>
  <c r="EL31" i="2"/>
  <c r="EM31" i="2"/>
  <c r="EL32" i="2"/>
  <c r="EM32" i="2"/>
  <c r="EL33" i="2"/>
  <c r="EM33" i="2"/>
  <c r="EL34" i="2"/>
  <c r="EM34" i="2"/>
  <c r="EL35" i="2"/>
  <c r="EM35" i="2"/>
  <c r="EL36" i="2"/>
  <c r="EM36" i="2"/>
  <c r="EL37" i="2"/>
  <c r="EM37" i="2"/>
  <c r="EL38" i="2"/>
  <c r="EM38" i="2"/>
  <c r="EL39" i="2"/>
  <c r="EM39" i="2"/>
  <c r="EL40" i="2"/>
  <c r="EM40" i="2"/>
  <c r="EL41" i="2"/>
  <c r="EM41" i="2"/>
  <c r="EL42" i="2"/>
  <c r="EM42" i="2"/>
  <c r="EL43" i="2"/>
  <c r="EM43" i="2"/>
  <c r="EL44" i="2"/>
  <c r="EM44" i="2"/>
  <c r="EL45" i="2"/>
  <c r="EM45" i="2"/>
  <c r="EL46" i="2"/>
  <c r="EM46" i="2"/>
  <c r="EL47" i="2"/>
  <c r="EM47" i="2"/>
  <c r="EL48" i="2"/>
  <c r="EM48" i="2"/>
  <c r="EL49" i="2"/>
  <c r="EM49" i="2"/>
  <c r="EL2" i="2"/>
  <c r="EM2" i="2"/>
  <c r="EX3" i="2"/>
  <c r="EY3" i="2"/>
  <c r="EX4" i="2"/>
  <c r="EY4" i="2"/>
  <c r="EX5" i="2"/>
  <c r="EY5" i="2"/>
  <c r="EX6" i="2"/>
  <c r="EY6" i="2"/>
  <c r="EX7" i="2"/>
  <c r="EY7" i="2"/>
  <c r="EX8" i="2"/>
  <c r="EY8" i="2"/>
  <c r="EX9" i="2"/>
  <c r="EY9" i="2"/>
  <c r="EX10" i="2"/>
  <c r="EY10" i="2"/>
  <c r="EX11" i="2"/>
  <c r="EY11" i="2"/>
  <c r="EX12" i="2"/>
  <c r="EY12" i="2"/>
  <c r="EX13" i="2"/>
  <c r="EY13" i="2"/>
  <c r="EX14" i="2"/>
  <c r="EY14" i="2"/>
  <c r="EX15" i="2"/>
  <c r="EY15" i="2"/>
  <c r="EX16" i="2"/>
  <c r="EY16" i="2"/>
  <c r="EX17" i="2"/>
  <c r="EY17" i="2"/>
  <c r="EX18" i="2"/>
  <c r="EY18" i="2"/>
  <c r="EX19" i="2"/>
  <c r="EY19" i="2"/>
  <c r="EX20" i="2"/>
  <c r="EY20" i="2"/>
  <c r="EX21" i="2"/>
  <c r="EY21" i="2"/>
  <c r="EX22" i="2"/>
  <c r="EY22" i="2"/>
  <c r="EX23" i="2"/>
  <c r="EY23" i="2"/>
  <c r="EX24" i="2"/>
  <c r="EY24" i="2"/>
  <c r="EX25" i="2"/>
  <c r="EY25" i="2"/>
  <c r="EX26" i="2"/>
  <c r="EY26" i="2"/>
  <c r="EX27" i="2"/>
  <c r="EY27" i="2"/>
  <c r="EX28" i="2"/>
  <c r="EY28" i="2"/>
  <c r="EX29" i="2"/>
  <c r="EY29" i="2"/>
  <c r="EX30" i="2"/>
  <c r="EY30" i="2"/>
  <c r="EX31" i="2"/>
  <c r="EY31" i="2"/>
  <c r="EX32" i="2"/>
  <c r="EY32" i="2"/>
  <c r="EX33" i="2"/>
  <c r="EY33" i="2"/>
  <c r="EX34" i="2"/>
  <c r="EY34" i="2"/>
  <c r="EX35" i="2"/>
  <c r="EY35" i="2"/>
  <c r="EX36" i="2"/>
  <c r="EY36" i="2"/>
  <c r="EX37" i="2"/>
  <c r="EY37" i="2"/>
  <c r="EX38" i="2"/>
  <c r="EY38" i="2"/>
  <c r="EX39" i="2"/>
  <c r="EY39" i="2"/>
  <c r="EX40" i="2"/>
  <c r="EY40" i="2"/>
  <c r="EX41" i="2"/>
  <c r="EY41" i="2"/>
  <c r="EX42" i="2"/>
  <c r="EY42" i="2"/>
  <c r="EX43" i="2"/>
  <c r="EY43" i="2"/>
  <c r="EX44" i="2"/>
  <c r="EY44" i="2"/>
  <c r="EX45" i="2"/>
  <c r="EY45" i="2"/>
  <c r="EX46" i="2"/>
  <c r="EY46" i="2"/>
  <c r="EX47" i="2"/>
  <c r="EY47" i="2"/>
  <c r="EX48" i="2"/>
  <c r="EY48" i="2"/>
  <c r="EX49" i="2"/>
  <c r="EY49" i="2"/>
  <c r="EX2" i="2"/>
  <c r="EY2" i="2"/>
  <c r="FJ3" i="2"/>
  <c r="FK3" i="2"/>
  <c r="FJ4" i="2"/>
  <c r="FK4" i="2"/>
  <c r="FJ5" i="2"/>
  <c r="FK5" i="2"/>
  <c r="FJ6" i="2"/>
  <c r="FK6" i="2"/>
  <c r="FJ7" i="2"/>
  <c r="FK7" i="2"/>
  <c r="FJ8" i="2"/>
  <c r="FK8" i="2"/>
  <c r="FJ9" i="2"/>
  <c r="FK9" i="2"/>
  <c r="FJ10" i="2"/>
  <c r="FK10" i="2"/>
  <c r="FJ11" i="2"/>
  <c r="FK11" i="2"/>
  <c r="FJ12" i="2"/>
  <c r="FK12" i="2"/>
  <c r="FJ13" i="2"/>
  <c r="FK13" i="2"/>
  <c r="FJ14" i="2"/>
  <c r="FK14" i="2"/>
  <c r="FJ15" i="2"/>
  <c r="FK15" i="2"/>
  <c r="FJ16" i="2"/>
  <c r="FK16" i="2"/>
  <c r="FJ17" i="2"/>
  <c r="FK17" i="2"/>
  <c r="FJ18" i="2"/>
  <c r="FK18" i="2"/>
  <c r="FJ19" i="2"/>
  <c r="FK19" i="2"/>
  <c r="FJ20" i="2"/>
  <c r="FK20" i="2"/>
  <c r="FJ21" i="2"/>
  <c r="FK21" i="2"/>
  <c r="FJ22" i="2"/>
  <c r="FK22" i="2"/>
  <c r="FJ23" i="2"/>
  <c r="FK23" i="2"/>
  <c r="FJ24" i="2"/>
  <c r="FK24" i="2"/>
  <c r="FJ25" i="2"/>
  <c r="FK25" i="2"/>
  <c r="FJ26" i="2"/>
  <c r="FK26" i="2"/>
  <c r="FJ27" i="2"/>
  <c r="FK27" i="2"/>
  <c r="FJ28" i="2"/>
  <c r="FK28" i="2"/>
  <c r="FJ29" i="2"/>
  <c r="FK29" i="2"/>
  <c r="FJ30" i="2"/>
  <c r="FK30" i="2"/>
  <c r="FJ31" i="2"/>
  <c r="FK31" i="2"/>
  <c r="FJ32" i="2"/>
  <c r="FK32" i="2"/>
  <c r="FJ33" i="2"/>
  <c r="FK33" i="2"/>
  <c r="FJ34" i="2"/>
  <c r="FK34" i="2"/>
  <c r="FJ35" i="2"/>
  <c r="FK35" i="2"/>
  <c r="FJ36" i="2"/>
  <c r="FK36" i="2"/>
  <c r="FJ37" i="2"/>
  <c r="FK37" i="2"/>
  <c r="FJ38" i="2"/>
  <c r="FK38" i="2"/>
  <c r="FJ39" i="2"/>
  <c r="FK39" i="2"/>
  <c r="FJ40" i="2"/>
  <c r="FK40" i="2"/>
  <c r="FJ41" i="2"/>
  <c r="FK41" i="2"/>
  <c r="FJ42" i="2"/>
  <c r="FK42" i="2"/>
  <c r="FJ43" i="2"/>
  <c r="FK43" i="2"/>
  <c r="FJ44" i="2"/>
  <c r="FK44" i="2"/>
  <c r="FJ45" i="2"/>
  <c r="FK45" i="2"/>
  <c r="FJ46" i="2"/>
  <c r="FK46" i="2"/>
  <c r="FJ47" i="2"/>
  <c r="FK47" i="2"/>
  <c r="FJ48" i="2"/>
  <c r="FK48" i="2"/>
  <c r="FJ49" i="2"/>
  <c r="FK49" i="2"/>
  <c r="FJ2" i="2"/>
  <c r="FK2" i="2"/>
  <c r="GC3" i="2"/>
  <c r="GD3" i="2"/>
  <c r="GC4" i="2"/>
  <c r="GD4" i="2"/>
  <c r="GC5" i="2"/>
  <c r="GD5" i="2"/>
  <c r="GC6" i="2"/>
  <c r="GD6" i="2"/>
  <c r="GC7" i="2"/>
  <c r="GD7" i="2"/>
  <c r="GC8" i="2"/>
  <c r="GD8" i="2"/>
  <c r="GC9" i="2"/>
  <c r="GD9" i="2"/>
  <c r="GC10" i="2"/>
  <c r="GD10" i="2"/>
  <c r="GC11" i="2"/>
  <c r="GD11" i="2"/>
  <c r="GC12" i="2"/>
  <c r="GD12" i="2"/>
  <c r="GC13" i="2"/>
  <c r="GD13" i="2"/>
  <c r="GC14" i="2"/>
  <c r="GD14" i="2"/>
  <c r="GC15" i="2"/>
  <c r="GD15" i="2"/>
  <c r="GC16" i="2"/>
  <c r="GD16" i="2"/>
  <c r="GC17" i="2"/>
  <c r="GD17" i="2"/>
  <c r="GC18" i="2"/>
  <c r="GD18" i="2"/>
  <c r="GC19" i="2"/>
  <c r="GD19" i="2"/>
  <c r="GC20" i="2"/>
  <c r="GD20" i="2"/>
  <c r="GC21" i="2"/>
  <c r="GD21" i="2"/>
  <c r="GC22" i="2"/>
  <c r="GD22" i="2"/>
  <c r="GC23" i="2"/>
  <c r="GD23" i="2"/>
  <c r="GC24" i="2"/>
  <c r="GD24" i="2"/>
  <c r="GC25" i="2"/>
  <c r="GD25" i="2"/>
  <c r="GC26" i="2"/>
  <c r="GD26" i="2"/>
  <c r="GC27" i="2"/>
  <c r="GD27" i="2"/>
  <c r="GC28" i="2"/>
  <c r="GD28" i="2"/>
  <c r="GC29" i="2"/>
  <c r="GD29" i="2"/>
  <c r="GC30" i="2"/>
  <c r="GD30" i="2"/>
  <c r="GC31" i="2"/>
  <c r="GD31" i="2"/>
  <c r="GC32" i="2"/>
  <c r="GD32" i="2"/>
  <c r="GC33" i="2"/>
  <c r="GD33" i="2"/>
  <c r="GC34" i="2"/>
  <c r="GD34" i="2"/>
  <c r="GC35" i="2"/>
  <c r="GD35" i="2"/>
  <c r="GC36" i="2"/>
  <c r="GD36" i="2"/>
  <c r="GC37" i="2"/>
  <c r="GD37" i="2"/>
  <c r="GC38" i="2"/>
  <c r="GD38" i="2"/>
  <c r="GC39" i="2"/>
  <c r="GD39" i="2"/>
  <c r="GC40" i="2"/>
  <c r="GD40" i="2"/>
  <c r="GC41" i="2"/>
  <c r="GD41" i="2"/>
  <c r="GC42" i="2"/>
  <c r="GD42" i="2"/>
  <c r="GC43" i="2"/>
  <c r="GD43" i="2"/>
  <c r="GC44" i="2"/>
  <c r="GD44" i="2"/>
  <c r="GC45" i="2"/>
  <c r="GD45" i="2"/>
  <c r="GC46" i="2"/>
  <c r="GD46" i="2"/>
  <c r="GC47" i="2"/>
  <c r="GD47" i="2"/>
  <c r="GC48" i="2"/>
  <c r="GD48" i="2"/>
  <c r="GC49" i="2"/>
  <c r="GD49" i="2"/>
  <c r="GC2" i="2"/>
  <c r="GD2" i="2"/>
  <c r="BK3" i="2"/>
  <c r="BL3" i="2"/>
  <c r="BM3" i="2"/>
  <c r="BK4" i="2"/>
  <c r="BL4" i="2"/>
  <c r="BM4" i="2"/>
  <c r="BK5" i="2"/>
  <c r="BL5" i="2"/>
  <c r="BM5" i="2"/>
  <c r="BK6" i="2"/>
  <c r="BL6" i="2"/>
  <c r="BM6" i="2"/>
  <c r="BK7" i="2"/>
  <c r="BL7" i="2"/>
  <c r="BM7" i="2"/>
  <c r="BK8" i="2"/>
  <c r="BL8" i="2"/>
  <c r="BM8" i="2"/>
  <c r="BK9" i="2"/>
  <c r="BL9" i="2"/>
  <c r="BM9" i="2"/>
  <c r="BK10" i="2"/>
  <c r="BL10" i="2"/>
  <c r="BM10" i="2"/>
  <c r="BK11" i="2"/>
  <c r="BL11" i="2"/>
  <c r="BM11" i="2"/>
  <c r="BK12" i="2"/>
  <c r="BL12" i="2"/>
  <c r="BM12" i="2"/>
  <c r="BK13" i="2"/>
  <c r="BL13" i="2"/>
  <c r="BM13" i="2"/>
  <c r="BK14" i="2"/>
  <c r="BL14" i="2"/>
  <c r="BM14" i="2"/>
  <c r="BK15" i="2"/>
  <c r="BL15" i="2"/>
  <c r="BM15" i="2"/>
  <c r="BK16" i="2"/>
  <c r="BL16" i="2"/>
  <c r="BM16" i="2"/>
  <c r="BK17" i="2"/>
  <c r="BL17" i="2"/>
  <c r="BM17" i="2"/>
  <c r="BK18" i="2"/>
  <c r="BL18" i="2"/>
  <c r="BM18" i="2"/>
  <c r="BK19" i="2"/>
  <c r="BL19" i="2"/>
  <c r="BM19" i="2"/>
  <c r="BK20" i="2"/>
  <c r="BL20" i="2"/>
  <c r="BM20" i="2"/>
  <c r="BK21" i="2"/>
  <c r="BL21" i="2"/>
  <c r="BM21" i="2"/>
  <c r="BK22" i="2"/>
  <c r="BL22" i="2"/>
  <c r="BM22" i="2"/>
  <c r="BK23" i="2"/>
  <c r="BL23" i="2"/>
  <c r="BM23" i="2"/>
  <c r="BK24" i="2"/>
  <c r="BL24" i="2"/>
  <c r="BM24" i="2"/>
  <c r="BK25" i="2"/>
  <c r="BL25" i="2"/>
  <c r="BM25" i="2"/>
  <c r="BK26" i="2"/>
  <c r="BL26" i="2"/>
  <c r="BM26" i="2"/>
  <c r="BK27" i="2"/>
  <c r="BL27" i="2"/>
  <c r="BM27" i="2"/>
  <c r="BK28" i="2"/>
  <c r="BL28" i="2"/>
  <c r="BM28" i="2"/>
  <c r="BK29" i="2"/>
  <c r="BL29" i="2"/>
  <c r="BM29" i="2"/>
  <c r="BK30" i="2"/>
  <c r="BL30" i="2"/>
  <c r="BM30" i="2"/>
  <c r="BK31" i="2"/>
  <c r="BL31" i="2"/>
  <c r="BM31" i="2"/>
  <c r="BK32" i="2"/>
  <c r="BL32" i="2"/>
  <c r="BM32" i="2"/>
  <c r="BK33" i="2"/>
  <c r="BL33" i="2"/>
  <c r="BM33" i="2"/>
  <c r="BK34" i="2"/>
  <c r="BL34" i="2"/>
  <c r="BM34" i="2"/>
  <c r="BK35" i="2"/>
  <c r="BL35" i="2"/>
  <c r="BM35" i="2"/>
  <c r="BK36" i="2"/>
  <c r="BL36" i="2"/>
  <c r="BM36" i="2"/>
  <c r="BK37" i="2"/>
  <c r="BL37" i="2"/>
  <c r="BM37" i="2"/>
  <c r="BK38" i="2"/>
  <c r="BL38" i="2"/>
  <c r="BM38" i="2"/>
  <c r="BK39" i="2"/>
  <c r="BL39" i="2"/>
  <c r="BM39" i="2"/>
  <c r="BK40" i="2"/>
  <c r="BL40" i="2"/>
  <c r="BM40" i="2"/>
  <c r="BK41" i="2"/>
  <c r="BL41" i="2"/>
  <c r="BM41" i="2"/>
  <c r="BK42" i="2"/>
  <c r="BL42" i="2"/>
  <c r="BM42" i="2"/>
  <c r="BK43" i="2"/>
  <c r="BL43" i="2"/>
  <c r="BM43" i="2"/>
  <c r="BK44" i="2"/>
  <c r="BL44" i="2"/>
  <c r="BM44" i="2"/>
  <c r="BK45" i="2"/>
  <c r="BL45" i="2"/>
  <c r="BM45" i="2"/>
  <c r="BK46" i="2"/>
  <c r="BL46" i="2"/>
  <c r="BM46" i="2"/>
  <c r="BK47" i="2"/>
  <c r="BL47" i="2"/>
  <c r="BM47" i="2"/>
  <c r="BK48" i="2"/>
  <c r="BL48" i="2"/>
  <c r="BM48" i="2"/>
  <c r="BK49" i="2"/>
  <c r="BL49" i="2"/>
  <c r="BM49" i="2"/>
  <c r="BK2" i="2"/>
  <c r="BL2" i="2"/>
  <c r="BM2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EN49" i="2"/>
  <c r="EN48" i="2"/>
  <c r="EN47" i="2"/>
  <c r="EN46" i="2"/>
  <c r="EN45" i="2"/>
  <c r="EN44" i="2"/>
  <c r="EN43" i="2"/>
  <c r="EN42" i="2"/>
  <c r="EN41" i="2"/>
  <c r="EN40" i="2"/>
  <c r="EN39" i="2"/>
  <c r="EN38" i="2"/>
  <c r="EN37" i="2"/>
  <c r="EN36" i="2"/>
  <c r="EN35" i="2"/>
  <c r="EN34" i="2"/>
  <c r="EN33" i="2"/>
  <c r="EN32" i="2"/>
  <c r="EN31" i="2"/>
  <c r="EN30" i="2"/>
  <c r="EN29" i="2"/>
  <c r="EN28" i="2"/>
  <c r="EN27" i="2"/>
  <c r="EN26" i="2"/>
  <c r="EN25" i="2"/>
  <c r="EN24" i="2"/>
  <c r="EN23" i="2"/>
  <c r="EN22" i="2"/>
  <c r="EN21" i="2"/>
  <c r="EN20" i="2"/>
  <c r="EN19" i="2"/>
  <c r="EN18" i="2"/>
  <c r="EN17" i="2"/>
  <c r="EN16" i="2"/>
  <c r="EN15" i="2"/>
  <c r="EN14" i="2"/>
  <c r="EN13" i="2"/>
  <c r="EN12" i="2"/>
  <c r="EN11" i="2"/>
  <c r="EN10" i="2"/>
  <c r="EN9" i="2"/>
  <c r="EN8" i="2"/>
  <c r="EN7" i="2"/>
  <c r="EN6" i="2"/>
  <c r="EN5" i="2"/>
  <c r="EN4" i="2"/>
  <c r="EN3" i="2"/>
  <c r="EN2" i="2"/>
  <c r="EZ49" i="2"/>
  <c r="EZ48" i="2"/>
  <c r="EZ47" i="2"/>
  <c r="EZ46" i="2"/>
  <c r="EZ45" i="2"/>
  <c r="EZ44" i="2"/>
  <c r="EZ43" i="2"/>
  <c r="EZ42" i="2"/>
  <c r="EZ41" i="2"/>
  <c r="EZ40" i="2"/>
  <c r="EZ39" i="2"/>
  <c r="EZ38" i="2"/>
  <c r="EZ37" i="2"/>
  <c r="EZ36" i="2"/>
  <c r="EZ35" i="2"/>
  <c r="EZ34" i="2"/>
  <c r="EZ33" i="2"/>
  <c r="EZ32" i="2"/>
  <c r="EZ31" i="2"/>
  <c r="EZ30" i="2"/>
  <c r="EZ29" i="2"/>
  <c r="EZ28" i="2"/>
  <c r="EZ27" i="2"/>
  <c r="EZ26" i="2"/>
  <c r="EZ25" i="2"/>
  <c r="EZ24" i="2"/>
  <c r="EZ23" i="2"/>
  <c r="EZ22" i="2"/>
  <c r="EZ21" i="2"/>
  <c r="EZ20" i="2"/>
  <c r="EZ19" i="2"/>
  <c r="EZ18" i="2"/>
  <c r="EZ17" i="2"/>
  <c r="EZ16" i="2"/>
  <c r="EZ15" i="2"/>
  <c r="EZ14" i="2"/>
  <c r="EZ13" i="2"/>
  <c r="EZ12" i="2"/>
  <c r="EZ11" i="2"/>
  <c r="EZ10" i="2"/>
  <c r="EZ9" i="2"/>
  <c r="EZ8" i="2"/>
  <c r="EZ7" i="2"/>
  <c r="EZ6" i="2"/>
  <c r="EZ5" i="2"/>
  <c r="EZ4" i="2"/>
  <c r="EZ3" i="2"/>
  <c r="EZ2" i="2"/>
  <c r="GE49" i="2"/>
  <c r="GE48" i="2"/>
  <c r="GE47" i="2"/>
  <c r="GE46" i="2"/>
  <c r="GE45" i="2"/>
  <c r="GE44" i="2"/>
  <c r="GE43" i="2"/>
  <c r="GE42" i="2"/>
  <c r="GE41" i="2"/>
  <c r="GE40" i="2"/>
  <c r="GE39" i="2"/>
  <c r="GE38" i="2"/>
  <c r="GE37" i="2"/>
  <c r="GE36" i="2"/>
  <c r="GE35" i="2"/>
  <c r="GE34" i="2"/>
  <c r="GE33" i="2"/>
  <c r="GE32" i="2"/>
  <c r="GE31" i="2"/>
  <c r="GE30" i="2"/>
  <c r="GE29" i="2"/>
  <c r="GE28" i="2"/>
  <c r="GE27" i="2"/>
  <c r="GE26" i="2"/>
  <c r="GE25" i="2"/>
  <c r="GE24" i="2"/>
  <c r="GE23" i="2"/>
  <c r="GE22" i="2"/>
  <c r="GE21" i="2"/>
  <c r="GE20" i="2"/>
  <c r="GE19" i="2"/>
  <c r="GE18" i="2"/>
  <c r="GE17" i="2"/>
  <c r="GE16" i="2"/>
  <c r="GE15" i="2"/>
  <c r="GE14" i="2"/>
  <c r="GE13" i="2"/>
  <c r="GE12" i="2"/>
  <c r="GE11" i="2"/>
  <c r="GE10" i="2"/>
  <c r="GE9" i="2"/>
  <c r="GE8" i="2"/>
  <c r="GE7" i="2"/>
  <c r="GE6" i="2"/>
  <c r="GE5" i="2"/>
  <c r="GE4" i="2"/>
  <c r="GE3" i="2"/>
  <c r="GE2" i="2"/>
  <c r="FL49" i="2"/>
  <c r="FL48" i="2"/>
  <c r="FL47" i="2"/>
  <c r="FL46" i="2"/>
  <c r="FL45" i="2"/>
  <c r="FL44" i="2"/>
  <c r="FL43" i="2"/>
  <c r="FL42" i="2"/>
  <c r="FL41" i="2"/>
  <c r="FL40" i="2"/>
  <c r="FL39" i="2"/>
  <c r="FL38" i="2"/>
  <c r="FL37" i="2"/>
  <c r="FL36" i="2"/>
  <c r="FL35" i="2"/>
  <c r="FL34" i="2"/>
  <c r="FL33" i="2"/>
  <c r="FL32" i="2"/>
  <c r="FL31" i="2"/>
  <c r="FL30" i="2"/>
  <c r="FL29" i="2"/>
  <c r="FL28" i="2"/>
  <c r="FL27" i="2"/>
  <c r="FL26" i="2"/>
  <c r="FL25" i="2"/>
  <c r="FL24" i="2"/>
  <c r="FL23" i="2"/>
  <c r="FL22" i="2"/>
  <c r="FL21" i="2"/>
  <c r="FL20" i="2"/>
  <c r="FL19" i="2"/>
  <c r="FL18" i="2"/>
  <c r="FL17" i="2"/>
  <c r="FL16" i="2"/>
  <c r="FL15" i="2"/>
  <c r="FL14" i="2"/>
  <c r="FL13" i="2"/>
  <c r="FL12" i="2"/>
  <c r="FL11" i="2"/>
  <c r="FL10" i="2"/>
  <c r="FL9" i="2"/>
  <c r="FL8" i="2"/>
  <c r="FL7" i="2"/>
  <c r="FL6" i="2"/>
  <c r="FL5" i="2"/>
  <c r="FL4" i="2"/>
  <c r="FL3" i="2"/>
  <c r="FL2" i="2"/>
  <c r="AC3" i="2"/>
  <c r="AD3" i="2"/>
  <c r="AC2" i="2"/>
  <c r="AD2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2" i="2"/>
  <c r="CR49" i="2"/>
  <c r="CQ49" i="2"/>
  <c r="CR48" i="2"/>
  <c r="CQ48" i="2"/>
  <c r="CR47" i="2"/>
  <c r="CQ47" i="2"/>
  <c r="CR46" i="2"/>
  <c r="CQ46" i="2"/>
  <c r="CR45" i="2"/>
  <c r="CQ45" i="2"/>
  <c r="CR44" i="2"/>
  <c r="CQ44" i="2"/>
  <c r="CR43" i="2"/>
  <c r="CQ43" i="2"/>
  <c r="CR42" i="2"/>
  <c r="CQ42" i="2"/>
  <c r="CR41" i="2"/>
  <c r="CQ41" i="2"/>
  <c r="CR40" i="2"/>
  <c r="CQ40" i="2"/>
  <c r="CR39" i="2"/>
  <c r="CQ39" i="2"/>
  <c r="CR38" i="2"/>
  <c r="CQ38" i="2"/>
  <c r="CR37" i="2"/>
  <c r="CQ37" i="2"/>
  <c r="CR36" i="2"/>
  <c r="CQ36" i="2"/>
  <c r="CR35" i="2"/>
  <c r="CQ35" i="2"/>
  <c r="CR34" i="2"/>
  <c r="CQ34" i="2"/>
  <c r="CR33" i="2"/>
  <c r="CQ33" i="2"/>
  <c r="CR32" i="2"/>
  <c r="CQ32" i="2"/>
  <c r="CR31" i="2"/>
  <c r="CQ31" i="2"/>
  <c r="CR30" i="2"/>
  <c r="CQ30" i="2"/>
  <c r="CR29" i="2"/>
  <c r="CQ29" i="2"/>
  <c r="CR28" i="2"/>
  <c r="CQ28" i="2"/>
  <c r="CR27" i="2"/>
  <c r="CQ27" i="2"/>
  <c r="CR26" i="2"/>
  <c r="CQ26" i="2"/>
  <c r="CR25" i="2"/>
  <c r="CQ25" i="2"/>
  <c r="CR24" i="2"/>
  <c r="CQ24" i="2"/>
  <c r="CR23" i="2"/>
  <c r="CQ23" i="2"/>
  <c r="CR22" i="2"/>
  <c r="CQ22" i="2"/>
  <c r="CR21" i="2"/>
  <c r="CQ21" i="2"/>
  <c r="CR20" i="2"/>
  <c r="CQ20" i="2"/>
  <c r="CR19" i="2"/>
  <c r="CQ19" i="2"/>
  <c r="CR18" i="2"/>
  <c r="CQ18" i="2"/>
  <c r="CR17" i="2"/>
  <c r="CQ17" i="2"/>
  <c r="CR16" i="2"/>
  <c r="CQ16" i="2"/>
  <c r="CR15" i="2"/>
  <c r="CQ15" i="2"/>
  <c r="CR14" i="2"/>
  <c r="CQ14" i="2"/>
  <c r="CR13" i="2"/>
  <c r="CQ13" i="2"/>
  <c r="CR12" i="2"/>
  <c r="CQ12" i="2"/>
  <c r="CR11" i="2"/>
  <c r="CQ11" i="2"/>
  <c r="CR10" i="2"/>
  <c r="CQ10" i="2"/>
  <c r="CR9" i="2"/>
  <c r="CQ9" i="2"/>
  <c r="CR8" i="2"/>
  <c r="CQ8" i="2"/>
  <c r="CR7" i="2"/>
  <c r="CQ7" i="2"/>
  <c r="CR6" i="2"/>
  <c r="CQ6" i="2"/>
  <c r="CR5" i="2"/>
  <c r="CQ5" i="2"/>
  <c r="CR4" i="2"/>
  <c r="CQ4" i="2"/>
  <c r="CR3" i="2"/>
  <c r="CQ3" i="2"/>
  <c r="CR2" i="2"/>
  <c r="CQ2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EK50" i="2"/>
  <c r="EJ3" i="2"/>
  <c r="EJ4" i="2"/>
  <c r="EJ5" i="2"/>
  <c r="EJ6" i="2"/>
  <c r="EJ7" i="2"/>
  <c r="EJ8" i="2"/>
  <c r="EJ9" i="2"/>
  <c r="EJ10" i="2"/>
  <c r="EJ11" i="2"/>
  <c r="EJ12" i="2"/>
  <c r="EJ13" i="2"/>
  <c r="EJ14" i="2"/>
  <c r="EJ15" i="2"/>
  <c r="EJ16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6" i="2"/>
  <c r="EJ37" i="2"/>
  <c r="EJ38" i="2"/>
  <c r="EJ39" i="2"/>
  <c r="EJ40" i="2"/>
  <c r="EJ41" i="2"/>
  <c r="EJ42" i="2"/>
  <c r="EJ43" i="2"/>
  <c r="EJ44" i="2"/>
  <c r="EJ45" i="2"/>
  <c r="EJ46" i="2"/>
  <c r="EJ47" i="2"/>
  <c r="EJ48" i="2"/>
  <c r="EJ49" i="2"/>
  <c r="EJ2" i="2"/>
  <c r="EH2" i="2"/>
  <c r="EH3" i="2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41" i="2"/>
  <c r="EH42" i="2"/>
  <c r="EH43" i="2"/>
  <c r="EH44" i="2"/>
  <c r="EH45" i="2"/>
  <c r="EH46" i="2"/>
  <c r="EH47" i="2"/>
  <c r="EH48" i="2"/>
  <c r="EH49" i="2"/>
  <c r="EH50" i="2"/>
  <c r="FH3" i="2"/>
  <c r="FH4" i="2"/>
  <c r="FH5" i="2"/>
  <c r="FH6" i="2"/>
  <c r="FH7" i="2"/>
  <c r="FH8" i="2"/>
  <c r="FH9" i="2"/>
  <c r="FH10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H29" i="2"/>
  <c r="FH30" i="2"/>
  <c r="FH31" i="2"/>
  <c r="FH32" i="2"/>
  <c r="FH33" i="2"/>
  <c r="FH34" i="2"/>
  <c r="FH35" i="2"/>
  <c r="FH36" i="2"/>
  <c r="FH37" i="2"/>
  <c r="FH38" i="2"/>
  <c r="FH39" i="2"/>
  <c r="FH40" i="2"/>
  <c r="FH41" i="2"/>
  <c r="FH42" i="2"/>
  <c r="FH43" i="2"/>
  <c r="FH44" i="2"/>
  <c r="FH45" i="2"/>
  <c r="FH46" i="2"/>
  <c r="FH47" i="2"/>
  <c r="FH48" i="2"/>
  <c r="FH49" i="2"/>
  <c r="FH2" i="2"/>
  <c r="GA13" i="2"/>
  <c r="GA14" i="2"/>
  <c r="GA15" i="2"/>
  <c r="GA16" i="2"/>
  <c r="GA17" i="2"/>
  <c r="GA18" i="2"/>
  <c r="GA19" i="2"/>
  <c r="GA20" i="2"/>
  <c r="GA21" i="2"/>
  <c r="GA22" i="2"/>
  <c r="GA23" i="2"/>
  <c r="GA24" i="2"/>
  <c r="GA25" i="2"/>
  <c r="GA26" i="2"/>
  <c r="GA27" i="2"/>
  <c r="GA28" i="2"/>
  <c r="GA29" i="2"/>
  <c r="GA30" i="2"/>
  <c r="GA31" i="2"/>
  <c r="GA32" i="2"/>
  <c r="GA33" i="2"/>
  <c r="GA34" i="2"/>
  <c r="GA35" i="2"/>
  <c r="GA36" i="2"/>
  <c r="GA37" i="2"/>
  <c r="GA38" i="2"/>
  <c r="GA39" i="2"/>
  <c r="GA40" i="2"/>
  <c r="GA41" i="2"/>
  <c r="GA42" i="2"/>
  <c r="GA43" i="2"/>
  <c r="GA44" i="2"/>
  <c r="GA45" i="2"/>
  <c r="GA46" i="2"/>
  <c r="GA47" i="2"/>
  <c r="GA48" i="2"/>
  <c r="GA49" i="2"/>
  <c r="GA3" i="2"/>
  <c r="GA4" i="2"/>
  <c r="GA5" i="2"/>
  <c r="GA6" i="2"/>
  <c r="GA7" i="2"/>
  <c r="GA8" i="2"/>
  <c r="GA9" i="2"/>
  <c r="GA10" i="2"/>
  <c r="GA11" i="2"/>
  <c r="GA12" i="2"/>
  <c r="GA2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3" i="2"/>
  <c r="X4" i="2"/>
  <c r="X5" i="2"/>
  <c r="X6" i="2"/>
  <c r="X7" i="2"/>
  <c r="X8" i="2"/>
  <c r="X9" i="2"/>
  <c r="X10" i="2"/>
  <c r="X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G10" i="2"/>
  <c r="G18" i="2"/>
  <c r="G26" i="2"/>
  <c r="G34" i="2"/>
  <c r="G42" i="2"/>
  <c r="G3" i="2"/>
  <c r="G11" i="2"/>
  <c r="G19" i="2"/>
  <c r="G27" i="2"/>
  <c r="G35" i="2"/>
  <c r="G43" i="2"/>
  <c r="G4" i="2"/>
  <c r="G12" i="2"/>
  <c r="G20" i="2"/>
  <c r="G28" i="2"/>
  <c r="G36" i="2"/>
  <c r="G44" i="2"/>
  <c r="G5" i="2"/>
  <c r="G13" i="2"/>
  <c r="G21" i="2"/>
  <c r="G29" i="2"/>
  <c r="G37" i="2"/>
  <c r="G45" i="2"/>
  <c r="G6" i="2"/>
  <c r="G14" i="2"/>
  <c r="G22" i="2"/>
  <c r="G30" i="2"/>
  <c r="G38" i="2"/>
  <c r="G46" i="2"/>
  <c r="G7" i="2"/>
  <c r="G15" i="2"/>
  <c r="G23" i="2"/>
  <c r="G31" i="2"/>
  <c r="G39" i="2"/>
  <c r="G47" i="2"/>
  <c r="G8" i="2"/>
  <c r="G16" i="2"/>
  <c r="G24" i="2"/>
  <c r="G32" i="2"/>
  <c r="G40" i="2"/>
  <c r="G48" i="2"/>
  <c r="G9" i="2"/>
  <c r="G17" i="2"/>
  <c r="G25" i="2"/>
  <c r="G33" i="2"/>
  <c r="G41" i="2"/>
  <c r="G49" i="2"/>
  <c r="G2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AW49" i="2"/>
  <c r="AW41" i="2"/>
  <c r="AW33" i="2"/>
  <c r="AW25" i="2"/>
  <c r="AW17" i="2"/>
  <c r="AW9" i="2"/>
  <c r="AW48" i="2"/>
  <c r="AW40" i="2"/>
  <c r="AW32" i="2"/>
  <c r="AW24" i="2"/>
  <c r="AW16" i="2"/>
  <c r="AW8" i="2"/>
  <c r="AW47" i="2"/>
  <c r="AW39" i="2"/>
  <c r="AW31" i="2"/>
  <c r="AW23" i="2"/>
  <c r="AW15" i="2"/>
  <c r="AW7" i="2"/>
  <c r="AW46" i="2"/>
  <c r="AW38" i="2"/>
  <c r="AW30" i="2"/>
  <c r="AW22" i="2"/>
  <c r="AW14" i="2"/>
  <c r="AW6" i="2"/>
  <c r="AW45" i="2"/>
  <c r="AW37" i="2"/>
  <c r="AW29" i="2"/>
  <c r="AW21" i="2"/>
  <c r="AW13" i="2"/>
  <c r="AW5" i="2"/>
  <c r="AW44" i="2"/>
  <c r="AW36" i="2"/>
  <c r="AW28" i="2"/>
  <c r="AW20" i="2"/>
  <c r="AW12" i="2"/>
  <c r="AW4" i="2"/>
  <c r="AW43" i="2"/>
  <c r="AW35" i="2"/>
  <c r="AW27" i="2"/>
  <c r="AW19" i="2"/>
  <c r="AW11" i="2"/>
  <c r="AW3" i="2"/>
  <c r="AW42" i="2"/>
  <c r="AW34" i="2"/>
  <c r="AW26" i="2"/>
  <c r="AW18" i="2"/>
  <c r="AW10" i="2"/>
  <c r="AW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<sst xmlns="http://schemas.openxmlformats.org/spreadsheetml/2006/main" count="2833" uniqueCount="231">
  <si>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</si>
  <si>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</si>
  <si>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</si>
  <si>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</si>
  <si>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</si>
  <si>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</si>
  <si>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</si>
  <si>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</si>
  <si>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</si>
  <si>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</si>
  <si>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</si>
  <si>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</si>
  <si>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</si>
  <si>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</si>
  <si>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</si>
  <si>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</si>
  <si>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</si>
  <si>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</si>
  <si>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</si>
  <si>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</si>
  <si>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</si>
  <si>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</si>
  <si>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</si>
  <si>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</si>
  <si>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</si>
  <si>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</si>
  <si>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</si>
  <si>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</si>
  <si>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</si>
  <si>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</si>
  <si>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</si>
  <si>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</si>
  <si>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</si>
  <si>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</si>
  <si>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</si>
  <si>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</si>
  <si>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</si>
  <si>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</si>
  <si>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</si>
  <si>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</si>
  <si>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</si>
  <si>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</si>
  <si>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</si>
  <si>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</si>
  <si>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</si>
  <si>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</si>
  <si>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</si>
  <si>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</si>
  <si>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</si>
  <si>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</si>
  <si>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</si>
  <si>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</si>
  <si>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</si>
  <si>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</si>
  <si>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</si>
  <si>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</si>
  <si>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</si>
  <si>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</si>
  <si>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</si>
  <si>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</si>
  <si>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</si>
  <si>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</si>
  <si>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</si>
  <si>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</si>
  <si>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</si>
  <si>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</si>
  <si>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</si>
  <si>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</si>
  <si>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</si>
  <si>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</si>
  <si>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</si>
  <si>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</si>
  <si>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</si>
  <si>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</si>
  <si>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</si>
  <si>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</si>
  <si>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</si>
  <si>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</si>
  <si>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</si>
  <si>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</si>
  <si>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</si>
  <si>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</si>
  <si>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</si>
  <si>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</si>
  <si>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</si>
  <si>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</si>
  <si>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</si>
  <si>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</si>
  <si>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</si>
  <si>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</si>
  <si>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</si>
  <si>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</si>
  <si>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</si>
  <si>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</si>
  <si>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</si>
  <si>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</si>
  <si>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</si>
  <si>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</si>
  <si>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</si>
  <si>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</si>
  <si>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</si>
  <si>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</si>
  <si>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</si>
  <si>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</si>
  <si>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</si>
  <si>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</si>
  <si>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</si>
  <si>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</si>
  <si>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EF1-rep-diff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</si>
  <si>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</si>
  <si>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</si>
  <si>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</si>
  <si>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</si>
  <si>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</si>
  <si>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</si>
  <si>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</si>
  <si>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</si>
  <si>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</si>
  <si>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</si>
  <si>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</si>
  <si>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</si>
  <si>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</si>
  <si>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</si>
  <si>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</si>
  <si>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</si>
  <si>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</si>
  <si>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</si>
  <si>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</si>
  <si>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</si>
  <si>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</si>
  <si>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</si>
  <si>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</si>
  <si>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</si>
  <si>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</si>
  <si>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</si>
  <si>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</si>
  <si>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</si>
  <si>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</si>
  <si>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</si>
  <si>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</si>
  <si>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</si>
  <si>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</si>
  <si>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</si>
  <si>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</si>
  <si>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</si>
  <si>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</si>
  <si>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</si>
  <si>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</si>
  <si>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</si>
  <si>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</si>
  <si>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</si>
  <si>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</si>
  <si>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</si>
  <si>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</si>
  <si>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</si>
  <si>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</si>
  <si>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</si>
  <si>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</si>
  <si>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</si>
  <si>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</si>
  <si>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</si>
  <si>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</si>
  <si>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</si>
  <si>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</si>
  <si>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</si>
  <si>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</si>
  <si>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</si>
  <si>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</si>
  <si>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</si>
  <si>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</si>
  <si>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</si>
  <si>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</si>
  <si>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</si>
  <si>
    <t>Actin1-corr</t>
  </si>
  <si>
    <t>Actin-rep1-corrected</t>
  </si>
  <si>
    <t>Actin-mean-ct</t>
  </si>
  <si>
    <t>actin-crude</t>
  </si>
  <si>
    <t>CarmDeltaCt-EF</t>
  </si>
  <si>
    <t>CarmDeltaCt-Actin</t>
  </si>
  <si>
    <t>TLRDeltaCt-EF</t>
  </si>
  <si>
    <t>TLRDeltaCt-Actin</t>
  </si>
  <si>
    <t>CRAFDeltaCt-EF</t>
  </si>
  <si>
    <t>CRAFDeltaCt-Actin</t>
  </si>
  <si>
    <t>PRGPDeltaCt-EF</t>
  </si>
  <si>
    <t>PGRPDeltaCt-Actin</t>
  </si>
  <si>
    <t>HSP70DeltaCt-EF</t>
  </si>
  <si>
    <t>HSP70DeltaCt-Actin</t>
  </si>
  <si>
    <t>GRB2DeltaCt-EF</t>
  </si>
  <si>
    <t>GRB2DeltaCt-Actin</t>
  </si>
  <si>
    <t>PGEEPDeltaCt-EF</t>
  </si>
  <si>
    <t>PGEEPDeltaCt-Actin</t>
  </si>
  <si>
    <t>h33DeltaCt-EF</t>
  </si>
  <si>
    <t>h33DeltaCt-Actin</t>
  </si>
  <si>
    <t>H2AvDeltaCt-EF</t>
  </si>
  <si>
    <t>H2AvDeltaCt-Actin</t>
  </si>
  <si>
    <t>BMP2DeltaCt-EF</t>
  </si>
  <si>
    <t>BMP2DeltaCt-Actin</t>
  </si>
  <si>
    <t>HSP70.rep3.8122015</t>
  </si>
  <si>
    <t>H_M_1</t>
  </si>
  <si>
    <t>H_M_2</t>
  </si>
  <si>
    <t>H_M_3</t>
  </si>
  <si>
    <t>H_M_4</t>
  </si>
  <si>
    <t>H_M_5</t>
  </si>
  <si>
    <t>H_M_6</t>
  </si>
  <si>
    <t>H_M_7</t>
  </si>
  <si>
    <t>H_M_8</t>
  </si>
  <si>
    <t>N_M_1</t>
  </si>
  <si>
    <t>N_M_2</t>
  </si>
  <si>
    <t>N_M_3</t>
  </si>
  <si>
    <t>N_M_4</t>
  </si>
  <si>
    <t>N_M_5</t>
  </si>
  <si>
    <t>N_M_6</t>
  </si>
  <si>
    <t>N_M_7</t>
  </si>
  <si>
    <t>N_M_8</t>
  </si>
  <si>
    <t>S_M_1</t>
  </si>
  <si>
    <t>S_M_2</t>
  </si>
  <si>
    <t>S_M_3</t>
  </si>
  <si>
    <t>S_M_4</t>
  </si>
  <si>
    <t>S_M_5</t>
  </si>
  <si>
    <t>S_M_6</t>
  </si>
  <si>
    <t>S_M_7</t>
  </si>
  <si>
    <t>S_M_8</t>
  </si>
  <si>
    <t>HSP-rep3-corr</t>
  </si>
  <si>
    <t>HSP70.rep4.8132015</t>
  </si>
  <si>
    <t>hsp70rep5-diff</t>
  </si>
  <si>
    <t>hsp70rep4-corr</t>
  </si>
  <si>
    <t>PGEEP4.rep3.8132015b</t>
  </si>
  <si>
    <t>PGEEP4.rep4.8132015c</t>
  </si>
  <si>
    <t>rep-dff</t>
  </si>
  <si>
    <t>PGEEP4.rep3.8132015b-corr</t>
  </si>
  <si>
    <t>PGEEP4.rep4.8132015c-corr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</si>
</sst>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  <font>
      <sz val="10"/>
      <color rgb="FFA6A6A6"/>
      <name val="Arial"/>
    </font>
    <font>
      <b/>
      <i/>
      <sz val="12"/>
      <name val="Arial"/>
    </font>
    <font>
      <i/>
      <sz val="10"/>
      <color rgb="FF000000"/>
      <name val="Arial"/>
    </font>
    <font>
      <i/>
      <sz val="10"/>
      <color theme="0" tint="-0.34998626667073579"/>
      <name val="Arial"/>
    </font>
    <font>
      <i/>
      <sz val="10"/>
      <color rgb="FFA6A6A6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78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  <xf numFmtId="0" fontId="20" fillId="8" borderId="0" xfId="0" applyFont="1" applyFill="1" applyAlignment="1">
      <alignment wrapText="1"/>
    </xf>
    <xf numFmtId="0" fontId="8" fillId="8" borderId="0" xfId="0" applyFont="1" applyFill="1" applyAlignment="1"/>
    <xf numFmtId="0" fontId="2" fillId="2" borderId="0" xfId="1" applyAlignment="1">
      <alignment wrapText="1"/>
    </xf>
    <xf numFmtId="0" fontId="2" fillId="2" borderId="0" xfId="1" applyAlignment="1"/>
    <xf numFmtId="2" fontId="20" fillId="0" borderId="0" xfId="0" applyNumberFormat="1" applyFont="1" applyAlignment="1">
      <alignment wrapText="1"/>
    </xf>
    <xf numFmtId="2" fontId="8" fillId="0" borderId="0" xfId="0" applyNumberFormat="1" applyFont="1" applyAlignment="1"/>
    <xf numFmtId="2" fontId="8" fillId="5" borderId="0" xfId="0" applyNumberFormat="1" applyFont="1" applyFill="1" applyAlignment="1"/>
    <xf numFmtId="0" fontId="0" fillId="0" borderId="0" xfId="0"/>
    <xf numFmtId="0" fontId="24" fillId="0" borderId="0" xfId="0" applyFont="1" applyAlignment="1"/>
    <xf numFmtId="0" fontId="24" fillId="9" borderId="0" xfId="0" applyFont="1" applyFill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2" fillId="5" borderId="0" xfId="1" applyFill="1" applyAlignment="1"/>
    <xf numFmtId="0" fontId="7" fillId="5" borderId="0" xfId="1" applyFont="1" applyFill="1" applyAlignment="1">
      <alignment horizontal="center"/>
    </xf>
    <xf numFmtId="0" fontId="7" fillId="5" borderId="0" xfId="1" applyFont="1" applyFill="1" applyAlignment="1"/>
    <xf numFmtId="0" fontId="9" fillId="5" borderId="0" xfId="1" applyFont="1" applyFill="1" applyAlignment="1"/>
    <xf numFmtId="0" fontId="11" fillId="5" borderId="0" xfId="1" applyFont="1" applyFill="1" applyAlignment="1"/>
    <xf numFmtId="0" fontId="12" fillId="5" borderId="0" xfId="1" applyFont="1" applyFill="1" applyAlignment="1"/>
    <xf numFmtId="0" fontId="0" fillId="5" borderId="0" xfId="0" applyFill="1"/>
    <xf numFmtId="0" fontId="9" fillId="5" borderId="0" xfId="1" applyFont="1" applyFill="1"/>
    <xf numFmtId="0" fontId="25" fillId="0" borderId="0" xfId="0" applyFont="1" applyAlignment="1">
      <alignment wrapText="1"/>
    </xf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/>
    <xf numFmtId="0" fontId="27" fillId="5" borderId="0" xfId="0" applyFont="1" applyFill="1" applyAlignment="1"/>
    <xf numFmtId="0" fontId="28" fillId="0" borderId="0" xfId="0" applyFont="1" applyAlignment="1"/>
    <xf numFmtId="0" fontId="26" fillId="0" borderId="0" xfId="0" applyFont="1" applyAlignment="1"/>
    <xf numFmtId="0" fontId="28" fillId="9" borderId="0" xfId="0" applyFont="1" applyFill="1" applyAlignment="1"/>
    <xf numFmtId="0" fontId="29" fillId="0" borderId="0" xfId="0" applyFont="1"/>
    <xf numFmtId="0" fontId="30" fillId="0" borderId="0" xfId="0" applyFont="1"/>
  </cellXfs>
  <cellStyles count="1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9944"/>
        <c:axId val="-2081448536"/>
      </c:lineChart>
      <c:catAx>
        <c:axId val="-208144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48536"/>
        <c:crosses val="autoZero"/>
        <c:auto val="1"/>
        <c:lblAlgn val="ctr"/>
        <c:lblOffset val="100"/>
        <c:noMultiLvlLbl val="0"/>
      </c:catAx>
      <c:valAx>
        <c:axId val="-2081448536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'PGEEP-notes'!$BJ$1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'PGEEP-notes'!$BJ$2:$BJ$73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'PGEEP-notes'!$BL$1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'PGEEP-notes'!$BL$2:$BL$73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'PGEEP-notes'!$BM$1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'PGEEP-notes'!$BM$2:$BM$73</c:f>
              <c:numCache>
                <c:formatCode>General</c:formatCode>
                <c:ptCount val="72"/>
                <c:pt idx="0">
                  <c:v>5.27</c:v>
                </c:pt>
                <c:pt idx="1">
                  <c:v>5.399999999999999</c:v>
                </c:pt>
                <c:pt idx="2">
                  <c:v>5.220000000000002</c:v>
                </c:pt>
                <c:pt idx="3">
                  <c:v>4.215</c:v>
                </c:pt>
                <c:pt idx="4">
                  <c:v>6.245000000000001</c:v>
                </c:pt>
                <c:pt idx="5">
                  <c:v>6.225000000000001</c:v>
                </c:pt>
                <c:pt idx="6">
                  <c:v>5.75</c:v>
                </c:pt>
                <c:pt idx="7">
                  <c:v>7.084999999999997</c:v>
                </c:pt>
                <c:pt idx="8">
                  <c:v>4.920000000000002</c:v>
                </c:pt>
                <c:pt idx="9">
                  <c:v>5.16</c:v>
                </c:pt>
                <c:pt idx="10">
                  <c:v>6.335000000000001</c:v>
                </c:pt>
                <c:pt idx="11">
                  <c:v>5.874999999999996</c:v>
                </c:pt>
                <c:pt idx="12">
                  <c:v>5.605</c:v>
                </c:pt>
                <c:pt idx="13">
                  <c:v>5.314999999999998</c:v>
                </c:pt>
                <c:pt idx="14">
                  <c:v>5.795000000000002</c:v>
                </c:pt>
                <c:pt idx="15">
                  <c:v>6.59</c:v>
                </c:pt>
                <c:pt idx="16">
                  <c:v>5.905000000000001</c:v>
                </c:pt>
                <c:pt idx="17">
                  <c:v>5.420000000000002</c:v>
                </c:pt>
                <c:pt idx="18">
                  <c:v>5.489999999999998</c:v>
                </c:pt>
                <c:pt idx="19">
                  <c:v>6.359999999999999</c:v>
                </c:pt>
                <c:pt idx="20">
                  <c:v>6.280000000000001</c:v>
                </c:pt>
                <c:pt idx="21">
                  <c:v>6.885000000000002</c:v>
                </c:pt>
                <c:pt idx="22">
                  <c:v>7.544999999999998</c:v>
                </c:pt>
                <c:pt idx="23">
                  <c:v>7.035</c:v>
                </c:pt>
                <c:pt idx="24">
                  <c:v>6.399999999999995</c:v>
                </c:pt>
                <c:pt idx="25">
                  <c:v>5.965</c:v>
                </c:pt>
                <c:pt idx="26">
                  <c:v>6.655000000000005</c:v>
                </c:pt>
                <c:pt idx="27">
                  <c:v>6.670000000000002</c:v>
                </c:pt>
                <c:pt idx="28">
                  <c:v>5.680000000000003</c:v>
                </c:pt>
                <c:pt idx="29">
                  <c:v>7.779999999999997</c:v>
                </c:pt>
                <c:pt idx="30">
                  <c:v>7.020000000000003</c:v>
                </c:pt>
                <c:pt idx="31">
                  <c:v>6.455000000000002</c:v>
                </c:pt>
                <c:pt idx="32">
                  <c:v>6.27</c:v>
                </c:pt>
                <c:pt idx="33">
                  <c:v>6.655000000000001</c:v>
                </c:pt>
                <c:pt idx="34">
                  <c:v>6.27</c:v>
                </c:pt>
                <c:pt idx="35">
                  <c:v>6.719999999999999</c:v>
                </c:pt>
                <c:pt idx="36">
                  <c:v>6.569999999999997</c:v>
                </c:pt>
                <c:pt idx="37">
                  <c:v>5.815000000000001</c:v>
                </c:pt>
                <c:pt idx="38">
                  <c:v>7.350000000000001</c:v>
                </c:pt>
                <c:pt idx="39">
                  <c:v>6.755000000000002</c:v>
                </c:pt>
                <c:pt idx="40">
                  <c:v>4.970000000000002</c:v>
                </c:pt>
                <c:pt idx="41">
                  <c:v>6.215</c:v>
                </c:pt>
                <c:pt idx="42">
                  <c:v>6.780000000000001</c:v>
                </c:pt>
                <c:pt idx="43">
                  <c:v>6.300000000000004</c:v>
                </c:pt>
                <c:pt idx="44">
                  <c:v>7.719999999999999</c:v>
                </c:pt>
                <c:pt idx="45">
                  <c:v>6.544999999999998</c:v>
                </c:pt>
                <c:pt idx="46">
                  <c:v>6.534999999999997</c:v>
                </c:pt>
                <c:pt idx="47">
                  <c:v>6.540000000000003</c:v>
                </c:pt>
                <c:pt idx="48">
                  <c:v>6.220000000000002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'PGEEP-notes'!$BN$1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'PGEEP-notes'!$BN$2:$BN$73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'PGEEP-notes'!$BO$1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'PGEEP-notes'!$BO$2:$BO$73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'PGEEP-notes'!$BP$1</c:f>
              <c:strCache>
                <c:ptCount val="1"/>
              </c:strCache>
            </c:strRef>
          </c:tx>
          <c:val>
            <c:numRef>
              <c:f>'PGEEP-notes'!$BP$2:$BP$73</c:f>
              <c:numCache>
                <c:formatCode>General</c:formatCode>
                <c:ptCount val="72"/>
                <c:pt idx="0">
                  <c:v>4.54</c:v>
                </c:pt>
                <c:pt idx="1">
                  <c:v>4.959999999999997</c:v>
                </c:pt>
                <c:pt idx="2">
                  <c:v>5.090000000000003</c:v>
                </c:pt>
                <c:pt idx="3">
                  <c:v>4.075000000000003</c:v>
                </c:pt>
                <c:pt idx="4">
                  <c:v>5.155000000000001</c:v>
                </c:pt>
                <c:pt idx="5">
                  <c:v>5.565000000000001</c:v>
                </c:pt>
                <c:pt idx="6">
                  <c:v>5.39</c:v>
                </c:pt>
                <c:pt idx="7">
                  <c:v>6.484999999999999</c:v>
                </c:pt>
                <c:pt idx="8">
                  <c:v>3.98</c:v>
                </c:pt>
                <c:pt idx="9">
                  <c:v>3.98</c:v>
                </c:pt>
                <c:pt idx="10">
                  <c:v>5.105</c:v>
                </c:pt>
                <c:pt idx="11">
                  <c:v>4.314999999999998</c:v>
                </c:pt>
                <c:pt idx="12">
                  <c:v>4.565000000000001</c:v>
                </c:pt>
                <c:pt idx="13">
                  <c:v>4.474999999999998</c:v>
                </c:pt>
                <c:pt idx="14">
                  <c:v>5.125</c:v>
                </c:pt>
                <c:pt idx="15">
                  <c:v>6.140000000000001</c:v>
                </c:pt>
                <c:pt idx="16">
                  <c:v>4.985000000000003</c:v>
                </c:pt>
                <c:pt idx="17">
                  <c:v>4.880000000000002</c:v>
                </c:pt>
                <c:pt idx="18">
                  <c:v>5.099999999999998</c:v>
                </c:pt>
                <c:pt idx="19">
                  <c:v>5.32</c:v>
                </c:pt>
                <c:pt idx="20">
                  <c:v>5.510000000000002</c:v>
                </c:pt>
                <c:pt idx="21">
                  <c:v>5.965</c:v>
                </c:pt>
                <c:pt idx="22">
                  <c:v>6.145</c:v>
                </c:pt>
                <c:pt idx="23">
                  <c:v>6.625</c:v>
                </c:pt>
                <c:pt idx="24">
                  <c:v>5.009999999999994</c:v>
                </c:pt>
                <c:pt idx="25">
                  <c:v>5.075000000000003</c:v>
                </c:pt>
                <c:pt idx="26">
                  <c:v>6.075000000000003</c:v>
                </c:pt>
                <c:pt idx="27">
                  <c:v>5.550000000000001</c:v>
                </c:pt>
                <c:pt idx="28">
                  <c:v>5.090000000000003</c:v>
                </c:pt>
                <c:pt idx="29">
                  <c:v>7.209999999999997</c:v>
                </c:pt>
                <c:pt idx="30">
                  <c:v>6.080000000000005</c:v>
                </c:pt>
                <c:pt idx="31">
                  <c:v>8.335</c:v>
                </c:pt>
                <c:pt idx="32">
                  <c:v>5.719999999999999</c:v>
                </c:pt>
                <c:pt idx="33">
                  <c:v>5.675000000000001</c:v>
                </c:pt>
                <c:pt idx="34">
                  <c:v>5.27</c:v>
                </c:pt>
                <c:pt idx="35">
                  <c:v>6.02</c:v>
                </c:pt>
                <c:pt idx="36">
                  <c:v>5.629999999999999</c:v>
                </c:pt>
                <c:pt idx="37">
                  <c:v>6.825000000000003</c:v>
                </c:pt>
                <c:pt idx="38">
                  <c:v>6.29</c:v>
                </c:pt>
                <c:pt idx="39">
                  <c:v>3.675000000000001</c:v>
                </c:pt>
                <c:pt idx="40">
                  <c:v>5.540000000000003</c:v>
                </c:pt>
                <c:pt idx="41">
                  <c:v>5.305</c:v>
                </c:pt>
                <c:pt idx="42">
                  <c:v>6.420000000000002</c:v>
                </c:pt>
                <c:pt idx="43">
                  <c:v>5.790000000000006</c:v>
                </c:pt>
                <c:pt idx="44">
                  <c:v>5.59</c:v>
                </c:pt>
                <c:pt idx="45">
                  <c:v>5.634999999999998</c:v>
                </c:pt>
                <c:pt idx="46">
                  <c:v>5.504999999999995</c:v>
                </c:pt>
                <c:pt idx="47">
                  <c:v>5.380000000000002</c:v>
                </c:pt>
                <c:pt idx="48">
                  <c:v>5.461875000000002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'PGEEP-notes'!$BQ$1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'PGEEP-notes'!$BQ$2:$BQ$73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52040"/>
        <c:axId val="-2084724952"/>
      </c:lineChart>
      <c:catAx>
        <c:axId val="-208165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24952"/>
        <c:crosses val="autoZero"/>
        <c:auto val="1"/>
        <c:lblAlgn val="ctr"/>
        <c:lblOffset val="100"/>
        <c:noMultiLvlLbl val="0"/>
      </c:catAx>
      <c:valAx>
        <c:axId val="-2084724952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5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'p2ing-notes'!$A$1</c:f>
              <c:strCache>
                <c:ptCount val="1"/>
                <c:pt idx="0">
                  <c:v>p29ING.rep2.7242015d</c:v>
                </c:pt>
              </c:strCache>
            </c:strRef>
          </c:tx>
          <c:val>
            <c:numRef>
              <c:f>'p2ing-notes'!$A$2:$A$55</c:f>
              <c:numCache>
                <c:formatCode>General</c:formatCode>
                <c:ptCount val="54"/>
                <c:pt idx="0">
                  <c:v>28.95</c:v>
                </c:pt>
                <c:pt idx="1">
                  <c:v>29.32</c:v>
                </c:pt>
                <c:pt idx="2">
                  <c:v>28.31</c:v>
                </c:pt>
                <c:pt idx="3">
                  <c:v>28.16</c:v>
                </c:pt>
                <c:pt idx="4">
                  <c:v>26.86</c:v>
                </c:pt>
                <c:pt idx="5">
                  <c:v>31.44</c:v>
                </c:pt>
                <c:pt idx="6">
                  <c:v>28.2</c:v>
                </c:pt>
                <c:pt idx="7">
                  <c:v>27.47</c:v>
                </c:pt>
                <c:pt idx="8">
                  <c:v>26.3</c:v>
                </c:pt>
                <c:pt idx="9">
                  <c:v>25.72</c:v>
                </c:pt>
                <c:pt idx="10">
                  <c:v>26.64</c:v>
                </c:pt>
                <c:pt idx="11">
                  <c:v>25.07</c:v>
                </c:pt>
                <c:pt idx="12">
                  <c:v>25.19</c:v>
                </c:pt>
                <c:pt idx="13">
                  <c:v>26.06</c:v>
                </c:pt>
                <c:pt idx="14">
                  <c:v>25.09</c:v>
                </c:pt>
                <c:pt idx="15">
                  <c:v>26.76</c:v>
                </c:pt>
                <c:pt idx="16">
                  <c:v>25.03</c:v>
                </c:pt>
                <c:pt idx="17">
                  <c:v>24.68</c:v>
                </c:pt>
                <c:pt idx="18">
                  <c:v>24.14</c:v>
                </c:pt>
                <c:pt idx="19">
                  <c:v>24.62</c:v>
                </c:pt>
                <c:pt idx="20">
                  <c:v>24.24</c:v>
                </c:pt>
                <c:pt idx="21">
                  <c:v>24.25</c:v>
                </c:pt>
                <c:pt idx="22">
                  <c:v>25.6</c:v>
                </c:pt>
                <c:pt idx="23">
                  <c:v>26.2</c:v>
                </c:pt>
                <c:pt idx="24">
                  <c:v>26.82</c:v>
                </c:pt>
                <c:pt idx="25">
                  <c:v>27.17</c:v>
                </c:pt>
                <c:pt idx="26">
                  <c:v>24.1</c:v>
                </c:pt>
                <c:pt idx="27">
                  <c:v>26.42</c:v>
                </c:pt>
                <c:pt idx="28">
                  <c:v>27.44</c:v>
                </c:pt>
                <c:pt idx="29">
                  <c:v>24.49</c:v>
                </c:pt>
                <c:pt idx="30">
                  <c:v>27.13</c:v>
                </c:pt>
                <c:pt idx="31">
                  <c:v>28.71</c:v>
                </c:pt>
                <c:pt idx="32">
                  <c:v>25.21</c:v>
                </c:pt>
                <c:pt idx="33">
                  <c:v>25.01</c:v>
                </c:pt>
                <c:pt idx="34">
                  <c:v>23.92</c:v>
                </c:pt>
                <c:pt idx="35">
                  <c:v>23.87</c:v>
                </c:pt>
                <c:pt idx="36">
                  <c:v>23.14</c:v>
                </c:pt>
                <c:pt idx="37">
                  <c:v>23.88</c:v>
                </c:pt>
                <c:pt idx="38">
                  <c:v>24.66</c:v>
                </c:pt>
                <c:pt idx="39">
                  <c:v>26.27</c:v>
                </c:pt>
                <c:pt idx="40">
                  <c:v>25.85</c:v>
                </c:pt>
                <c:pt idx="41">
                  <c:v>25.2</c:v>
                </c:pt>
                <c:pt idx="42">
                  <c:v>25.61</c:v>
                </c:pt>
                <c:pt idx="43">
                  <c:v>26.14</c:v>
                </c:pt>
                <c:pt idx="44">
                  <c:v>25.49</c:v>
                </c:pt>
                <c:pt idx="45">
                  <c:v>25.3</c:v>
                </c:pt>
                <c:pt idx="46">
                  <c:v>25.67</c:v>
                </c:pt>
                <c:pt idx="47">
                  <c:v>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'p2ing-notes'!$B$1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'p2ing-notes'!$B$2:$B$55</c:f>
              <c:numCache>
                <c:formatCode>General</c:formatCode>
                <c:ptCount val="54"/>
                <c:pt idx="0">
                  <c:v>3.039999999999999</c:v>
                </c:pt>
                <c:pt idx="1">
                  <c:v>2.039999999999999</c:v>
                </c:pt>
                <c:pt idx="2">
                  <c:v>3.300000000000001</c:v>
                </c:pt>
                <c:pt idx="3">
                  <c:v>3.16</c:v>
                </c:pt>
                <c:pt idx="4">
                  <c:v>3.560000000000002</c:v>
                </c:pt>
                <c:pt idx="5">
                  <c:v>5.300000000000001</c:v>
                </c:pt>
                <c:pt idx="6">
                  <c:v>2.580000000000002</c:v>
                </c:pt>
                <c:pt idx="7">
                  <c:v>2.700000000000003</c:v>
                </c:pt>
                <c:pt idx="8">
                  <c:v>6.66</c:v>
                </c:pt>
                <c:pt idx="9">
                  <c:v>6.710000000000001</c:v>
                </c:pt>
                <c:pt idx="10">
                  <c:v>5.32</c:v>
                </c:pt>
                <c:pt idx="11">
                  <c:v>7.670000000000002</c:v>
                </c:pt>
                <c:pt idx="12">
                  <c:v>6.870000000000001</c:v>
                </c:pt>
                <c:pt idx="13">
                  <c:v>6.599999999999998</c:v>
                </c:pt>
                <c:pt idx="14">
                  <c:v>8.02</c:v>
                </c:pt>
                <c:pt idx="15">
                  <c:v>7.739999999999998</c:v>
                </c:pt>
                <c:pt idx="16">
                  <c:v>5.39</c:v>
                </c:pt>
                <c:pt idx="17">
                  <c:v>4.510000000000002</c:v>
                </c:pt>
                <c:pt idx="18">
                  <c:v>6.48</c:v>
                </c:pt>
                <c:pt idx="19">
                  <c:v>5.779999999999997</c:v>
                </c:pt>
                <c:pt idx="20">
                  <c:v>6.75</c:v>
                </c:pt>
                <c:pt idx="21">
                  <c:v>6.52</c:v>
                </c:pt>
                <c:pt idx="22">
                  <c:v>7.129999999999995</c:v>
                </c:pt>
                <c:pt idx="23">
                  <c:v>5.580000000000002</c:v>
                </c:pt>
                <c:pt idx="24">
                  <c:v>4.329999999999998</c:v>
                </c:pt>
                <c:pt idx="25">
                  <c:v>3.709999999999997</c:v>
                </c:pt>
                <c:pt idx="26">
                  <c:v>5.04</c:v>
                </c:pt>
                <c:pt idx="27">
                  <c:v>4.969999999999999</c:v>
                </c:pt>
                <c:pt idx="28">
                  <c:v>3.34</c:v>
                </c:pt>
                <c:pt idx="29">
                  <c:v>6.300000000000001</c:v>
                </c:pt>
                <c:pt idx="30">
                  <c:v>4.370000000000001</c:v>
                </c:pt>
                <c:pt idx="31">
                  <c:v>2.57</c:v>
                </c:pt>
                <c:pt idx="32">
                  <c:v>6.869999999999997</c:v>
                </c:pt>
                <c:pt idx="33">
                  <c:v>8.969999999999995</c:v>
                </c:pt>
                <c:pt idx="34">
                  <c:v>8.799999999999997</c:v>
                </c:pt>
                <c:pt idx="35">
                  <c:v>9.720000000000002</c:v>
                </c:pt>
                <c:pt idx="36">
                  <c:v>7.649999999999998</c:v>
                </c:pt>
                <c:pt idx="37">
                  <c:v>6.710000000000001</c:v>
                </c:pt>
                <c:pt idx="38">
                  <c:v>6.149999999999999</c:v>
                </c:pt>
                <c:pt idx="39">
                  <c:v>6.419999999999998</c:v>
                </c:pt>
                <c:pt idx="40">
                  <c:v>7.019999999999996</c:v>
                </c:pt>
                <c:pt idx="41">
                  <c:v>10.09</c:v>
                </c:pt>
                <c:pt idx="42">
                  <c:v>6.010000000000002</c:v>
                </c:pt>
                <c:pt idx="43">
                  <c:v>6.409999999999996</c:v>
                </c:pt>
                <c:pt idx="44">
                  <c:v>5.560000000000002</c:v>
                </c:pt>
                <c:pt idx="45">
                  <c:v>6.779999999999997</c:v>
                </c:pt>
                <c:pt idx="46">
                  <c:v>5.969999999999999</c:v>
                </c:pt>
                <c:pt idx="47">
                  <c:v>8.599999999999997</c:v>
                </c:pt>
                <c:pt idx="48">
                  <c:v>5.870208333333333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'p2ing-notes'!$C$1</c:f>
              <c:strCache>
                <c:ptCount val="1"/>
                <c:pt idx="0">
                  <c:v>p29ING-rep2-corr</c:v>
                </c:pt>
              </c:strCache>
            </c:strRef>
          </c:tx>
          <c:val>
            <c:numRef>
              <c:f>'p2ing-notes'!$C$2:$C$55</c:f>
              <c:numCache>
                <c:formatCode>General</c:formatCode>
                <c:ptCount val="54"/>
                <c:pt idx="0">
                  <c:v>34.82</c:v>
                </c:pt>
                <c:pt idx="1">
                  <c:v>35.19</c:v>
                </c:pt>
                <c:pt idx="2">
                  <c:v>34.18</c:v>
                </c:pt>
                <c:pt idx="3">
                  <c:v>34.03</c:v>
                </c:pt>
                <c:pt idx="4">
                  <c:v>32.73</c:v>
                </c:pt>
                <c:pt idx="5">
                  <c:v>37.31</c:v>
                </c:pt>
                <c:pt idx="6">
                  <c:v>34.07</c:v>
                </c:pt>
                <c:pt idx="7">
                  <c:v>33.34</c:v>
                </c:pt>
                <c:pt idx="8">
                  <c:v>32.17</c:v>
                </c:pt>
                <c:pt idx="9">
                  <c:v>31.59</c:v>
                </c:pt>
                <c:pt idx="10">
                  <c:v>32.51</c:v>
                </c:pt>
                <c:pt idx="11">
                  <c:v>30.94</c:v>
                </c:pt>
                <c:pt idx="12">
                  <c:v>31.06</c:v>
                </c:pt>
                <c:pt idx="13">
                  <c:v>31.93</c:v>
                </c:pt>
                <c:pt idx="14">
                  <c:v>30.96</c:v>
                </c:pt>
                <c:pt idx="15">
                  <c:v>32.63</c:v>
                </c:pt>
                <c:pt idx="16">
                  <c:v>30.9</c:v>
                </c:pt>
                <c:pt idx="17">
                  <c:v>30.55</c:v>
                </c:pt>
                <c:pt idx="18">
                  <c:v>30.01</c:v>
                </c:pt>
                <c:pt idx="19">
                  <c:v>30.49</c:v>
                </c:pt>
                <c:pt idx="20">
                  <c:v>30.11</c:v>
                </c:pt>
                <c:pt idx="21">
                  <c:v>30.12</c:v>
                </c:pt>
                <c:pt idx="22">
                  <c:v>31.47</c:v>
                </c:pt>
                <c:pt idx="23">
                  <c:v>32.07</c:v>
                </c:pt>
                <c:pt idx="24">
                  <c:v>32.69</c:v>
                </c:pt>
                <c:pt idx="25">
                  <c:v>33.04</c:v>
                </c:pt>
                <c:pt idx="26">
                  <c:v>29.97</c:v>
                </c:pt>
                <c:pt idx="27">
                  <c:v>32.29</c:v>
                </c:pt>
                <c:pt idx="28">
                  <c:v>33.31</c:v>
                </c:pt>
                <c:pt idx="29">
                  <c:v>30.36</c:v>
                </c:pt>
                <c:pt idx="30">
                  <c:v>33.0</c:v>
                </c:pt>
                <c:pt idx="31">
                  <c:v>34.58</c:v>
                </c:pt>
                <c:pt idx="32">
                  <c:v>31.08</c:v>
                </c:pt>
                <c:pt idx="33">
                  <c:v>30.88</c:v>
                </c:pt>
                <c:pt idx="34">
                  <c:v>29.79</c:v>
                </c:pt>
                <c:pt idx="35">
                  <c:v>29.74</c:v>
                </c:pt>
                <c:pt idx="36">
                  <c:v>29.01</c:v>
                </c:pt>
                <c:pt idx="37">
                  <c:v>29.75</c:v>
                </c:pt>
                <c:pt idx="38">
                  <c:v>30.53</c:v>
                </c:pt>
                <c:pt idx="39">
                  <c:v>32.14</c:v>
                </c:pt>
                <c:pt idx="40">
                  <c:v>31.72</c:v>
                </c:pt>
                <c:pt idx="41">
                  <c:v>31.07</c:v>
                </c:pt>
                <c:pt idx="42">
                  <c:v>31.48</c:v>
                </c:pt>
                <c:pt idx="43">
                  <c:v>32.01</c:v>
                </c:pt>
                <c:pt idx="44">
                  <c:v>31.36</c:v>
                </c:pt>
                <c:pt idx="45">
                  <c:v>31.17</c:v>
                </c:pt>
                <c:pt idx="46">
                  <c:v>31.54</c:v>
                </c:pt>
                <c:pt idx="47">
                  <c:v>32.71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'p2ing-notes'!$D$1</c:f>
              <c:strCache>
                <c:ptCount val="1"/>
                <c:pt idx="0">
                  <c:v>p29ING.rep1.7202015b</c:v>
                </c:pt>
              </c:strCache>
            </c:strRef>
          </c:tx>
          <c:val>
            <c:numRef>
              <c:f>'p2ing-notes'!$D$2:$D$55</c:f>
              <c:numCache>
                <c:formatCode>General</c:formatCode>
                <c:ptCount val="54"/>
                <c:pt idx="0">
                  <c:v>31.99</c:v>
                </c:pt>
                <c:pt idx="1">
                  <c:v>31.36</c:v>
                </c:pt>
                <c:pt idx="2">
                  <c:v>31.61</c:v>
                </c:pt>
                <c:pt idx="3">
                  <c:v>31.32</c:v>
                </c:pt>
                <c:pt idx="4">
                  <c:v>30.42</c:v>
                </c:pt>
                <c:pt idx="5">
                  <c:v>36.74</c:v>
                </c:pt>
                <c:pt idx="6">
                  <c:v>30.78</c:v>
                </c:pt>
                <c:pt idx="7">
                  <c:v>30.17</c:v>
                </c:pt>
                <c:pt idx="8">
                  <c:v>32.96</c:v>
                </c:pt>
                <c:pt idx="9">
                  <c:v>32.43</c:v>
                </c:pt>
                <c:pt idx="10">
                  <c:v>31.96</c:v>
                </c:pt>
                <c:pt idx="11">
                  <c:v>32.74</c:v>
                </c:pt>
                <c:pt idx="12">
                  <c:v>32.06</c:v>
                </c:pt>
                <c:pt idx="13">
                  <c:v>32.66</c:v>
                </c:pt>
                <c:pt idx="14">
                  <c:v>33.11</c:v>
                </c:pt>
                <c:pt idx="15">
                  <c:v>34.5</c:v>
                </c:pt>
                <c:pt idx="16">
                  <c:v>30.42</c:v>
                </c:pt>
                <c:pt idx="17">
                  <c:v>29.19</c:v>
                </c:pt>
                <c:pt idx="18">
                  <c:v>30.62</c:v>
                </c:pt>
                <c:pt idx="19">
                  <c:v>30.4</c:v>
                </c:pt>
                <c:pt idx="20">
                  <c:v>30.99</c:v>
                </c:pt>
                <c:pt idx="21">
                  <c:v>30.77</c:v>
                </c:pt>
                <c:pt idx="22">
                  <c:v>32.73</c:v>
                </c:pt>
                <c:pt idx="23">
                  <c:v>31.78</c:v>
                </c:pt>
                <c:pt idx="24">
                  <c:v>31.15</c:v>
                </c:pt>
                <c:pt idx="25">
                  <c:v>30.88</c:v>
                </c:pt>
                <c:pt idx="26">
                  <c:v>29.14</c:v>
                </c:pt>
                <c:pt idx="27">
                  <c:v>31.39</c:v>
                </c:pt>
                <c:pt idx="28">
                  <c:v>30.78</c:v>
                </c:pt>
                <c:pt idx="29">
                  <c:v>30.79</c:v>
                </c:pt>
                <c:pt idx="30">
                  <c:v>31.5</c:v>
                </c:pt>
                <c:pt idx="31">
                  <c:v>31.28</c:v>
                </c:pt>
                <c:pt idx="32">
                  <c:v>32.08</c:v>
                </c:pt>
                <c:pt idx="33">
                  <c:v>33.98</c:v>
                </c:pt>
                <c:pt idx="34">
                  <c:v>32.72</c:v>
                </c:pt>
                <c:pt idx="35">
                  <c:v>33.59</c:v>
                </c:pt>
                <c:pt idx="36">
                  <c:v>30.79</c:v>
                </c:pt>
                <c:pt idx="37">
                  <c:v>30.59</c:v>
                </c:pt>
                <c:pt idx="38">
                  <c:v>30.81</c:v>
                </c:pt>
                <c:pt idx="39">
                  <c:v>32.69</c:v>
                </c:pt>
                <c:pt idx="40">
                  <c:v>32.87</c:v>
                </c:pt>
                <c:pt idx="41">
                  <c:v>35.29</c:v>
                </c:pt>
                <c:pt idx="42">
                  <c:v>31.62</c:v>
                </c:pt>
                <c:pt idx="43">
                  <c:v>32.55</c:v>
                </c:pt>
                <c:pt idx="44">
                  <c:v>31.05</c:v>
                </c:pt>
                <c:pt idx="45">
                  <c:v>32.08</c:v>
                </c:pt>
                <c:pt idx="46">
                  <c:v>31.64</c:v>
                </c:pt>
                <c:pt idx="47">
                  <c:v>35.44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11832"/>
        <c:axId val="-2081618104"/>
      </c:lineChart>
      <c:catAx>
        <c:axId val="-20816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18104"/>
        <c:crosses val="autoZero"/>
        <c:auto val="1"/>
        <c:lblAlgn val="ctr"/>
        <c:lblOffset val="100"/>
        <c:noMultiLvlLbl val="0"/>
      </c:catAx>
      <c:valAx>
        <c:axId val="-208161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1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'hsp-notes'!$B$1</c:f>
              <c:strCache>
                <c:ptCount val="1"/>
                <c:pt idx="0">
                  <c:v>HSP70.rep1.7162015</c:v>
                </c:pt>
              </c:strCache>
            </c:strRef>
          </c:tx>
          <c:val>
            <c:numRef>
              <c:f>'hsp-notes'!$B$2:$B$73</c:f>
              <c:numCache>
                <c:formatCode>General</c:formatCode>
                <c:ptCount val="72"/>
                <c:pt idx="0">
                  <c:v>32.2</c:v>
                </c:pt>
                <c:pt idx="1">
                  <c:v>32.76</c:v>
                </c:pt>
                <c:pt idx="2">
                  <c:v>31.59</c:v>
                </c:pt>
                <c:pt idx="3">
                  <c:v>32.92</c:v>
                </c:pt>
                <c:pt idx="4">
                  <c:v>28.74</c:v>
                </c:pt>
                <c:pt idx="5">
                  <c:v>36.77</c:v>
                </c:pt>
                <c:pt idx="6">
                  <c:v>32.28</c:v>
                </c:pt>
                <c:pt idx="7">
                  <c:v>29.51</c:v>
                </c:pt>
                <c:pt idx="8">
                  <c:v>31.65</c:v>
                </c:pt>
                <c:pt idx="9">
                  <c:v>28.92</c:v>
                </c:pt>
                <c:pt idx="10">
                  <c:v>31.57</c:v>
                </c:pt>
                <c:pt idx="11">
                  <c:v>29.86</c:v>
                </c:pt>
                <c:pt idx="12">
                  <c:v>28.79</c:v>
                </c:pt>
                <c:pt idx="13">
                  <c:v>28.96</c:v>
                </c:pt>
                <c:pt idx="14">
                  <c:v>30.76</c:v>
                </c:pt>
                <c:pt idx="15">
                  <c:v>32.78</c:v>
                </c:pt>
                <c:pt idx="16">
                  <c:v>30.8</c:v>
                </c:pt>
                <c:pt idx="17">
                  <c:v>29.63</c:v>
                </c:pt>
                <c:pt idx="18">
                  <c:v>30.3</c:v>
                </c:pt>
                <c:pt idx="19">
                  <c:v>31.2</c:v>
                </c:pt>
                <c:pt idx="20">
                  <c:v>29.69</c:v>
                </c:pt>
                <c:pt idx="21">
                  <c:v>32.72</c:v>
                </c:pt>
                <c:pt idx="22">
                  <c:v>31.47</c:v>
                </c:pt>
                <c:pt idx="23">
                  <c:v>32.04</c:v>
                </c:pt>
                <c:pt idx="24">
                  <c:v>32.64</c:v>
                </c:pt>
                <c:pt idx="25">
                  <c:v>33.36</c:v>
                </c:pt>
                <c:pt idx="26">
                  <c:v>33.04</c:v>
                </c:pt>
                <c:pt idx="27">
                  <c:v>30.17</c:v>
                </c:pt>
                <c:pt idx="28">
                  <c:v>32.63</c:v>
                </c:pt>
                <c:pt idx="29">
                  <c:v>33.05</c:v>
                </c:pt>
                <c:pt idx="30">
                  <c:v>30.38</c:v>
                </c:pt>
                <c:pt idx="31">
                  <c:v>33.45</c:v>
                </c:pt>
                <c:pt idx="32">
                  <c:v>34.51</c:v>
                </c:pt>
                <c:pt idx="33">
                  <c:v>33.59</c:v>
                </c:pt>
                <c:pt idx="34">
                  <c:v>32.8</c:v>
                </c:pt>
                <c:pt idx="35">
                  <c:v>30.06</c:v>
                </c:pt>
                <c:pt idx="36">
                  <c:v>30.92</c:v>
                </c:pt>
                <c:pt idx="37">
                  <c:v>25.4</c:v>
                </c:pt>
                <c:pt idx="38">
                  <c:v>32.6</c:v>
                </c:pt>
                <c:pt idx="39">
                  <c:v>35.88</c:v>
                </c:pt>
                <c:pt idx="40">
                  <c:v>26.22</c:v>
                </c:pt>
                <c:pt idx="41">
                  <c:v>31.37</c:v>
                </c:pt>
                <c:pt idx="42">
                  <c:v>32.2</c:v>
                </c:pt>
                <c:pt idx="43">
                  <c:v>29.92</c:v>
                </c:pt>
                <c:pt idx="44">
                  <c:v>33.26</c:v>
                </c:pt>
                <c:pt idx="45">
                  <c:v>32.46</c:v>
                </c:pt>
                <c:pt idx="46">
                  <c:v>33.67</c:v>
                </c:pt>
                <c:pt idx="47">
                  <c:v>32.02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'hsp-notes'!$C$1</c:f>
              <c:strCache>
                <c:ptCount val="1"/>
                <c:pt idx="0">
                  <c:v>HSP70rep2-corr</c:v>
                </c:pt>
              </c:strCache>
            </c:strRef>
          </c:tx>
          <c:val>
            <c:numRef>
              <c:f>'hsp-notes'!$C$2:$C$73</c:f>
              <c:numCache>
                <c:formatCode>General</c:formatCode>
                <c:ptCount val="72"/>
                <c:pt idx="0">
                  <c:v>33.96</c:v>
                </c:pt>
                <c:pt idx="1">
                  <c:v>33.81</c:v>
                </c:pt>
                <c:pt idx="2">
                  <c:v>33.22</c:v>
                </c:pt>
                <c:pt idx="3">
                  <c:v>34.29</c:v>
                </c:pt>
                <c:pt idx="4">
                  <c:v>30.46</c:v>
                </c:pt>
                <c:pt idx="5">
                  <c:v>35.5</c:v>
                </c:pt>
                <c:pt idx="6">
                  <c:v>34.39</c:v>
                </c:pt>
                <c:pt idx="7">
                  <c:v>31.65</c:v>
                </c:pt>
                <c:pt idx="8">
                  <c:v>31.61</c:v>
                </c:pt>
                <c:pt idx="9">
                  <c:v>28.88</c:v>
                </c:pt>
                <c:pt idx="10">
                  <c:v>31.86</c:v>
                </c:pt>
                <c:pt idx="11">
                  <c:v>29.46</c:v>
                </c:pt>
                <c:pt idx="12">
                  <c:v>29.15</c:v>
                </c:pt>
                <c:pt idx="13">
                  <c:v>30.41</c:v>
                </c:pt>
                <c:pt idx="14">
                  <c:v>30.66</c:v>
                </c:pt>
                <c:pt idx="15">
                  <c:v>32.96</c:v>
                </c:pt>
                <c:pt idx="16">
                  <c:v>31.22</c:v>
                </c:pt>
                <c:pt idx="17">
                  <c:v>30.17</c:v>
                </c:pt>
                <c:pt idx="18">
                  <c:v>30.83</c:v>
                </c:pt>
                <c:pt idx="19">
                  <c:v>30.95</c:v>
                </c:pt>
                <c:pt idx="20">
                  <c:v>29.77</c:v>
                </c:pt>
                <c:pt idx="21">
                  <c:v>31.61</c:v>
                </c:pt>
                <c:pt idx="22">
                  <c:v>31.84</c:v>
                </c:pt>
                <c:pt idx="23">
                  <c:v>32.35</c:v>
                </c:pt>
                <c:pt idx="24">
                  <c:v>31.12</c:v>
                </c:pt>
                <c:pt idx="25">
                  <c:v>30.94</c:v>
                </c:pt>
                <c:pt idx="26">
                  <c:v>31.35</c:v>
                </c:pt>
                <c:pt idx="27">
                  <c:v>27.86</c:v>
                </c:pt>
                <c:pt idx="28">
                  <c:v>32.47</c:v>
                </c:pt>
                <c:pt idx="29">
                  <c:v>31.53</c:v>
                </c:pt>
                <c:pt idx="30">
                  <c:v>30.78</c:v>
                </c:pt>
                <c:pt idx="31">
                  <c:v>32.76</c:v>
                </c:pt>
                <c:pt idx="32">
                  <c:v>34.81</c:v>
                </c:pt>
                <c:pt idx="33">
                  <c:v>32.99</c:v>
                </c:pt>
                <c:pt idx="34">
                  <c:v>32.26</c:v>
                </c:pt>
                <c:pt idx="35">
                  <c:v>28.85</c:v>
                </c:pt>
                <c:pt idx="36">
                  <c:v>30.6</c:v>
                </c:pt>
                <c:pt idx="37">
                  <c:v>25.26</c:v>
                </c:pt>
                <c:pt idx="38">
                  <c:v>31.17</c:v>
                </c:pt>
                <c:pt idx="39">
                  <c:v>33.82</c:v>
                </c:pt>
                <c:pt idx="40">
                  <c:v>28.63</c:v>
                </c:pt>
                <c:pt idx="41">
                  <c:v>32.24</c:v>
                </c:pt>
                <c:pt idx="42">
                  <c:v>33.46</c:v>
                </c:pt>
                <c:pt idx="43">
                  <c:v>30.73</c:v>
                </c:pt>
                <c:pt idx="44">
                  <c:v>32.22</c:v>
                </c:pt>
                <c:pt idx="45">
                  <c:v>31.8</c:v>
                </c:pt>
                <c:pt idx="46">
                  <c:v>32.01</c:v>
                </c:pt>
                <c:pt idx="47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'hsp-notes'!$D$1</c:f>
              <c:strCache>
                <c:ptCount val="1"/>
                <c:pt idx="0">
                  <c:v>HSP-rep3-corr</c:v>
                </c:pt>
              </c:strCache>
            </c:strRef>
          </c:tx>
          <c:val>
            <c:numRef>
              <c:f>'hsp-notes'!$D$2:$D$73</c:f>
              <c:numCache>
                <c:formatCode>General</c:formatCode>
                <c:ptCount val="72"/>
                <c:pt idx="0">
                  <c:v>33.29</c:v>
                </c:pt>
                <c:pt idx="1">
                  <c:v>33.32</c:v>
                </c:pt>
                <c:pt idx="2">
                  <c:v>32.24</c:v>
                </c:pt>
                <c:pt idx="3">
                  <c:v>33.52</c:v>
                </c:pt>
                <c:pt idx="4">
                  <c:v>29.78</c:v>
                </c:pt>
                <c:pt idx="5">
                  <c:v>35.82</c:v>
                </c:pt>
                <c:pt idx="6">
                  <c:v>32.74</c:v>
                </c:pt>
                <c:pt idx="7">
                  <c:v>29.58</c:v>
                </c:pt>
                <c:pt idx="8">
                  <c:v>33.29</c:v>
                </c:pt>
                <c:pt idx="9">
                  <c:v>30.01</c:v>
                </c:pt>
                <c:pt idx="10">
                  <c:v>32.76</c:v>
                </c:pt>
                <c:pt idx="11">
                  <c:v>29.82</c:v>
                </c:pt>
                <c:pt idx="12">
                  <c:v>30.17</c:v>
                </c:pt>
                <c:pt idx="13">
                  <c:v>31.85</c:v>
                </c:pt>
                <c:pt idx="14">
                  <c:v>32.02</c:v>
                </c:pt>
                <c:pt idx="15">
                  <c:v>32.84</c:v>
                </c:pt>
                <c:pt idx="16">
                  <c:v>31.41</c:v>
                </c:pt>
                <c:pt idx="17">
                  <c:v>29.77</c:v>
                </c:pt>
                <c:pt idx="18">
                  <c:v>30.03</c:v>
                </c:pt>
                <c:pt idx="19">
                  <c:v>30.78</c:v>
                </c:pt>
                <c:pt idx="20">
                  <c:v>28.98</c:v>
                </c:pt>
                <c:pt idx="21">
                  <c:v>30.61</c:v>
                </c:pt>
                <c:pt idx="22">
                  <c:v>30.98</c:v>
                </c:pt>
                <c:pt idx="23">
                  <c:v>30.68</c:v>
                </c:pt>
                <c:pt idx="24">
                  <c:v>32.9</c:v>
                </c:pt>
                <c:pt idx="25">
                  <c:v>33.19</c:v>
                </c:pt>
                <c:pt idx="26">
                  <c:v>32.91</c:v>
                </c:pt>
                <c:pt idx="27">
                  <c:v>29.77</c:v>
                </c:pt>
                <c:pt idx="28">
                  <c:v>33.15</c:v>
                </c:pt>
                <c:pt idx="29">
                  <c:v>32.58</c:v>
                </c:pt>
                <c:pt idx="30">
                  <c:v>31.22</c:v>
                </c:pt>
                <c:pt idx="31">
                  <c:v>33.16</c:v>
                </c:pt>
                <c:pt idx="32">
                  <c:v>34.0</c:v>
                </c:pt>
                <c:pt idx="33">
                  <c:v>33.33</c:v>
                </c:pt>
                <c:pt idx="34">
                  <c:v>32.45</c:v>
                </c:pt>
                <c:pt idx="35">
                  <c:v>28.8</c:v>
                </c:pt>
                <c:pt idx="36">
                  <c:v>30.37</c:v>
                </c:pt>
                <c:pt idx="37">
                  <c:v>24.52</c:v>
                </c:pt>
                <c:pt idx="38">
                  <c:v>30.67</c:v>
                </c:pt>
                <c:pt idx="39">
                  <c:v>34.31</c:v>
                </c:pt>
                <c:pt idx="40">
                  <c:v>28.07</c:v>
                </c:pt>
                <c:pt idx="41">
                  <c:v>32.66</c:v>
                </c:pt>
                <c:pt idx="42">
                  <c:v>33.69</c:v>
                </c:pt>
                <c:pt idx="43">
                  <c:v>30.48</c:v>
                </c:pt>
                <c:pt idx="44">
                  <c:v>31.87</c:v>
                </c:pt>
                <c:pt idx="45">
                  <c:v>30.8</c:v>
                </c:pt>
                <c:pt idx="46">
                  <c:v>31.2</c:v>
                </c:pt>
                <c:pt idx="47">
                  <c:v>30.89</c:v>
                </c:pt>
                <c:pt idx="48">
                  <c:v>30.46</c:v>
                </c:pt>
                <c:pt idx="49">
                  <c:v>29.82</c:v>
                </c:pt>
                <c:pt idx="50">
                  <c:v>28.94</c:v>
                </c:pt>
                <c:pt idx="51">
                  <c:v>26.61</c:v>
                </c:pt>
                <c:pt idx="52">
                  <c:v>26.38</c:v>
                </c:pt>
                <c:pt idx="53">
                  <c:v>25.14</c:v>
                </c:pt>
                <c:pt idx="54">
                  <c:v>29.84</c:v>
                </c:pt>
                <c:pt idx="55">
                  <c:v>26.62</c:v>
                </c:pt>
                <c:pt idx="56">
                  <c:v>29.23</c:v>
                </c:pt>
                <c:pt idx="57">
                  <c:v>29.7</c:v>
                </c:pt>
                <c:pt idx="58">
                  <c:v>25.6</c:v>
                </c:pt>
                <c:pt idx="59">
                  <c:v>29.66</c:v>
                </c:pt>
                <c:pt idx="60">
                  <c:v>29.84</c:v>
                </c:pt>
                <c:pt idx="61">
                  <c:v>24.71</c:v>
                </c:pt>
                <c:pt idx="62">
                  <c:v>30.22</c:v>
                </c:pt>
                <c:pt idx="63">
                  <c:v>30.79</c:v>
                </c:pt>
                <c:pt idx="64">
                  <c:v>31.54</c:v>
                </c:pt>
                <c:pt idx="65">
                  <c:v>31.23</c:v>
                </c:pt>
                <c:pt idx="66">
                  <c:v>24.66</c:v>
                </c:pt>
                <c:pt idx="67">
                  <c:v>29.63</c:v>
                </c:pt>
                <c:pt idx="68">
                  <c:v>32.33</c:v>
                </c:pt>
                <c:pt idx="69">
                  <c:v>32.49</c:v>
                </c:pt>
                <c:pt idx="70">
                  <c:v>32.14</c:v>
                </c:pt>
                <c:pt idx="71">
                  <c:v>30.87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'hsp-notes'!$E$1</c:f>
              <c:strCache>
                <c:ptCount val="1"/>
                <c:pt idx="0">
                  <c:v>hsp70rep4-corr</c:v>
                </c:pt>
              </c:strCache>
            </c:strRef>
          </c:tx>
          <c:val>
            <c:numRef>
              <c:f>'hsp-notes'!$E$2:$E$73</c:f>
              <c:numCache>
                <c:formatCode>General</c:formatCode>
                <c:ptCount val="72"/>
                <c:pt idx="0">
                  <c:v>32.9</c:v>
                </c:pt>
                <c:pt idx="1">
                  <c:v>33.13</c:v>
                </c:pt>
                <c:pt idx="2">
                  <c:v>32.38</c:v>
                </c:pt>
                <c:pt idx="3">
                  <c:v>33.98</c:v>
                </c:pt>
                <c:pt idx="4">
                  <c:v>29.1</c:v>
                </c:pt>
                <c:pt idx="5">
                  <c:v>36.66</c:v>
                </c:pt>
                <c:pt idx="6">
                  <c:v>32.78</c:v>
                </c:pt>
                <c:pt idx="7">
                  <c:v>29.62</c:v>
                </c:pt>
                <c:pt idx="8">
                  <c:v>33.72</c:v>
                </c:pt>
                <c:pt idx="9">
                  <c:v>29.72</c:v>
                </c:pt>
                <c:pt idx="10">
                  <c:v>32.41</c:v>
                </c:pt>
                <c:pt idx="11">
                  <c:v>29.86</c:v>
                </c:pt>
                <c:pt idx="12">
                  <c:v>29.87</c:v>
                </c:pt>
                <c:pt idx="13">
                  <c:v>31.56</c:v>
                </c:pt>
                <c:pt idx="14">
                  <c:v>31.82</c:v>
                </c:pt>
                <c:pt idx="15">
                  <c:v>32.88</c:v>
                </c:pt>
                <c:pt idx="16">
                  <c:v>31.4</c:v>
                </c:pt>
                <c:pt idx="17">
                  <c:v>29.72</c:v>
                </c:pt>
                <c:pt idx="18">
                  <c:v>30.25</c:v>
                </c:pt>
                <c:pt idx="19">
                  <c:v>30.88</c:v>
                </c:pt>
                <c:pt idx="20">
                  <c:v>29.1</c:v>
                </c:pt>
                <c:pt idx="21">
                  <c:v>30.87</c:v>
                </c:pt>
                <c:pt idx="22">
                  <c:v>30.64</c:v>
                </c:pt>
                <c:pt idx="23">
                  <c:v>30.78</c:v>
                </c:pt>
                <c:pt idx="24">
                  <c:v>32.41</c:v>
                </c:pt>
                <c:pt idx="25">
                  <c:v>32.64</c:v>
                </c:pt>
                <c:pt idx="26">
                  <c:v>32.29</c:v>
                </c:pt>
                <c:pt idx="27">
                  <c:v>29.21</c:v>
                </c:pt>
                <c:pt idx="28">
                  <c:v>33.58</c:v>
                </c:pt>
                <c:pt idx="29">
                  <c:v>32.52</c:v>
                </c:pt>
                <c:pt idx="30">
                  <c:v>30.89</c:v>
                </c:pt>
                <c:pt idx="31">
                  <c:v>32.69</c:v>
                </c:pt>
                <c:pt idx="32">
                  <c:v>34.18</c:v>
                </c:pt>
                <c:pt idx="33">
                  <c:v>33.46</c:v>
                </c:pt>
                <c:pt idx="34">
                  <c:v>32.55</c:v>
                </c:pt>
                <c:pt idx="35">
                  <c:v>29.48</c:v>
                </c:pt>
                <c:pt idx="36">
                  <c:v>30.54</c:v>
                </c:pt>
                <c:pt idx="37">
                  <c:v>25.13</c:v>
                </c:pt>
                <c:pt idx="38">
                  <c:v>30.94</c:v>
                </c:pt>
                <c:pt idx="39">
                  <c:v>34.76</c:v>
                </c:pt>
                <c:pt idx="40">
                  <c:v>27.68</c:v>
                </c:pt>
                <c:pt idx="41">
                  <c:v>31.97</c:v>
                </c:pt>
                <c:pt idx="42">
                  <c:v>33.42</c:v>
                </c:pt>
                <c:pt idx="43">
                  <c:v>30.7</c:v>
                </c:pt>
                <c:pt idx="44">
                  <c:v>32.25</c:v>
                </c:pt>
                <c:pt idx="45">
                  <c:v>31.34</c:v>
                </c:pt>
                <c:pt idx="46">
                  <c:v>31.79</c:v>
                </c:pt>
                <c:pt idx="47">
                  <c:v>30.97</c:v>
                </c:pt>
                <c:pt idx="48">
                  <c:v>32.1</c:v>
                </c:pt>
                <c:pt idx="49">
                  <c:v>32.81</c:v>
                </c:pt>
                <c:pt idx="50">
                  <c:v>31.59</c:v>
                </c:pt>
                <c:pt idx="51">
                  <c:v>29.4</c:v>
                </c:pt>
                <c:pt idx="52">
                  <c:v>28.25</c:v>
                </c:pt>
                <c:pt idx="53">
                  <c:v>28.52</c:v>
                </c:pt>
                <c:pt idx="54">
                  <c:v>33.48</c:v>
                </c:pt>
                <c:pt idx="55">
                  <c:v>31.2</c:v>
                </c:pt>
                <c:pt idx="56">
                  <c:v>31.25</c:v>
                </c:pt>
                <c:pt idx="57">
                  <c:v>31.41</c:v>
                </c:pt>
                <c:pt idx="58">
                  <c:v>27.66</c:v>
                </c:pt>
                <c:pt idx="59">
                  <c:v>32.22</c:v>
                </c:pt>
                <c:pt idx="60">
                  <c:v>32.13</c:v>
                </c:pt>
                <c:pt idx="61">
                  <c:v>27.68</c:v>
                </c:pt>
                <c:pt idx="62">
                  <c:v>33.68</c:v>
                </c:pt>
                <c:pt idx="63">
                  <c:v>34.67</c:v>
                </c:pt>
                <c:pt idx="64">
                  <c:v>34.64</c:v>
                </c:pt>
                <c:pt idx="65">
                  <c:v>34.38</c:v>
                </c:pt>
                <c:pt idx="66">
                  <c:v>28.29</c:v>
                </c:pt>
                <c:pt idx="67">
                  <c:v>32.83</c:v>
                </c:pt>
                <c:pt idx="68">
                  <c:v>34.58</c:v>
                </c:pt>
                <c:pt idx="69">
                  <c:v>33.88</c:v>
                </c:pt>
                <c:pt idx="70">
                  <c:v>34.76</c:v>
                </c:pt>
                <c:pt idx="71">
                  <c:v>34.23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56744"/>
        <c:axId val="-2061961736"/>
      </c:lineChart>
      <c:catAx>
        <c:axId val="-206605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61736"/>
        <c:crosses val="autoZero"/>
        <c:auto val="1"/>
        <c:lblAlgn val="ctr"/>
        <c:lblOffset val="100"/>
        <c:noMultiLvlLbl val="0"/>
      </c:catAx>
      <c:valAx>
        <c:axId val="-2061961736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5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'PGEEP-note2'!$C$1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'PGEEP-note2'!$C$2:$C$73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'PGEEP-note2'!$G$1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'PGEEP-note2'!$G$2:$G$73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'PGEEP-note2'!$J$1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'PGEEP-note2'!$J$2:$J$73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18744"/>
        <c:axId val="-2103345992"/>
      </c:lineChart>
      <c:catAx>
        <c:axId val="-212341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45992"/>
        <c:crosses val="autoZero"/>
        <c:auto val="1"/>
        <c:lblAlgn val="ctr"/>
        <c:lblOffset val="100"/>
        <c:noMultiLvlLbl val="0"/>
      </c:catAx>
      <c:valAx>
        <c:axId val="-2103345992"/>
        <c:scaling>
          <c:orientation val="minMax"/>
          <c:max val="37.0"/>
          <c:min val="2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41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78824"/>
        <c:axId val="-2081477416"/>
      </c:lineChart>
      <c:catAx>
        <c:axId val="-208147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77416"/>
        <c:crosses val="autoZero"/>
        <c:auto val="1"/>
        <c:lblAlgn val="ctr"/>
        <c:lblOffset val="100"/>
        <c:noMultiLvlLbl val="0"/>
      </c:catAx>
      <c:valAx>
        <c:axId val="-2081477416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7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08760"/>
        <c:axId val="-2081512600"/>
      </c:lineChart>
      <c:catAx>
        <c:axId val="-20815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12600"/>
        <c:crosses val="autoZero"/>
        <c:auto val="1"/>
        <c:lblAlgn val="ctr"/>
        <c:lblOffset val="100"/>
        <c:noMultiLvlLbl val="0"/>
      </c:catAx>
      <c:valAx>
        <c:axId val="-208151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0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49544"/>
        <c:axId val="-2081551352"/>
      </c:lineChart>
      <c:catAx>
        <c:axId val="-20815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51352"/>
        <c:crosses val="autoZero"/>
        <c:auto val="1"/>
        <c:lblAlgn val="ctr"/>
        <c:lblOffset val="100"/>
        <c:noMultiLvlLbl val="0"/>
      </c:catAx>
      <c:valAx>
        <c:axId val="-208155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4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'actin-notes'!$A$1</c:f>
              <c:strCache>
                <c:ptCount val="1"/>
                <c:pt idx="0">
                  <c:v>Actin.rep1.6222015b</c:v>
                </c:pt>
              </c:strCache>
            </c:strRef>
          </c:tx>
          <c:val>
            <c:numRef>
              <c:f>'actin-notes'!$A$2:$A$55</c:f>
              <c:numCache>
                <c:formatCode>General</c:formatCode>
                <c:ptCount val="54"/>
                <c:pt idx="0">
                  <c:v>20.84</c:v>
                </c:pt>
                <c:pt idx="1">
                  <c:v>19.85</c:v>
                </c:pt>
                <c:pt idx="2">
                  <c:v>20.1</c:v>
                </c:pt>
                <c:pt idx="3">
                  <c:v>19.34</c:v>
                </c:pt>
                <c:pt idx="4">
                  <c:v>20.37</c:v>
                </c:pt>
                <c:pt idx="5">
                  <c:v>24.05</c:v>
                </c:pt>
                <c:pt idx="6">
                  <c:v>19.67</c:v>
                </c:pt>
                <c:pt idx="7">
                  <c:v>20.84</c:v>
                </c:pt>
                <c:pt idx="8">
                  <c:v>22.31</c:v>
                </c:pt>
                <c:pt idx="9">
                  <c:v>19.76</c:v>
                </c:pt>
                <c:pt idx="10">
                  <c:v>19.42</c:v>
                </c:pt>
                <c:pt idx="11">
                  <c:v>18.93</c:v>
                </c:pt>
                <c:pt idx="12">
                  <c:v>19.48</c:v>
                </c:pt>
                <c:pt idx="13">
                  <c:v>18.2</c:v>
                </c:pt>
                <c:pt idx="14">
                  <c:v>20.08</c:v>
                </c:pt>
                <c:pt idx="15">
                  <c:v>18.26</c:v>
                </c:pt>
                <c:pt idx="16">
                  <c:v>20.48</c:v>
                </c:pt>
                <c:pt idx="17">
                  <c:v>19.95</c:v>
                </c:pt>
                <c:pt idx="18">
                  <c:v>18.57</c:v>
                </c:pt>
                <c:pt idx="19">
                  <c:v>19.98</c:v>
                </c:pt>
                <c:pt idx="20">
                  <c:v>19.38</c:v>
                </c:pt>
                <c:pt idx="21">
                  <c:v>18.93</c:v>
                </c:pt>
                <c:pt idx="22">
                  <c:v>17.67</c:v>
                </c:pt>
                <c:pt idx="23">
                  <c:v>18.65</c:v>
                </c:pt>
                <c:pt idx="24">
                  <c:v>22.21</c:v>
                </c:pt>
                <c:pt idx="25">
                  <c:v>20.91</c:v>
                </c:pt>
                <c:pt idx="26">
                  <c:v>20.86</c:v>
                </c:pt>
                <c:pt idx="27">
                  <c:v>19.15</c:v>
                </c:pt>
                <c:pt idx="28">
                  <c:v>21.23</c:v>
                </c:pt>
                <c:pt idx="29">
                  <c:v>20.59</c:v>
                </c:pt>
                <c:pt idx="30">
                  <c:v>20.1</c:v>
                </c:pt>
                <c:pt idx="31">
                  <c:v>21.24</c:v>
                </c:pt>
                <c:pt idx="32">
                  <c:v>22.03</c:v>
                </c:pt>
                <c:pt idx="33">
                  <c:v>20.17</c:v>
                </c:pt>
                <c:pt idx="34">
                  <c:v>20.82</c:v>
                </c:pt>
                <c:pt idx="35">
                  <c:v>22.06</c:v>
                </c:pt>
                <c:pt idx="36">
                  <c:v>21.9</c:v>
                </c:pt>
                <c:pt idx="37">
                  <c:v>20.2</c:v>
                </c:pt>
                <c:pt idx="38">
                  <c:v>19.92</c:v>
                </c:pt>
                <c:pt idx="39">
                  <c:v>21.4</c:v>
                </c:pt>
                <c:pt idx="40">
                  <c:v>21.86</c:v>
                </c:pt>
                <c:pt idx="41">
                  <c:v>20.69</c:v>
                </c:pt>
                <c:pt idx="42">
                  <c:v>22.81</c:v>
                </c:pt>
                <c:pt idx="43">
                  <c:v>21.97</c:v>
                </c:pt>
                <c:pt idx="44">
                  <c:v>22.91</c:v>
                </c:pt>
                <c:pt idx="45">
                  <c:v>19.42</c:v>
                </c:pt>
                <c:pt idx="46">
                  <c:v>20.86</c:v>
                </c:pt>
                <c:pt idx="47">
                  <c:v>21.99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'actin-notes'!$B$1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'actin-notes'!$B$2:$B$55</c:f>
              <c:numCache>
                <c:formatCode>General</c:formatCode>
                <c:ptCount val="54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'actin-notes'!$C$1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'actin-notes'!$C$2:$C$55</c:f>
              <c:numCache>
                <c:formatCode>General</c:formatCode>
                <c:ptCount val="54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'actin-notes'!$D$1</c:f>
              <c:strCache>
                <c:ptCount val="1"/>
                <c:pt idx="0">
                  <c:v>Actin.rep4.762015</c:v>
                </c:pt>
              </c:strCache>
            </c:strRef>
          </c:tx>
          <c:val>
            <c:numRef>
              <c:f>'actin-notes'!$D$2:$D$55</c:f>
              <c:numCache>
                <c:formatCode>General</c:formatCode>
                <c:ptCount val="54"/>
                <c:pt idx="0">
                  <c:v>23.75</c:v>
                </c:pt>
                <c:pt idx="1">
                  <c:v>23.5</c:v>
                </c:pt>
                <c:pt idx="2">
                  <c:v>24.72</c:v>
                </c:pt>
                <c:pt idx="3">
                  <c:v>23.26</c:v>
                </c:pt>
                <c:pt idx="4">
                  <c:v>24.04</c:v>
                </c:pt>
                <c:pt idx="5">
                  <c:v>28.49</c:v>
                </c:pt>
                <c:pt idx="6">
                  <c:v>23.29</c:v>
                </c:pt>
                <c:pt idx="7">
                  <c:v>24.4</c:v>
                </c:pt>
                <c:pt idx="8">
                  <c:v>24.73</c:v>
                </c:pt>
                <c:pt idx="9">
                  <c:v>23.33</c:v>
                </c:pt>
                <c:pt idx="10">
                  <c:v>23.37</c:v>
                </c:pt>
                <c:pt idx="11">
                  <c:v>22.63</c:v>
                </c:pt>
                <c:pt idx="12">
                  <c:v>23.42</c:v>
                </c:pt>
                <c:pt idx="13">
                  <c:v>21.43</c:v>
                </c:pt>
                <c:pt idx="14">
                  <c:v>25.74</c:v>
                </c:pt>
                <c:pt idx="15">
                  <c:v>22.52</c:v>
                </c:pt>
                <c:pt idx="16">
                  <c:v>25.4</c:v>
                </c:pt>
                <c:pt idx="17">
                  <c:v>23.5</c:v>
                </c:pt>
                <c:pt idx="18">
                  <c:v>23.88</c:v>
                </c:pt>
                <c:pt idx="19">
                  <c:v>24.94</c:v>
                </c:pt>
                <c:pt idx="20">
                  <c:v>25.78</c:v>
                </c:pt>
                <c:pt idx="21">
                  <c:v>25.26</c:v>
                </c:pt>
                <c:pt idx="22">
                  <c:v>23.16</c:v>
                </c:pt>
                <c:pt idx="23">
                  <c:v>24.58</c:v>
                </c:pt>
                <c:pt idx="24">
                  <c:v>25.58</c:v>
                </c:pt>
                <c:pt idx="25">
                  <c:v>24.22</c:v>
                </c:pt>
                <c:pt idx="26">
                  <c:v>26.05</c:v>
                </c:pt>
                <c:pt idx="27">
                  <c:v>24.65</c:v>
                </c:pt>
                <c:pt idx="28">
                  <c:v>25.78</c:v>
                </c:pt>
                <c:pt idx="29">
                  <c:v>24.59</c:v>
                </c:pt>
                <c:pt idx="30">
                  <c:v>25.71</c:v>
                </c:pt>
                <c:pt idx="31">
                  <c:v>27.06</c:v>
                </c:pt>
                <c:pt idx="32">
                  <c:v>26.63</c:v>
                </c:pt>
                <c:pt idx="33">
                  <c:v>23.46</c:v>
                </c:pt>
                <c:pt idx="34">
                  <c:v>24.78</c:v>
                </c:pt>
                <c:pt idx="35">
                  <c:v>26.6</c:v>
                </c:pt>
                <c:pt idx="36">
                  <c:v>25.26</c:v>
                </c:pt>
                <c:pt idx="37">
                  <c:v>26.07</c:v>
                </c:pt>
                <c:pt idx="38">
                  <c:v>24.84</c:v>
                </c:pt>
                <c:pt idx="39">
                  <c:v>25.99</c:v>
                </c:pt>
                <c:pt idx="40">
                  <c:v>25.41</c:v>
                </c:pt>
                <c:pt idx="41">
                  <c:v>25.14</c:v>
                </c:pt>
                <c:pt idx="42">
                  <c:v>28.0</c:v>
                </c:pt>
                <c:pt idx="43">
                  <c:v>25.45</c:v>
                </c:pt>
                <c:pt idx="44">
                  <c:v>28.1</c:v>
                </c:pt>
                <c:pt idx="45">
                  <c:v>24.91</c:v>
                </c:pt>
                <c:pt idx="46">
                  <c:v>26.87</c:v>
                </c:pt>
                <c:pt idx="47">
                  <c:v>26.62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'actin-notes'!$E$1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'actin-notes'!$E$2:$E$55</c:f>
              <c:numCache>
                <c:formatCode>General</c:formatCode>
                <c:ptCount val="54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'actin-notes'!$F$1</c:f>
              <c:strCache>
                <c:ptCount val="1"/>
                <c:pt idx="0">
                  <c:v>Actin1-corr</c:v>
                </c:pt>
              </c:strCache>
            </c:strRef>
          </c:tx>
          <c:val>
            <c:numRef>
              <c:f>'actin-notes'!$F$2:$F$55</c:f>
              <c:numCache>
                <c:formatCode>General</c:formatCode>
                <c:ptCount val="54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87656"/>
        <c:axId val="-2081586248"/>
      </c:lineChart>
      <c:catAx>
        <c:axId val="-208158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86248"/>
        <c:crosses val="autoZero"/>
        <c:auto val="1"/>
        <c:lblAlgn val="ctr"/>
        <c:lblOffset val="100"/>
        <c:noMultiLvlLbl val="0"/>
      </c:catAx>
      <c:valAx>
        <c:axId val="-208158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8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'PGEEP-notes'!$A$2:$A$55</c:f>
              <c:numCache>
                <c:formatCode>General</c:formatCode>
                <c:ptCount val="54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'PGEEP-notes'!$B$2:$B$55</c:f>
              <c:numCache>
                <c:formatCode>General</c:formatCode>
                <c:ptCount val="54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'PGEEP-notes'!$C$2:$C$55</c:f>
              <c:numCache>
                <c:formatCode>General</c:formatCode>
                <c:ptCount val="54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'PGEEP-notes'!$D$1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'PGEEP-notes'!$D$2:$D$55</c:f>
              <c:numCache>
                <c:formatCode>General</c:formatCode>
                <c:ptCount val="54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70360"/>
        <c:axId val="-2081568952"/>
      </c:lineChart>
      <c:catAx>
        <c:axId val="-20815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68952"/>
        <c:crosses val="autoZero"/>
        <c:auto val="1"/>
        <c:lblAlgn val="ctr"/>
        <c:lblOffset val="100"/>
        <c:noMultiLvlLbl val="0"/>
      </c:catAx>
      <c:valAx>
        <c:axId val="-208156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7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'PGEEP-notes'!$F$1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'PGEEP-notes'!$F$2:$F$73</c:f>
              <c:numCache>
                <c:formatCode>General</c:formatCode>
                <c:ptCount val="72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'PGEEP-notes'!$G$1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'PGEEP-notes'!$G$2:$G$73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'PGEEP-notes'!$H$1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'PGEEP-notes'!$H$2:$H$73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'PGEEP-notes'!$I$1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'PGEEP-notes'!$I$2:$I$73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'PGEEP-notes'!$J$1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'PGEEP-notes'!$J$2:$J$73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'PGEEP-notes'!$K$1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'PGEEP-notes'!$K$2:$K$73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9688"/>
        <c:axId val="-2123576920"/>
      </c:lineChart>
      <c:catAx>
        <c:axId val="-20693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76920"/>
        <c:crosses val="autoZero"/>
        <c:auto val="1"/>
        <c:lblAlgn val="ctr"/>
        <c:lblOffset val="100"/>
        <c:noMultiLvlLbl val="0"/>
      </c:catAx>
      <c:valAx>
        <c:axId val="-212357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34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'PGEEP-notes'!$AI$1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'PGEEP-notes'!$AI$2:$AI$73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'PGEEP-notes'!$AJ$1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'PGEEP-notes'!$AJ$2:$AJ$73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'PGEEP-notes'!$AN$1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'PGEEP-notes'!$AN$2:$AN$73</c:f>
              <c:numCache>
                <c:formatCode>General</c:formatCode>
                <c:ptCount val="72"/>
                <c:pt idx="0">
                  <c:v>32.21</c:v>
                </c:pt>
                <c:pt idx="1">
                  <c:v>31.93</c:v>
                </c:pt>
                <c:pt idx="2">
                  <c:v>32.94</c:v>
                </c:pt>
                <c:pt idx="3">
                  <c:v>34.06</c:v>
                </c:pt>
                <c:pt idx="4">
                  <c:v>30.62</c:v>
                </c:pt>
                <c:pt idx="5">
                  <c:v>35.49</c:v>
                </c:pt>
                <c:pt idx="6">
                  <c:v>30.82</c:v>
                </c:pt>
                <c:pt idx="7">
                  <c:v>30.19</c:v>
                </c:pt>
                <c:pt idx="8">
                  <c:v>32.73</c:v>
                </c:pt>
                <c:pt idx="9">
                  <c:v>31.16</c:v>
                </c:pt>
                <c:pt idx="10">
                  <c:v>31.64</c:v>
                </c:pt>
                <c:pt idx="11">
                  <c:v>30.83</c:v>
                </c:pt>
                <c:pt idx="12">
                  <c:v>30.71</c:v>
                </c:pt>
                <c:pt idx="13">
                  <c:v>31.74</c:v>
                </c:pt>
                <c:pt idx="14">
                  <c:v>30.57</c:v>
                </c:pt>
                <c:pt idx="15">
                  <c:v>31.87</c:v>
                </c:pt>
                <c:pt idx="16">
                  <c:v>31.46</c:v>
                </c:pt>
                <c:pt idx="17">
                  <c:v>30.74</c:v>
                </c:pt>
                <c:pt idx="18">
                  <c:v>30.92</c:v>
                </c:pt>
                <c:pt idx="19">
                  <c:v>30.73</c:v>
                </c:pt>
                <c:pt idx="20">
                  <c:v>30.09</c:v>
                </c:pt>
                <c:pt idx="21">
                  <c:v>29.77</c:v>
                </c:pt>
                <c:pt idx="22">
                  <c:v>29.83</c:v>
                </c:pt>
                <c:pt idx="23">
                  <c:v>30.48</c:v>
                </c:pt>
                <c:pt idx="24">
                  <c:v>33.26</c:v>
                </c:pt>
                <c:pt idx="25">
                  <c:v>32.9</c:v>
                </c:pt>
                <c:pt idx="26">
                  <c:v>33.34</c:v>
                </c:pt>
                <c:pt idx="27">
                  <c:v>32.79</c:v>
                </c:pt>
                <c:pt idx="28">
                  <c:v>33.77</c:v>
                </c:pt>
                <c:pt idx="29">
                  <c:v>32.91</c:v>
                </c:pt>
                <c:pt idx="30">
                  <c:v>32.35</c:v>
                </c:pt>
                <c:pt idx="31">
                  <c:v>33.3</c:v>
                </c:pt>
                <c:pt idx="32">
                  <c:v>33.34</c:v>
                </c:pt>
                <c:pt idx="33">
                  <c:v>32.42</c:v>
                </c:pt>
                <c:pt idx="34">
                  <c:v>31.16</c:v>
                </c:pt>
                <c:pt idx="35">
                  <c:v>32.85</c:v>
                </c:pt>
                <c:pt idx="36">
                  <c:v>30.83</c:v>
                </c:pt>
                <c:pt idx="37">
                  <c:v>32.98</c:v>
                </c:pt>
                <c:pt idx="38">
                  <c:v>33.29</c:v>
                </c:pt>
                <c:pt idx="39">
                  <c:v>34.07</c:v>
                </c:pt>
                <c:pt idx="40">
                  <c:v>34.84</c:v>
                </c:pt>
                <c:pt idx="41">
                  <c:v>32.84</c:v>
                </c:pt>
                <c:pt idx="42">
                  <c:v>33.82</c:v>
                </c:pt>
                <c:pt idx="43">
                  <c:v>33.49</c:v>
                </c:pt>
                <c:pt idx="44">
                  <c:v>33.53</c:v>
                </c:pt>
                <c:pt idx="45">
                  <c:v>33.08</c:v>
                </c:pt>
                <c:pt idx="46">
                  <c:v>32.72</c:v>
                </c:pt>
                <c:pt idx="47">
                  <c:v>33.73</c:v>
                </c:pt>
                <c:pt idx="48">
                  <c:v>30.27</c:v>
                </c:pt>
                <c:pt idx="49">
                  <c:v>30.28</c:v>
                </c:pt>
                <c:pt idx="50">
                  <c:v>30.39</c:v>
                </c:pt>
                <c:pt idx="51">
                  <c:v>30.54</c:v>
                </c:pt>
                <c:pt idx="52">
                  <c:v>30.23</c:v>
                </c:pt>
                <c:pt idx="53">
                  <c:v>30.55</c:v>
                </c:pt>
                <c:pt idx="54">
                  <c:v>31.64</c:v>
                </c:pt>
                <c:pt idx="55">
                  <c:v>32.92</c:v>
                </c:pt>
                <c:pt idx="56">
                  <c:v>30.88</c:v>
                </c:pt>
                <c:pt idx="57">
                  <c:v>29.79</c:v>
                </c:pt>
                <c:pt idx="58">
                  <c:v>29.14</c:v>
                </c:pt>
                <c:pt idx="59">
                  <c:v>29.02</c:v>
                </c:pt>
                <c:pt idx="60">
                  <c:v>30.2</c:v>
                </c:pt>
                <c:pt idx="61">
                  <c:v>30.02</c:v>
                </c:pt>
                <c:pt idx="62">
                  <c:v>29.81</c:v>
                </c:pt>
                <c:pt idx="63">
                  <c:v>29.79</c:v>
                </c:pt>
                <c:pt idx="64">
                  <c:v>30.95</c:v>
                </c:pt>
                <c:pt idx="65">
                  <c:v>30.81</c:v>
                </c:pt>
                <c:pt idx="66">
                  <c:v>30.5</c:v>
                </c:pt>
                <c:pt idx="67">
                  <c:v>29.49</c:v>
                </c:pt>
                <c:pt idx="68">
                  <c:v>29.22</c:v>
                </c:pt>
                <c:pt idx="69">
                  <c:v>30.65</c:v>
                </c:pt>
                <c:pt idx="70">
                  <c:v>30.2</c:v>
                </c:pt>
                <c:pt idx="71">
                  <c:v>29.54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'PGEEP-notes'!$AQ$1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'PGEEP-notes'!$AQ$2:$AQ$73</c:f>
              <c:numCache>
                <c:formatCode>General</c:formatCode>
                <c:ptCount val="72"/>
                <c:pt idx="0">
                  <c:v>32.45</c:v>
                </c:pt>
                <c:pt idx="1">
                  <c:v>31.88</c:v>
                </c:pt>
                <c:pt idx="2">
                  <c:v>32.58</c:v>
                </c:pt>
                <c:pt idx="3">
                  <c:v>33.71</c:v>
                </c:pt>
                <c:pt idx="4">
                  <c:v>31.22</c:v>
                </c:pt>
                <c:pt idx="5">
                  <c:v>35.66</c:v>
                </c:pt>
                <c:pt idx="6">
                  <c:v>30.69</c:v>
                </c:pt>
                <c:pt idx="7">
                  <c:v>30.3</c:v>
                </c:pt>
                <c:pt idx="8">
                  <c:v>33.18</c:v>
                </c:pt>
                <c:pt idx="9">
                  <c:v>31.85</c:v>
                </c:pt>
                <c:pt idx="10">
                  <c:v>32.38</c:v>
                </c:pt>
                <c:pt idx="11">
                  <c:v>31.9</c:v>
                </c:pt>
                <c:pt idx="12">
                  <c:v>31.26</c:v>
                </c:pt>
                <c:pt idx="13">
                  <c:v>32.09</c:v>
                </c:pt>
                <c:pt idx="14">
                  <c:v>30.75</c:v>
                </c:pt>
                <c:pt idx="15">
                  <c:v>31.83</c:v>
                </c:pt>
                <c:pt idx="16">
                  <c:v>31.89</c:v>
                </c:pt>
                <c:pt idx="17">
                  <c:v>30.79</c:v>
                </c:pt>
                <c:pt idx="18">
                  <c:v>30.82</c:v>
                </c:pt>
                <c:pt idx="19">
                  <c:v>31.28</c:v>
                </c:pt>
                <c:pt idx="20">
                  <c:v>30.37</c:v>
                </c:pt>
                <c:pt idx="21">
                  <c:v>30.2</c:v>
                </c:pt>
                <c:pt idx="22">
                  <c:v>30.74</c:v>
                </c:pt>
                <c:pt idx="23">
                  <c:v>30.4</c:v>
                </c:pt>
                <c:pt idx="24">
                  <c:v>34.16</c:v>
                </c:pt>
                <c:pt idx="25">
                  <c:v>33.3</c:v>
                </c:pt>
                <c:pt idx="26">
                  <c:v>33.43</c:v>
                </c:pt>
                <c:pt idx="27">
                  <c:v>33.42</c:v>
                </c:pt>
                <c:pt idx="28">
                  <c:v>33.87</c:v>
                </c:pt>
                <c:pt idx="29">
                  <c:v>32.99</c:v>
                </c:pt>
                <c:pt idx="30">
                  <c:v>32.8</c:v>
                </c:pt>
                <c:pt idx="31">
                  <c:v>30.93</c:v>
                </c:pt>
                <c:pt idx="32">
                  <c:v>33.4</c:v>
                </c:pt>
                <c:pt idx="33">
                  <c:v>32.91</c:v>
                </c:pt>
                <c:pt idx="34">
                  <c:v>31.67</c:v>
                </c:pt>
                <c:pt idx="35">
                  <c:v>33.06</c:v>
                </c:pt>
                <c:pt idx="36">
                  <c:v>31.28</c:v>
                </c:pt>
                <c:pt idx="37">
                  <c:v>31.48</c:v>
                </c:pt>
                <c:pt idx="38">
                  <c:v>33.86</c:v>
                </c:pt>
                <c:pt idx="39">
                  <c:v>36.66</c:v>
                </c:pt>
                <c:pt idx="40">
                  <c:v>33.78</c:v>
                </c:pt>
                <c:pt idx="41">
                  <c:v>33.26</c:v>
                </c:pt>
                <c:pt idx="42">
                  <c:v>33.69</c:v>
                </c:pt>
                <c:pt idx="43">
                  <c:v>33.51</c:v>
                </c:pt>
                <c:pt idx="44">
                  <c:v>35.17</c:v>
                </c:pt>
                <c:pt idx="45">
                  <c:v>33.5</c:v>
                </c:pt>
                <c:pt idx="46">
                  <c:v>33.26</c:v>
                </c:pt>
                <c:pt idx="47">
                  <c:v>34.4</c:v>
                </c:pt>
                <c:pt idx="48">
                  <c:v>31.09</c:v>
                </c:pt>
                <c:pt idx="49">
                  <c:v>30.95</c:v>
                </c:pt>
                <c:pt idx="50">
                  <c:v>30.78</c:v>
                </c:pt>
                <c:pt idx="51">
                  <c:v>31.01</c:v>
                </c:pt>
                <c:pt idx="52">
                  <c:v>30.3</c:v>
                </c:pt>
                <c:pt idx="53">
                  <c:v>30.72</c:v>
                </c:pt>
                <c:pt idx="54">
                  <c:v>32.68</c:v>
                </c:pt>
                <c:pt idx="55">
                  <c:v>33.86</c:v>
                </c:pt>
                <c:pt idx="56">
                  <c:v>31.22</c:v>
                </c:pt>
                <c:pt idx="57">
                  <c:v>30.63</c:v>
                </c:pt>
                <c:pt idx="58">
                  <c:v>30.08</c:v>
                </c:pt>
                <c:pt idx="59">
                  <c:v>29.37</c:v>
                </c:pt>
                <c:pt idx="60">
                  <c:v>30.74</c:v>
                </c:pt>
                <c:pt idx="61">
                  <c:v>30.36</c:v>
                </c:pt>
                <c:pt idx="62">
                  <c:v>30.39</c:v>
                </c:pt>
                <c:pt idx="63">
                  <c:v>29.96</c:v>
                </c:pt>
                <c:pt idx="64">
                  <c:v>31.21</c:v>
                </c:pt>
                <c:pt idx="65">
                  <c:v>30.71</c:v>
                </c:pt>
                <c:pt idx="66">
                  <c:v>30.05</c:v>
                </c:pt>
                <c:pt idx="67">
                  <c:v>29.83</c:v>
                </c:pt>
                <c:pt idx="68">
                  <c:v>30.5</c:v>
                </c:pt>
                <c:pt idx="69">
                  <c:v>32.01</c:v>
                </c:pt>
                <c:pt idx="70">
                  <c:v>30.87</c:v>
                </c:pt>
                <c:pt idx="71">
                  <c:v>29.66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89928"/>
        <c:axId val="-2078062584"/>
      </c:lineChart>
      <c:catAx>
        <c:axId val="-21010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62584"/>
        <c:crosses val="autoZero"/>
        <c:auto val="1"/>
        <c:lblAlgn val="ctr"/>
        <c:lblOffset val="100"/>
        <c:noMultiLvlLbl val="0"/>
      </c:catAx>
      <c:valAx>
        <c:axId val="-207806258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8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'PGEEP-notes'!$AZ$1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'PGEEP-notes'!$AZ$2:$AZ$73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'PGEEP-notes'!$BA$1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'PGEEP-notes'!$BA$2:$BA$73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'PGEEP-notes'!$BB$1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'PGEEP-notes'!$BB$2:$BB$73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'PGEEP-notes'!$BC$1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'PGEEP-notes'!$BC$2:$BC$73</c:f>
              <c:numCache>
                <c:formatCode>General</c:formatCode>
                <c:ptCount val="72"/>
                <c:pt idx="0">
                  <c:v>4.530000000000001</c:v>
                </c:pt>
                <c:pt idx="1">
                  <c:v>4.300000000000001</c:v>
                </c:pt>
                <c:pt idx="2">
                  <c:v>3.969999999999999</c:v>
                </c:pt>
                <c:pt idx="3">
                  <c:v>2.829999999999998</c:v>
                </c:pt>
                <c:pt idx="4">
                  <c:v>5.5</c:v>
                </c:pt>
                <c:pt idx="5">
                  <c:v>4.829999999999998</c:v>
                </c:pt>
                <c:pt idx="6">
                  <c:v>4.98</c:v>
                </c:pt>
                <c:pt idx="7">
                  <c:v>6.54</c:v>
                </c:pt>
                <c:pt idx="8">
                  <c:v>4.330000000000002</c:v>
                </c:pt>
                <c:pt idx="9">
                  <c:v>4.18</c:v>
                </c:pt>
                <c:pt idx="10">
                  <c:v>5.52</c:v>
                </c:pt>
                <c:pt idx="11">
                  <c:v>5.54</c:v>
                </c:pt>
                <c:pt idx="12">
                  <c:v>5.050000000000001</c:v>
                </c:pt>
                <c:pt idx="13">
                  <c:v>3.979999999999997</c:v>
                </c:pt>
                <c:pt idx="14">
                  <c:v>4.879999999999999</c:v>
                </c:pt>
                <c:pt idx="15">
                  <c:v>5.989999999999998</c:v>
                </c:pt>
                <c:pt idx="16">
                  <c:v>5.440000000000001</c:v>
                </c:pt>
                <c:pt idx="17">
                  <c:v>4.57</c:v>
                </c:pt>
                <c:pt idx="18">
                  <c:v>4.899999999999999</c:v>
                </c:pt>
                <c:pt idx="19">
                  <c:v>5.84</c:v>
                </c:pt>
                <c:pt idx="20">
                  <c:v>5.970000000000002</c:v>
                </c:pt>
                <c:pt idx="21">
                  <c:v>6.460000000000001</c:v>
                </c:pt>
                <c:pt idx="22">
                  <c:v>7.459999999999997</c:v>
                </c:pt>
                <c:pt idx="23">
                  <c:v>6.879999999999999</c:v>
                </c:pt>
                <c:pt idx="24">
                  <c:v>5.52</c:v>
                </c:pt>
                <c:pt idx="25">
                  <c:v>5.309999999999999</c:v>
                </c:pt>
                <c:pt idx="26">
                  <c:v>6.739999999999998</c:v>
                </c:pt>
                <c:pt idx="27">
                  <c:v>6.18</c:v>
                </c:pt>
                <c:pt idx="28">
                  <c:v>5.050000000000001</c:v>
                </c:pt>
                <c:pt idx="29">
                  <c:v>8.260000000000001</c:v>
                </c:pt>
                <c:pt idx="30">
                  <c:v>6.82</c:v>
                </c:pt>
                <c:pt idx="31">
                  <c:v>6.150000000000002</c:v>
                </c:pt>
                <c:pt idx="32">
                  <c:v>5.73</c:v>
                </c:pt>
                <c:pt idx="33">
                  <c:v>5.699999999999999</c:v>
                </c:pt>
                <c:pt idx="34">
                  <c:v>5.5</c:v>
                </c:pt>
                <c:pt idx="35">
                  <c:v>5.839999999999996</c:v>
                </c:pt>
                <c:pt idx="36">
                  <c:v>5.799999999999997</c:v>
                </c:pt>
                <c:pt idx="37">
                  <c:v>4.420000000000002</c:v>
                </c:pt>
                <c:pt idx="38">
                  <c:v>4.75</c:v>
                </c:pt>
                <c:pt idx="39">
                  <c:v>5.329999999999998</c:v>
                </c:pt>
                <c:pt idx="40">
                  <c:v>3.919999999999998</c:v>
                </c:pt>
                <c:pt idx="41">
                  <c:v>5.530000000000001</c:v>
                </c:pt>
                <c:pt idx="42">
                  <c:v>6.149999999999999</c:v>
                </c:pt>
                <c:pt idx="43">
                  <c:v>5.740000000000002</c:v>
                </c:pt>
                <c:pt idx="44">
                  <c:v>7.490000000000002</c:v>
                </c:pt>
                <c:pt idx="45">
                  <c:v>6.039999999999995</c:v>
                </c:pt>
                <c:pt idx="46">
                  <c:v>6.649999999999998</c:v>
                </c:pt>
                <c:pt idx="47">
                  <c:v>6.650000000000002</c:v>
                </c:pt>
                <c:pt idx="48">
                  <c:v>5.536249999999998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'PGEEP-notes'!$BD$1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'PGEEP-notes'!$BD$2:$BD$73</c:f>
              <c:numCache>
                <c:formatCode>General</c:formatCode>
                <c:ptCount val="72"/>
                <c:pt idx="0">
                  <c:v>31.11</c:v>
                </c:pt>
                <c:pt idx="1">
                  <c:v>30.83</c:v>
                </c:pt>
                <c:pt idx="2">
                  <c:v>31.84</c:v>
                </c:pt>
                <c:pt idx="3">
                  <c:v>32.96</c:v>
                </c:pt>
                <c:pt idx="4">
                  <c:v>29.52</c:v>
                </c:pt>
                <c:pt idx="5">
                  <c:v>34.39</c:v>
                </c:pt>
                <c:pt idx="6">
                  <c:v>29.72</c:v>
                </c:pt>
                <c:pt idx="7">
                  <c:v>29.09</c:v>
                </c:pt>
                <c:pt idx="8">
                  <c:v>31.63</c:v>
                </c:pt>
                <c:pt idx="9">
                  <c:v>30.06</c:v>
                </c:pt>
                <c:pt idx="10">
                  <c:v>30.54</c:v>
                </c:pt>
                <c:pt idx="11">
                  <c:v>29.73</c:v>
                </c:pt>
                <c:pt idx="12">
                  <c:v>29.61</c:v>
                </c:pt>
                <c:pt idx="13">
                  <c:v>30.64</c:v>
                </c:pt>
                <c:pt idx="14">
                  <c:v>29.47</c:v>
                </c:pt>
                <c:pt idx="15">
                  <c:v>30.77</c:v>
                </c:pt>
                <c:pt idx="16">
                  <c:v>30.36</c:v>
                </c:pt>
                <c:pt idx="17">
                  <c:v>29.64</c:v>
                </c:pt>
                <c:pt idx="18">
                  <c:v>29.82</c:v>
                </c:pt>
                <c:pt idx="19">
                  <c:v>29.63</c:v>
                </c:pt>
                <c:pt idx="20">
                  <c:v>28.99</c:v>
                </c:pt>
                <c:pt idx="21">
                  <c:v>28.67</c:v>
                </c:pt>
                <c:pt idx="22">
                  <c:v>28.73</c:v>
                </c:pt>
                <c:pt idx="23">
                  <c:v>29.38</c:v>
                </c:pt>
                <c:pt idx="24">
                  <c:v>32.16</c:v>
                </c:pt>
                <c:pt idx="25">
                  <c:v>31.8</c:v>
                </c:pt>
                <c:pt idx="26">
                  <c:v>32.24</c:v>
                </c:pt>
                <c:pt idx="27">
                  <c:v>31.69</c:v>
                </c:pt>
                <c:pt idx="28">
                  <c:v>32.67</c:v>
                </c:pt>
                <c:pt idx="29">
                  <c:v>31.81</c:v>
                </c:pt>
                <c:pt idx="30">
                  <c:v>31.25</c:v>
                </c:pt>
                <c:pt idx="31">
                  <c:v>32.2</c:v>
                </c:pt>
                <c:pt idx="32">
                  <c:v>32.24</c:v>
                </c:pt>
                <c:pt idx="33">
                  <c:v>31.32</c:v>
                </c:pt>
                <c:pt idx="34">
                  <c:v>30.06</c:v>
                </c:pt>
                <c:pt idx="35">
                  <c:v>31.75</c:v>
                </c:pt>
                <c:pt idx="36">
                  <c:v>29.73</c:v>
                </c:pt>
                <c:pt idx="37">
                  <c:v>31.88</c:v>
                </c:pt>
                <c:pt idx="38">
                  <c:v>32.19</c:v>
                </c:pt>
                <c:pt idx="39">
                  <c:v>32.97</c:v>
                </c:pt>
                <c:pt idx="40">
                  <c:v>33.74</c:v>
                </c:pt>
                <c:pt idx="41">
                  <c:v>31.74</c:v>
                </c:pt>
                <c:pt idx="42">
                  <c:v>32.72</c:v>
                </c:pt>
                <c:pt idx="43">
                  <c:v>32.39</c:v>
                </c:pt>
                <c:pt idx="44">
                  <c:v>32.43</c:v>
                </c:pt>
                <c:pt idx="45">
                  <c:v>31.98</c:v>
                </c:pt>
                <c:pt idx="46">
                  <c:v>31.62</c:v>
                </c:pt>
                <c:pt idx="47">
                  <c:v>32.63</c:v>
                </c:pt>
                <c:pt idx="48">
                  <c:v>29.17</c:v>
                </c:pt>
                <c:pt idx="49">
                  <c:v>29.18</c:v>
                </c:pt>
                <c:pt idx="50">
                  <c:v>29.29</c:v>
                </c:pt>
                <c:pt idx="51">
                  <c:v>29.44</c:v>
                </c:pt>
                <c:pt idx="52">
                  <c:v>29.13</c:v>
                </c:pt>
                <c:pt idx="53">
                  <c:v>29.45</c:v>
                </c:pt>
                <c:pt idx="54">
                  <c:v>30.54</c:v>
                </c:pt>
                <c:pt idx="55">
                  <c:v>31.82</c:v>
                </c:pt>
                <c:pt idx="56">
                  <c:v>29.78</c:v>
                </c:pt>
                <c:pt idx="57">
                  <c:v>28.69</c:v>
                </c:pt>
                <c:pt idx="58">
                  <c:v>28.04</c:v>
                </c:pt>
                <c:pt idx="59">
                  <c:v>27.92</c:v>
                </c:pt>
                <c:pt idx="60">
                  <c:v>29.1</c:v>
                </c:pt>
                <c:pt idx="61">
                  <c:v>28.92</c:v>
                </c:pt>
                <c:pt idx="62">
                  <c:v>28.71</c:v>
                </c:pt>
                <c:pt idx="63">
                  <c:v>28.69</c:v>
                </c:pt>
                <c:pt idx="64">
                  <c:v>29.85</c:v>
                </c:pt>
                <c:pt idx="65">
                  <c:v>29.71</c:v>
                </c:pt>
                <c:pt idx="66">
                  <c:v>29.4</c:v>
                </c:pt>
                <c:pt idx="67">
                  <c:v>28.39</c:v>
                </c:pt>
                <c:pt idx="68">
                  <c:v>28.12</c:v>
                </c:pt>
                <c:pt idx="69">
                  <c:v>29.55</c:v>
                </c:pt>
                <c:pt idx="70">
                  <c:v>29.1</c:v>
                </c:pt>
                <c:pt idx="71">
                  <c:v>28.44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'PGEEP-notes'!$BE$1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'PGEEP-notes'!$BE$2:$BE$73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'PGEEP-notes'!$BF$1</c:f>
              <c:strCache>
                <c:ptCount val="1"/>
              </c:strCache>
            </c:strRef>
          </c:tx>
          <c:val>
            <c:numRef>
              <c:f>'PGEEP-notes'!$BF$2:$BF$73</c:f>
              <c:numCache>
                <c:formatCode>General</c:formatCode>
                <c:ptCount val="72"/>
                <c:pt idx="0">
                  <c:v>3.800000000000001</c:v>
                </c:pt>
                <c:pt idx="1">
                  <c:v>3.859999999999999</c:v>
                </c:pt>
                <c:pt idx="2">
                  <c:v>3.84</c:v>
                </c:pt>
                <c:pt idx="3">
                  <c:v>2.690000000000001</c:v>
                </c:pt>
                <c:pt idx="4">
                  <c:v>4.41</c:v>
                </c:pt>
                <c:pt idx="5">
                  <c:v>4.169999999999998</c:v>
                </c:pt>
                <c:pt idx="6">
                  <c:v>4.620000000000001</c:v>
                </c:pt>
                <c:pt idx="7">
                  <c:v>5.940000000000001</c:v>
                </c:pt>
                <c:pt idx="8">
                  <c:v>3.39</c:v>
                </c:pt>
                <c:pt idx="9">
                  <c:v>3.0</c:v>
                </c:pt>
                <c:pt idx="10">
                  <c:v>4.29</c:v>
                </c:pt>
                <c:pt idx="11">
                  <c:v>3.98</c:v>
                </c:pt>
                <c:pt idx="12">
                  <c:v>4.010000000000002</c:v>
                </c:pt>
                <c:pt idx="13">
                  <c:v>3.139999999999997</c:v>
                </c:pt>
                <c:pt idx="14">
                  <c:v>4.209999999999997</c:v>
                </c:pt>
                <c:pt idx="15">
                  <c:v>5.54</c:v>
                </c:pt>
                <c:pt idx="16">
                  <c:v>4.520000000000003</c:v>
                </c:pt>
                <c:pt idx="17">
                  <c:v>4.030000000000001</c:v>
                </c:pt>
                <c:pt idx="18">
                  <c:v>4.509999999999998</c:v>
                </c:pt>
                <c:pt idx="19">
                  <c:v>4.800000000000001</c:v>
                </c:pt>
                <c:pt idx="20">
                  <c:v>5.200000000000003</c:v>
                </c:pt>
                <c:pt idx="21">
                  <c:v>5.54</c:v>
                </c:pt>
                <c:pt idx="22">
                  <c:v>6.059999999999999</c:v>
                </c:pt>
                <c:pt idx="23">
                  <c:v>6.469999999999999</c:v>
                </c:pt>
                <c:pt idx="24">
                  <c:v>4.129999999999999</c:v>
                </c:pt>
                <c:pt idx="25">
                  <c:v>4.420000000000002</c:v>
                </c:pt>
                <c:pt idx="26">
                  <c:v>6.159999999999997</c:v>
                </c:pt>
                <c:pt idx="27">
                  <c:v>5.059999999999999</c:v>
                </c:pt>
                <c:pt idx="28">
                  <c:v>4.460000000000001</c:v>
                </c:pt>
                <c:pt idx="29">
                  <c:v>7.690000000000001</c:v>
                </c:pt>
                <c:pt idx="30">
                  <c:v>5.880000000000002</c:v>
                </c:pt>
                <c:pt idx="31">
                  <c:v>8.030000000000001</c:v>
                </c:pt>
                <c:pt idx="32">
                  <c:v>5.18</c:v>
                </c:pt>
                <c:pt idx="33">
                  <c:v>4.719999999999999</c:v>
                </c:pt>
                <c:pt idx="34">
                  <c:v>4.5</c:v>
                </c:pt>
                <c:pt idx="35">
                  <c:v>5.139999999999997</c:v>
                </c:pt>
                <c:pt idx="36">
                  <c:v>4.859999999999999</c:v>
                </c:pt>
                <c:pt idx="37">
                  <c:v>5.430000000000003</c:v>
                </c:pt>
                <c:pt idx="38">
                  <c:v>3.689999999999998</c:v>
                </c:pt>
                <c:pt idx="39">
                  <c:v>2.249999999999996</c:v>
                </c:pt>
                <c:pt idx="40">
                  <c:v>4.489999999999998</c:v>
                </c:pt>
                <c:pt idx="41">
                  <c:v>4.620000000000001</c:v>
                </c:pt>
                <c:pt idx="42">
                  <c:v>5.79</c:v>
                </c:pt>
                <c:pt idx="43">
                  <c:v>5.230000000000004</c:v>
                </c:pt>
                <c:pt idx="44">
                  <c:v>5.360000000000003</c:v>
                </c:pt>
                <c:pt idx="45">
                  <c:v>5.129999999999995</c:v>
                </c:pt>
                <c:pt idx="46">
                  <c:v>5.619999999999997</c:v>
                </c:pt>
                <c:pt idx="47">
                  <c:v>5.490000000000002</c:v>
                </c:pt>
                <c:pt idx="48">
                  <c:v>4.778124999999999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'PGEEP-notes'!$BG$1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'PGEEP-notes'!$BG$2:$BG$73</c:f>
              <c:numCache>
                <c:formatCode>General</c:formatCode>
                <c:ptCount val="72"/>
                <c:pt idx="0">
                  <c:v>31.07</c:v>
                </c:pt>
                <c:pt idx="1">
                  <c:v>30.5</c:v>
                </c:pt>
                <c:pt idx="2">
                  <c:v>31.2</c:v>
                </c:pt>
                <c:pt idx="3">
                  <c:v>32.33</c:v>
                </c:pt>
                <c:pt idx="4">
                  <c:v>29.84</c:v>
                </c:pt>
                <c:pt idx="5">
                  <c:v>34.28</c:v>
                </c:pt>
                <c:pt idx="6">
                  <c:v>29.31</c:v>
                </c:pt>
                <c:pt idx="7">
                  <c:v>28.92</c:v>
                </c:pt>
                <c:pt idx="8">
                  <c:v>31.8</c:v>
                </c:pt>
                <c:pt idx="9">
                  <c:v>30.47</c:v>
                </c:pt>
                <c:pt idx="10">
                  <c:v>31.0</c:v>
                </c:pt>
                <c:pt idx="11">
                  <c:v>30.52</c:v>
                </c:pt>
                <c:pt idx="12">
                  <c:v>29.88</c:v>
                </c:pt>
                <c:pt idx="13">
                  <c:v>30.71</c:v>
                </c:pt>
                <c:pt idx="14">
                  <c:v>29.37</c:v>
                </c:pt>
                <c:pt idx="15">
                  <c:v>30.45</c:v>
                </c:pt>
                <c:pt idx="16">
                  <c:v>30.51</c:v>
                </c:pt>
                <c:pt idx="17">
                  <c:v>29.41</c:v>
                </c:pt>
                <c:pt idx="18">
                  <c:v>29.44</c:v>
                </c:pt>
                <c:pt idx="19">
                  <c:v>29.9</c:v>
                </c:pt>
                <c:pt idx="20">
                  <c:v>28.99</c:v>
                </c:pt>
                <c:pt idx="21">
                  <c:v>28.82</c:v>
                </c:pt>
                <c:pt idx="22">
                  <c:v>29.36</c:v>
                </c:pt>
                <c:pt idx="23">
                  <c:v>29.02</c:v>
                </c:pt>
                <c:pt idx="24">
                  <c:v>32.78</c:v>
                </c:pt>
                <c:pt idx="25">
                  <c:v>31.92</c:v>
                </c:pt>
                <c:pt idx="26">
                  <c:v>32.05</c:v>
                </c:pt>
                <c:pt idx="27">
                  <c:v>32.04</c:v>
                </c:pt>
                <c:pt idx="28">
                  <c:v>32.49</c:v>
                </c:pt>
                <c:pt idx="29">
                  <c:v>31.61</c:v>
                </c:pt>
                <c:pt idx="30">
                  <c:v>31.42</c:v>
                </c:pt>
                <c:pt idx="31">
                  <c:v>29.55</c:v>
                </c:pt>
                <c:pt idx="32">
                  <c:v>32.02</c:v>
                </c:pt>
                <c:pt idx="33">
                  <c:v>31.53</c:v>
                </c:pt>
                <c:pt idx="34">
                  <c:v>30.29</c:v>
                </c:pt>
                <c:pt idx="35">
                  <c:v>31.68</c:v>
                </c:pt>
                <c:pt idx="36">
                  <c:v>29.9</c:v>
                </c:pt>
                <c:pt idx="37">
                  <c:v>30.1</c:v>
                </c:pt>
                <c:pt idx="38">
                  <c:v>32.48</c:v>
                </c:pt>
                <c:pt idx="39">
                  <c:v>35.28</c:v>
                </c:pt>
                <c:pt idx="40">
                  <c:v>32.4</c:v>
                </c:pt>
                <c:pt idx="41">
                  <c:v>31.88</c:v>
                </c:pt>
                <c:pt idx="42">
                  <c:v>32.31</c:v>
                </c:pt>
                <c:pt idx="43">
                  <c:v>32.13</c:v>
                </c:pt>
                <c:pt idx="44">
                  <c:v>33.79</c:v>
                </c:pt>
                <c:pt idx="45">
                  <c:v>32.12</c:v>
                </c:pt>
                <c:pt idx="46">
                  <c:v>31.88</c:v>
                </c:pt>
                <c:pt idx="47">
                  <c:v>33.02</c:v>
                </c:pt>
                <c:pt idx="48">
                  <c:v>29.71</c:v>
                </c:pt>
                <c:pt idx="49">
                  <c:v>29.57</c:v>
                </c:pt>
                <c:pt idx="50">
                  <c:v>29.4</c:v>
                </c:pt>
                <c:pt idx="51">
                  <c:v>29.63</c:v>
                </c:pt>
                <c:pt idx="52">
                  <c:v>28.92</c:v>
                </c:pt>
                <c:pt idx="53">
                  <c:v>29.34</c:v>
                </c:pt>
                <c:pt idx="54">
                  <c:v>31.3</c:v>
                </c:pt>
                <c:pt idx="55">
                  <c:v>32.48</c:v>
                </c:pt>
                <c:pt idx="56">
                  <c:v>29.84</c:v>
                </c:pt>
                <c:pt idx="57">
                  <c:v>29.25</c:v>
                </c:pt>
                <c:pt idx="58">
                  <c:v>28.7</c:v>
                </c:pt>
                <c:pt idx="59">
                  <c:v>27.99</c:v>
                </c:pt>
                <c:pt idx="60">
                  <c:v>29.36</c:v>
                </c:pt>
                <c:pt idx="61">
                  <c:v>28.98</c:v>
                </c:pt>
                <c:pt idx="62">
                  <c:v>29.01</c:v>
                </c:pt>
                <c:pt idx="63">
                  <c:v>28.58</c:v>
                </c:pt>
                <c:pt idx="64">
                  <c:v>29.83</c:v>
                </c:pt>
                <c:pt idx="65">
                  <c:v>29.33</c:v>
                </c:pt>
                <c:pt idx="66">
                  <c:v>28.67</c:v>
                </c:pt>
                <c:pt idx="67">
                  <c:v>28.45</c:v>
                </c:pt>
                <c:pt idx="68">
                  <c:v>29.12</c:v>
                </c:pt>
                <c:pt idx="69">
                  <c:v>30.63</c:v>
                </c:pt>
                <c:pt idx="70">
                  <c:v>29.49</c:v>
                </c:pt>
                <c:pt idx="71">
                  <c:v>28.28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1128"/>
        <c:axId val="-2083734184"/>
      </c:lineChart>
      <c:catAx>
        <c:axId val="-208428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34184"/>
        <c:crosses val="autoZero"/>
        <c:auto val="1"/>
        <c:lblAlgn val="ctr"/>
        <c:lblOffset val="100"/>
        <c:noMultiLvlLbl val="0"/>
      </c:catAx>
      <c:valAx>
        <c:axId val="-208373418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28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88900</xdr:rowOff>
    </xdr:from>
    <xdr:to>
      <xdr:col>28</xdr:col>
      <xdr:colOff>266700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0</xdr:row>
      <xdr:rowOff>241300</xdr:rowOff>
    </xdr:from>
    <xdr:to>
      <xdr:col>33</xdr:col>
      <xdr:colOff>190500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0</xdr:row>
      <xdr:rowOff>25400</xdr:rowOff>
    </xdr:from>
    <xdr:to>
      <xdr:col>12</xdr:col>
      <xdr:colOff>241300</xdr:colOff>
      <xdr:row>40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825500</xdr:colOff>
      <xdr:row>7</xdr:row>
      <xdr:rowOff>38100</xdr:rowOff>
    </xdr:from>
    <xdr:to>
      <xdr:col>49</xdr:col>
      <xdr:colOff>660400</xdr:colOff>
      <xdr:row>47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457200</xdr:colOff>
      <xdr:row>1</xdr:row>
      <xdr:rowOff>88900</xdr:rowOff>
    </xdr:from>
    <xdr:to>
      <xdr:col>60</xdr:col>
      <xdr:colOff>533400</xdr:colOff>
      <xdr:row>47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254000</xdr:colOff>
      <xdr:row>10</xdr:row>
      <xdr:rowOff>38100</xdr:rowOff>
    </xdr:from>
    <xdr:to>
      <xdr:col>66</xdr:col>
      <xdr:colOff>533400</xdr:colOff>
      <xdr:row>42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139700</xdr:rowOff>
    </xdr:from>
    <xdr:to>
      <xdr:col>21</xdr:col>
      <xdr:colOff>596900</xdr:colOff>
      <xdr:row>78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0</xdr:rowOff>
    </xdr:from>
    <xdr:to>
      <xdr:col>17</xdr:col>
      <xdr:colOff>419100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</xdr:row>
      <xdr:rowOff>127000</xdr:rowOff>
    </xdr:from>
    <xdr:to>
      <xdr:col>14</xdr:col>
      <xdr:colOff>215900</xdr:colOff>
      <xdr:row>47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1" sqref="B1:E1048576"/>
    </sheetView>
  </sheetViews>
  <sheetFormatPr baseColWidth="10" defaultRowHeight="12" x14ac:dyDescent="0"/>
  <sheetData>
    <row r="1" spans="1:5" ht="45">
      <c r="A1" s="26"/>
      <c r="B1" s="70" t="s">
        <v>23</v>
      </c>
      <c r="C1" s="70" t="s">
        <v>163</v>
      </c>
      <c r="D1" s="70" t="s">
        <v>222</v>
      </c>
      <c r="E1" s="70" t="s">
        <v>225</v>
      </c>
    </row>
    <row r="2" spans="1:5">
      <c r="A2" s="56"/>
      <c r="B2" s="75">
        <v>32.200000000000003</v>
      </c>
      <c r="C2" s="75">
        <v>33.96</v>
      </c>
      <c r="D2" s="72">
        <v>33.29</v>
      </c>
      <c r="E2" s="76">
        <v>32.9</v>
      </c>
    </row>
    <row r="3" spans="1:5">
      <c r="A3" s="56"/>
      <c r="B3" s="75">
        <v>32.76</v>
      </c>
      <c r="C3" s="75">
        <v>33.81</v>
      </c>
      <c r="D3" s="72">
        <v>33.32</v>
      </c>
      <c r="E3" s="76">
        <v>33.130000000000003</v>
      </c>
    </row>
    <row r="4" spans="1:5">
      <c r="A4" s="56"/>
      <c r="B4" s="75">
        <v>31.59</v>
      </c>
      <c r="C4" s="75">
        <v>33.22</v>
      </c>
      <c r="D4" s="72">
        <v>32.24</v>
      </c>
      <c r="E4" s="76">
        <v>32.380000000000003</v>
      </c>
    </row>
    <row r="5" spans="1:5">
      <c r="A5" s="56"/>
      <c r="B5" s="75">
        <v>32.92</v>
      </c>
      <c r="C5" s="75">
        <v>34.29</v>
      </c>
      <c r="D5" s="72">
        <v>33.520000000000003</v>
      </c>
      <c r="E5" s="76">
        <v>33.979999999999997</v>
      </c>
    </row>
    <row r="6" spans="1:5">
      <c r="A6" s="56"/>
      <c r="B6" s="75">
        <v>28.74</v>
      </c>
      <c r="C6" s="75">
        <v>30.46</v>
      </c>
      <c r="D6" s="72">
        <v>29.78</v>
      </c>
      <c r="E6" s="76">
        <v>29.1</v>
      </c>
    </row>
    <row r="7" spans="1:5">
      <c r="A7" s="56"/>
      <c r="B7" s="75">
        <v>36.770000000000003</v>
      </c>
      <c r="C7" s="75">
        <v>35.5</v>
      </c>
      <c r="D7" s="72">
        <v>35.82</v>
      </c>
      <c r="E7" s="76">
        <v>36.659999999999997</v>
      </c>
    </row>
    <row r="8" spans="1:5">
      <c r="A8" s="56"/>
      <c r="B8" s="75">
        <v>32.28</v>
      </c>
      <c r="C8" s="75">
        <v>34.39</v>
      </c>
      <c r="D8" s="72">
        <v>32.74</v>
      </c>
      <c r="E8" s="76">
        <v>32.78</v>
      </c>
    </row>
    <row r="9" spans="1:5">
      <c r="A9" s="56"/>
      <c r="B9" s="75">
        <v>29.51</v>
      </c>
      <c r="C9" s="75">
        <v>31.65</v>
      </c>
      <c r="D9" s="72">
        <v>29.58</v>
      </c>
      <c r="E9" s="76">
        <v>29.62</v>
      </c>
    </row>
    <row r="10" spans="1:5">
      <c r="A10" s="57"/>
      <c r="B10" s="77">
        <v>31.65</v>
      </c>
      <c r="C10" s="77">
        <v>31.61</v>
      </c>
      <c r="D10" s="72">
        <v>33.29</v>
      </c>
      <c r="E10" s="76">
        <v>33.72</v>
      </c>
    </row>
    <row r="11" spans="1:5">
      <c r="A11" s="57"/>
      <c r="B11" s="77">
        <v>28.92</v>
      </c>
      <c r="C11" s="77">
        <v>28.88</v>
      </c>
      <c r="D11" s="72">
        <v>30.01</v>
      </c>
      <c r="E11" s="76">
        <v>29.72</v>
      </c>
    </row>
    <row r="12" spans="1:5">
      <c r="A12" s="57"/>
      <c r="B12" s="77">
        <v>31.57</v>
      </c>
      <c r="C12" s="77">
        <v>31.86</v>
      </c>
      <c r="D12" s="72">
        <v>32.76</v>
      </c>
      <c r="E12" s="76">
        <v>32.409999999999997</v>
      </c>
    </row>
    <row r="13" spans="1:5">
      <c r="A13" s="57"/>
      <c r="B13" s="77">
        <v>29.86</v>
      </c>
      <c r="C13" s="77">
        <v>29.46</v>
      </c>
      <c r="D13" s="72">
        <v>29.82</v>
      </c>
      <c r="E13" s="76">
        <v>29.86</v>
      </c>
    </row>
    <row r="14" spans="1:5">
      <c r="A14" s="57"/>
      <c r="B14" s="77">
        <v>28.79</v>
      </c>
      <c r="C14" s="77">
        <v>29.15</v>
      </c>
      <c r="D14" s="72">
        <v>30.17</v>
      </c>
      <c r="E14" s="76">
        <v>29.87</v>
      </c>
    </row>
    <row r="15" spans="1:5">
      <c r="A15" s="57"/>
      <c r="B15" s="77">
        <v>28.96</v>
      </c>
      <c r="C15" s="77">
        <v>30.41</v>
      </c>
      <c r="D15" s="72">
        <v>31.85</v>
      </c>
      <c r="E15" s="76">
        <v>31.56</v>
      </c>
    </row>
    <row r="16" spans="1:5">
      <c r="A16" s="57"/>
      <c r="B16" s="77">
        <v>30.76</v>
      </c>
      <c r="C16" s="77">
        <v>30.66</v>
      </c>
      <c r="D16" s="72">
        <v>32.020000000000003</v>
      </c>
      <c r="E16" s="76">
        <v>31.82</v>
      </c>
    </row>
    <row r="17" spans="1:5">
      <c r="A17" s="57"/>
      <c r="B17" s="77">
        <v>32.78</v>
      </c>
      <c r="C17" s="77">
        <v>32.96</v>
      </c>
      <c r="D17" s="72">
        <v>32.840000000000003</v>
      </c>
      <c r="E17" s="76">
        <v>32.880000000000003</v>
      </c>
    </row>
    <row r="18" spans="1:5">
      <c r="A18" s="56"/>
      <c r="B18" s="75">
        <v>30.8</v>
      </c>
      <c r="C18" s="75">
        <v>31.22</v>
      </c>
      <c r="D18" s="72">
        <v>31.41</v>
      </c>
      <c r="E18" s="76">
        <v>31.4</v>
      </c>
    </row>
    <row r="19" spans="1:5">
      <c r="A19" s="56"/>
      <c r="B19" s="75">
        <v>29.63</v>
      </c>
      <c r="C19" s="75">
        <v>30.17</v>
      </c>
      <c r="D19" s="72">
        <v>29.77</v>
      </c>
      <c r="E19" s="76">
        <v>29.72</v>
      </c>
    </row>
    <row r="20" spans="1:5">
      <c r="A20" s="56"/>
      <c r="B20" s="75">
        <v>30.3</v>
      </c>
      <c r="C20" s="75">
        <v>30.83</v>
      </c>
      <c r="D20" s="72">
        <v>30.03</v>
      </c>
      <c r="E20" s="76">
        <v>30.25</v>
      </c>
    </row>
    <row r="21" spans="1:5">
      <c r="A21" s="56"/>
      <c r="B21" s="75">
        <v>31.2</v>
      </c>
      <c r="C21" s="75">
        <v>30.95</v>
      </c>
      <c r="D21" s="72">
        <v>30.78</v>
      </c>
      <c r="E21" s="76">
        <v>30.88</v>
      </c>
    </row>
    <row r="22" spans="1:5">
      <c r="A22" s="56"/>
      <c r="B22" s="75">
        <v>29.69</v>
      </c>
      <c r="C22" s="75">
        <v>29.77</v>
      </c>
      <c r="D22" s="72">
        <v>28.98</v>
      </c>
      <c r="E22" s="76">
        <v>29.1</v>
      </c>
    </row>
    <row r="23" spans="1:5">
      <c r="A23" s="56"/>
      <c r="B23" s="75">
        <v>32.72</v>
      </c>
      <c r="C23" s="75">
        <v>31.61</v>
      </c>
      <c r="D23" s="72">
        <v>30.61</v>
      </c>
      <c r="E23" s="76">
        <v>30.87</v>
      </c>
    </row>
    <row r="24" spans="1:5">
      <c r="A24" s="56"/>
      <c r="B24" s="75">
        <v>31.47</v>
      </c>
      <c r="C24" s="75">
        <v>31.84</v>
      </c>
      <c r="D24" s="72">
        <v>30.98</v>
      </c>
      <c r="E24" s="76">
        <v>30.64</v>
      </c>
    </row>
    <row r="25" spans="1:5">
      <c r="A25" s="56"/>
      <c r="B25" s="75">
        <v>32.04</v>
      </c>
      <c r="C25" s="75">
        <v>32.35</v>
      </c>
      <c r="D25" s="72">
        <v>30.68</v>
      </c>
      <c r="E25" s="76">
        <v>30.78</v>
      </c>
    </row>
    <row r="26" spans="1:5">
      <c r="A26" s="57"/>
      <c r="B26" s="77">
        <v>32.64</v>
      </c>
      <c r="C26" s="77">
        <v>31.12</v>
      </c>
      <c r="D26" s="72">
        <v>32.9</v>
      </c>
      <c r="E26" s="76">
        <v>32.409999999999997</v>
      </c>
    </row>
    <row r="27" spans="1:5">
      <c r="A27" s="57"/>
      <c r="B27" s="77">
        <v>33.36</v>
      </c>
      <c r="C27" s="77">
        <v>30.94</v>
      </c>
      <c r="D27" s="72">
        <v>33.19</v>
      </c>
      <c r="E27" s="76">
        <v>32.64</v>
      </c>
    </row>
    <row r="28" spans="1:5">
      <c r="A28" s="57"/>
      <c r="B28" s="77">
        <v>33.04</v>
      </c>
      <c r="C28" s="77">
        <v>31.35</v>
      </c>
      <c r="D28" s="72">
        <v>32.909999999999997</v>
      </c>
      <c r="E28" s="76">
        <v>32.29</v>
      </c>
    </row>
    <row r="29" spans="1:5">
      <c r="A29" s="57"/>
      <c r="B29" s="77">
        <v>30.17</v>
      </c>
      <c r="C29" s="77">
        <v>27.86</v>
      </c>
      <c r="D29" s="72">
        <v>29.77</v>
      </c>
      <c r="E29" s="76">
        <v>29.21</v>
      </c>
    </row>
    <row r="30" spans="1:5">
      <c r="A30" s="57"/>
      <c r="B30" s="77">
        <v>32.630000000000003</v>
      </c>
      <c r="C30" s="77">
        <v>32.47</v>
      </c>
      <c r="D30" s="72">
        <v>33.15</v>
      </c>
      <c r="E30" s="76">
        <v>33.58</v>
      </c>
    </row>
    <row r="31" spans="1:5">
      <c r="A31" s="57"/>
      <c r="B31" s="77">
        <v>33.049999999999997</v>
      </c>
      <c r="C31" s="77">
        <v>31.53</v>
      </c>
      <c r="D31" s="72">
        <v>32.58</v>
      </c>
      <c r="E31" s="76">
        <v>32.520000000000003</v>
      </c>
    </row>
    <row r="32" spans="1:5">
      <c r="A32" s="57"/>
      <c r="B32" s="77">
        <v>30.38</v>
      </c>
      <c r="C32" s="77">
        <v>30.78</v>
      </c>
      <c r="D32" s="72">
        <v>31.22</v>
      </c>
      <c r="E32" s="76">
        <v>30.89</v>
      </c>
    </row>
    <row r="33" spans="1:5">
      <c r="A33" s="57"/>
      <c r="B33" s="77">
        <v>33.450000000000003</v>
      </c>
      <c r="C33" s="77">
        <v>32.76</v>
      </c>
      <c r="D33" s="72">
        <v>33.159999999999997</v>
      </c>
      <c r="E33" s="76">
        <v>32.69</v>
      </c>
    </row>
    <row r="34" spans="1:5">
      <c r="A34" s="56"/>
      <c r="B34" s="75">
        <v>34.51</v>
      </c>
      <c r="C34" s="75">
        <v>34.81</v>
      </c>
      <c r="D34" s="72">
        <v>34</v>
      </c>
      <c r="E34" s="76">
        <v>34.18</v>
      </c>
    </row>
    <row r="35" spans="1:5">
      <c r="A35" s="56"/>
      <c r="B35" s="75">
        <v>33.590000000000003</v>
      </c>
      <c r="C35" s="75">
        <v>32.99</v>
      </c>
      <c r="D35" s="72">
        <v>33.33</v>
      </c>
      <c r="E35" s="76">
        <v>33.46</v>
      </c>
    </row>
    <row r="36" spans="1:5">
      <c r="A36" s="56"/>
      <c r="B36" s="75">
        <v>32.799999999999997</v>
      </c>
      <c r="C36" s="75">
        <v>32.26</v>
      </c>
      <c r="D36" s="72">
        <v>32.450000000000003</v>
      </c>
      <c r="E36" s="76">
        <v>32.549999999999997</v>
      </c>
    </row>
    <row r="37" spans="1:5">
      <c r="A37" s="56"/>
      <c r="B37" s="75">
        <v>30.06</v>
      </c>
      <c r="C37" s="75">
        <v>28.85</v>
      </c>
      <c r="D37" s="72">
        <v>28.8</v>
      </c>
      <c r="E37" s="76">
        <v>29.48</v>
      </c>
    </row>
    <row r="38" spans="1:5">
      <c r="A38" s="56"/>
      <c r="B38" s="75">
        <v>30.92</v>
      </c>
      <c r="C38" s="75">
        <v>30.6</v>
      </c>
      <c r="D38" s="72">
        <v>30.37</v>
      </c>
      <c r="E38" s="76">
        <v>30.54</v>
      </c>
    </row>
    <row r="39" spans="1:5">
      <c r="A39" s="56"/>
      <c r="B39" s="75">
        <v>25.4</v>
      </c>
      <c r="C39" s="75">
        <v>25.26</v>
      </c>
      <c r="D39" s="72">
        <v>24.52</v>
      </c>
      <c r="E39" s="76">
        <v>25.13</v>
      </c>
    </row>
    <row r="40" spans="1:5">
      <c r="A40" s="56"/>
      <c r="B40" s="75">
        <v>32.6</v>
      </c>
      <c r="C40" s="75">
        <v>31.17</v>
      </c>
      <c r="D40" s="72">
        <v>30.67</v>
      </c>
      <c r="E40" s="76">
        <v>30.94</v>
      </c>
    </row>
    <row r="41" spans="1:5">
      <c r="A41" s="56"/>
      <c r="B41" s="75">
        <v>35.880000000000003</v>
      </c>
      <c r="C41" s="75">
        <v>33.82</v>
      </c>
      <c r="D41" s="72">
        <v>34.31</v>
      </c>
      <c r="E41" s="76">
        <v>34.76</v>
      </c>
    </row>
    <row r="42" spans="1:5">
      <c r="A42" s="57"/>
      <c r="B42" s="77">
        <v>26.22</v>
      </c>
      <c r="C42" s="77">
        <v>28.63</v>
      </c>
      <c r="D42" s="72">
        <v>28.07</v>
      </c>
      <c r="E42" s="76">
        <v>27.68</v>
      </c>
    </row>
    <row r="43" spans="1:5">
      <c r="A43" s="57"/>
      <c r="B43" s="77">
        <v>31.37</v>
      </c>
      <c r="C43" s="77">
        <v>32.24</v>
      </c>
      <c r="D43" s="72">
        <v>32.659999999999997</v>
      </c>
      <c r="E43" s="76">
        <v>31.97</v>
      </c>
    </row>
    <row r="44" spans="1:5">
      <c r="A44" s="57"/>
      <c r="B44" s="77">
        <v>32.200000000000003</v>
      </c>
      <c r="C44" s="77">
        <v>33.46</v>
      </c>
      <c r="D44" s="72">
        <v>33.69</v>
      </c>
      <c r="E44" s="76">
        <v>33.42</v>
      </c>
    </row>
    <row r="45" spans="1:5">
      <c r="A45" s="57"/>
      <c r="B45" s="77">
        <v>29.92</v>
      </c>
      <c r="C45" s="77">
        <v>30.73</v>
      </c>
      <c r="D45" s="72">
        <v>30.48</v>
      </c>
      <c r="E45" s="76">
        <v>30.7</v>
      </c>
    </row>
    <row r="46" spans="1:5">
      <c r="A46" s="57"/>
      <c r="B46" s="77">
        <v>33.26</v>
      </c>
      <c r="C46" s="77">
        <v>32.22</v>
      </c>
      <c r="D46" s="72">
        <v>31.87</v>
      </c>
      <c r="E46" s="76">
        <v>32.25</v>
      </c>
    </row>
    <row r="47" spans="1:5">
      <c r="A47" s="57"/>
      <c r="B47" s="77">
        <v>32.46</v>
      </c>
      <c r="C47" s="77">
        <v>31.8</v>
      </c>
      <c r="D47" s="72">
        <v>30.8</v>
      </c>
      <c r="E47" s="76">
        <v>31.34</v>
      </c>
    </row>
    <row r="48" spans="1:5">
      <c r="A48" s="57"/>
      <c r="B48" s="77">
        <v>33.67</v>
      </c>
      <c r="C48" s="77">
        <v>32.01</v>
      </c>
      <c r="D48" s="72">
        <v>31.2</v>
      </c>
      <c r="E48" s="76">
        <v>31.79</v>
      </c>
    </row>
    <row r="49" spans="1:5">
      <c r="A49" s="57"/>
      <c r="B49" s="77">
        <v>32.020000000000003</v>
      </c>
      <c r="C49" s="77">
        <v>32.75</v>
      </c>
      <c r="D49" s="72">
        <v>30.89</v>
      </c>
      <c r="E49" s="76">
        <v>30.97</v>
      </c>
    </row>
    <row r="50" spans="1:5">
      <c r="A50" s="56"/>
      <c r="B50" s="75"/>
      <c r="C50" s="75"/>
      <c r="D50" s="72">
        <v>30.46</v>
      </c>
      <c r="E50" s="76">
        <v>32.1</v>
      </c>
    </row>
    <row r="51" spans="1:5">
      <c r="A51" s="56"/>
      <c r="B51" s="75"/>
      <c r="C51" s="75"/>
      <c r="D51" s="72">
        <v>29.82</v>
      </c>
      <c r="E51" s="76">
        <v>32.81</v>
      </c>
    </row>
    <row r="52" spans="1:5">
      <c r="A52" s="56"/>
      <c r="B52" s="75"/>
      <c r="C52" s="75"/>
      <c r="D52" s="72">
        <v>28.94</v>
      </c>
      <c r="E52" s="76">
        <v>31.59</v>
      </c>
    </row>
    <row r="53" spans="1:5">
      <c r="A53" s="56"/>
      <c r="B53" s="75"/>
      <c r="C53" s="75"/>
      <c r="D53" s="72">
        <v>26.61</v>
      </c>
      <c r="E53" s="76">
        <v>29.4</v>
      </c>
    </row>
    <row r="54" spans="1:5">
      <c r="A54" s="56"/>
      <c r="B54" s="75"/>
      <c r="C54" s="75"/>
      <c r="D54" s="72">
        <v>26.38</v>
      </c>
      <c r="E54" s="76">
        <v>28.25</v>
      </c>
    </row>
    <row r="55" spans="1:5">
      <c r="A55" s="56"/>
      <c r="B55" s="75"/>
      <c r="C55" s="75"/>
      <c r="D55" s="72">
        <v>25.14</v>
      </c>
      <c r="E55" s="76">
        <v>28.52</v>
      </c>
    </row>
    <row r="56" spans="1:5">
      <c r="A56" s="56"/>
      <c r="B56" s="75"/>
      <c r="C56" s="75"/>
      <c r="D56" s="72">
        <v>29.84</v>
      </c>
      <c r="E56" s="76">
        <v>33.479999999999997</v>
      </c>
    </row>
    <row r="57" spans="1:5">
      <c r="A57" s="56"/>
      <c r="B57" s="75"/>
      <c r="C57" s="75"/>
      <c r="D57" s="72">
        <v>26.62</v>
      </c>
      <c r="E57" s="76">
        <v>31.2</v>
      </c>
    </row>
    <row r="58" spans="1:5">
      <c r="A58" s="56"/>
      <c r="B58" s="77"/>
      <c r="C58" s="77"/>
      <c r="D58" s="72">
        <v>29.23</v>
      </c>
      <c r="E58" s="76">
        <v>31.25</v>
      </c>
    </row>
    <row r="59" spans="1:5">
      <c r="A59" s="56"/>
      <c r="B59" s="77"/>
      <c r="C59" s="77"/>
      <c r="D59" s="72">
        <v>29.7</v>
      </c>
      <c r="E59" s="76">
        <v>31.41</v>
      </c>
    </row>
    <row r="60" spans="1:5">
      <c r="A60" s="56"/>
      <c r="B60" s="77"/>
      <c r="C60" s="77"/>
      <c r="D60" s="72">
        <v>25.6</v>
      </c>
      <c r="E60" s="76">
        <v>27.66</v>
      </c>
    </row>
    <row r="61" spans="1:5">
      <c r="A61" s="56"/>
      <c r="B61" s="77"/>
      <c r="C61" s="77"/>
      <c r="D61" s="72">
        <v>29.66</v>
      </c>
      <c r="E61" s="76">
        <v>32.22</v>
      </c>
    </row>
    <row r="62" spans="1:5">
      <c r="A62" s="56"/>
      <c r="B62" s="77"/>
      <c r="C62" s="77"/>
      <c r="D62" s="72">
        <v>29.84</v>
      </c>
      <c r="E62" s="76">
        <v>32.130000000000003</v>
      </c>
    </row>
    <row r="63" spans="1:5">
      <c r="A63" s="56"/>
      <c r="B63" s="77"/>
      <c r="C63" s="77"/>
      <c r="D63" s="72">
        <v>24.71</v>
      </c>
      <c r="E63" s="76">
        <v>27.68</v>
      </c>
    </row>
    <row r="64" spans="1:5">
      <c r="A64" s="56"/>
      <c r="B64" s="77"/>
      <c r="C64" s="77"/>
      <c r="D64" s="72">
        <v>30.22</v>
      </c>
      <c r="E64" s="76">
        <v>33.68</v>
      </c>
    </row>
    <row r="65" spans="1:5">
      <c r="A65" s="56"/>
      <c r="B65" s="77"/>
      <c r="C65" s="77"/>
      <c r="D65" s="72">
        <v>30.79</v>
      </c>
      <c r="E65" s="76">
        <v>34.67</v>
      </c>
    </row>
    <row r="66" spans="1:5">
      <c r="A66" s="56"/>
      <c r="B66" s="75"/>
      <c r="C66" s="75"/>
      <c r="D66" s="72">
        <v>31.54</v>
      </c>
      <c r="E66" s="76">
        <v>34.64</v>
      </c>
    </row>
    <row r="67" spans="1:5">
      <c r="A67" s="56"/>
      <c r="B67" s="75"/>
      <c r="C67" s="75"/>
      <c r="D67" s="72">
        <v>31.23</v>
      </c>
      <c r="E67" s="76">
        <v>34.380000000000003</v>
      </c>
    </row>
    <row r="68" spans="1:5">
      <c r="A68" s="56"/>
      <c r="B68" s="75"/>
      <c r="C68" s="75"/>
      <c r="D68" s="72">
        <v>24.66</v>
      </c>
      <c r="E68" s="76">
        <v>28.29</v>
      </c>
    </row>
    <row r="69" spans="1:5">
      <c r="A69" s="56"/>
      <c r="B69" s="75"/>
      <c r="C69" s="75"/>
      <c r="D69" s="72">
        <v>29.63</v>
      </c>
      <c r="E69" s="76">
        <v>32.83</v>
      </c>
    </row>
    <row r="70" spans="1:5">
      <c r="A70" s="56"/>
      <c r="B70" s="75"/>
      <c r="C70" s="75"/>
      <c r="D70" s="72">
        <v>32.33</v>
      </c>
      <c r="E70" s="76">
        <v>34.58</v>
      </c>
    </row>
    <row r="71" spans="1:5">
      <c r="A71" s="56"/>
      <c r="B71" s="75"/>
      <c r="C71" s="75"/>
      <c r="D71" s="72">
        <v>32.49</v>
      </c>
      <c r="E71" s="76">
        <v>33.880000000000003</v>
      </c>
    </row>
    <row r="72" spans="1:5">
      <c r="A72" s="56"/>
      <c r="B72" s="75"/>
      <c r="C72" s="75"/>
      <c r="D72" s="72">
        <v>32.14</v>
      </c>
      <c r="E72" s="76">
        <v>34.76</v>
      </c>
    </row>
    <row r="73" spans="1:5">
      <c r="A73" s="56"/>
      <c r="B73" s="75"/>
      <c r="C73" s="75"/>
      <c r="D73" s="72">
        <v>30.87</v>
      </c>
      <c r="E73" s="76">
        <v>34.229999999999997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" workbookViewId="0">
      <selection sqref="A1:J1048576"/>
    </sheetView>
  </sheetViews>
  <sheetFormatPr baseColWidth="10" defaultRowHeight="12" x14ac:dyDescent="0"/>
  <cols>
    <col min="1" max="2" width="14.5" style="16" customWidth="1"/>
    <col min="3" max="4" width="14.5" style="73" customWidth="1"/>
    <col min="5" max="6" width="15.1640625" style="55" customWidth="1"/>
    <col min="7" max="7" width="15.1640625" style="71" customWidth="1"/>
    <col min="8" max="9" width="14.1640625" style="55" customWidth="1"/>
    <col min="10" max="10" width="14.1640625" style="71" customWidth="1"/>
  </cols>
  <sheetData>
    <row r="1" spans="1:10" ht="30">
      <c r="A1" s="29" t="s">
        <v>34</v>
      </c>
      <c r="B1" s="29" t="s">
        <v>45</v>
      </c>
      <c r="C1" s="70" t="s">
        <v>46</v>
      </c>
      <c r="D1" s="70" t="s">
        <v>27</v>
      </c>
      <c r="E1" s="78" t="s">
        <v>226</v>
      </c>
      <c r="F1" s="78" t="s">
        <v>228</v>
      </c>
      <c r="G1" s="79" t="s">
        <v>229</v>
      </c>
      <c r="H1" s="78" t="s">
        <v>227</v>
      </c>
      <c r="I1" s="78"/>
      <c r="J1" s="79" t="s">
        <v>230</v>
      </c>
    </row>
    <row r="2" spans="1:10">
      <c r="A2" s="16">
        <v>28.43</v>
      </c>
      <c r="B2" s="16">
        <v>29.5</v>
      </c>
      <c r="C2" s="73">
        <v>31.58</v>
      </c>
      <c r="D2" s="73">
        <v>30.1</v>
      </c>
      <c r="E2" s="55">
        <v>25.57</v>
      </c>
      <c r="F2" s="55">
        <f>((C2+D2)/2)-E2</f>
        <v>5.27</v>
      </c>
      <c r="G2" s="71">
        <f>E2+6.22</f>
        <v>31.79</v>
      </c>
      <c r="H2" s="55">
        <v>26.3</v>
      </c>
      <c r="I2" s="55">
        <f>((C2+D2)/2)-H2</f>
        <v>4.5399999999999991</v>
      </c>
      <c r="J2" s="71">
        <f>H2+5.46</f>
        <v>31.76</v>
      </c>
    </row>
    <row r="3" spans="1:10">
      <c r="A3" s="16">
        <v>27.44</v>
      </c>
      <c r="B3" s="16">
        <v>29.26</v>
      </c>
      <c r="C3" s="73">
        <v>31.79</v>
      </c>
      <c r="D3" s="73">
        <v>29.59</v>
      </c>
      <c r="E3" s="55">
        <v>25.29</v>
      </c>
      <c r="F3" s="55">
        <f t="shared" ref="F3:F49" si="0">((C3+D3)/2)-E3</f>
        <v>5.3999999999999986</v>
      </c>
      <c r="G3" s="71">
        <f t="shared" ref="G3:G66" si="1">E3+6.22</f>
        <v>31.509999999999998</v>
      </c>
      <c r="H3" s="55">
        <v>25.73</v>
      </c>
      <c r="I3" s="55">
        <f t="shared" ref="I3:I49" si="2">((C3+D3)/2)-H3</f>
        <v>4.9599999999999973</v>
      </c>
      <c r="J3" s="71">
        <f t="shared" ref="J3:J66" si="3">H3+5.46</f>
        <v>31.19</v>
      </c>
    </row>
    <row r="4" spans="1:10">
      <c r="A4" s="16">
        <v>28.75</v>
      </c>
      <c r="B4" s="16">
        <v>29.99</v>
      </c>
      <c r="C4" s="73">
        <v>32.770000000000003</v>
      </c>
      <c r="D4" s="73">
        <v>30.27</v>
      </c>
      <c r="E4" s="55">
        <v>26.3</v>
      </c>
      <c r="F4" s="55">
        <f t="shared" si="0"/>
        <v>5.2200000000000024</v>
      </c>
      <c r="G4" s="71">
        <f t="shared" si="1"/>
        <v>32.520000000000003</v>
      </c>
      <c r="H4" s="55">
        <v>26.43</v>
      </c>
      <c r="I4" s="55">
        <f t="shared" si="2"/>
        <v>5.0900000000000034</v>
      </c>
      <c r="J4" s="71">
        <f t="shared" si="3"/>
        <v>31.89</v>
      </c>
    </row>
    <row r="5" spans="1:10">
      <c r="A5" s="16">
        <v>27.79</v>
      </c>
      <c r="B5" s="16">
        <v>30.1</v>
      </c>
      <c r="C5" s="73">
        <v>33.020000000000003</v>
      </c>
      <c r="D5" s="73">
        <v>30.25</v>
      </c>
      <c r="E5" s="55">
        <v>27.42</v>
      </c>
      <c r="F5" s="55">
        <f t="shared" si="0"/>
        <v>4.2149999999999999</v>
      </c>
      <c r="G5" s="71">
        <f t="shared" si="1"/>
        <v>33.64</v>
      </c>
      <c r="H5" s="55">
        <v>27.56</v>
      </c>
      <c r="I5" s="55">
        <f t="shared" si="2"/>
        <v>4.0750000000000028</v>
      </c>
      <c r="J5" s="71">
        <f t="shared" si="3"/>
        <v>33.019999999999996</v>
      </c>
    </row>
    <row r="6" spans="1:10">
      <c r="A6" s="16">
        <v>26.5</v>
      </c>
      <c r="B6" s="16">
        <v>31.12</v>
      </c>
      <c r="C6" s="73">
        <v>30.97</v>
      </c>
      <c r="D6" s="73">
        <v>29.48</v>
      </c>
      <c r="E6" s="55">
        <v>23.98</v>
      </c>
      <c r="F6" s="55">
        <f t="shared" si="0"/>
        <v>6.245000000000001</v>
      </c>
      <c r="G6" s="71">
        <f t="shared" si="1"/>
        <v>30.2</v>
      </c>
      <c r="H6" s="55">
        <v>25.07</v>
      </c>
      <c r="I6" s="55">
        <f t="shared" si="2"/>
        <v>5.1550000000000011</v>
      </c>
      <c r="J6" s="71">
        <f t="shared" si="3"/>
        <v>30.53</v>
      </c>
    </row>
    <row r="7" spans="1:10">
      <c r="A7" s="16">
        <v>32.909999999999997</v>
      </c>
      <c r="B7" s="16" t="s">
        <v>54</v>
      </c>
      <c r="C7" s="73">
        <v>36.47</v>
      </c>
      <c r="D7" s="73">
        <v>33.68</v>
      </c>
      <c r="E7" s="55">
        <v>28.85</v>
      </c>
      <c r="F7" s="55">
        <f t="shared" si="0"/>
        <v>6.2250000000000014</v>
      </c>
      <c r="G7" s="71">
        <f t="shared" si="1"/>
        <v>35.07</v>
      </c>
      <c r="H7" s="55">
        <v>29.51</v>
      </c>
      <c r="I7" s="55">
        <f t="shared" si="2"/>
        <v>5.5650000000000013</v>
      </c>
      <c r="J7" s="71">
        <f t="shared" si="3"/>
        <v>34.97</v>
      </c>
    </row>
    <row r="8" spans="1:10">
      <c r="A8" s="16">
        <v>26.93</v>
      </c>
      <c r="B8" s="16">
        <v>30.45</v>
      </c>
      <c r="C8" s="73">
        <v>30.7</v>
      </c>
      <c r="D8" s="73">
        <v>29.16</v>
      </c>
      <c r="E8" s="55">
        <v>24.18</v>
      </c>
      <c r="F8" s="55">
        <f t="shared" si="0"/>
        <v>5.75</v>
      </c>
      <c r="G8" s="71">
        <f t="shared" si="1"/>
        <v>30.4</v>
      </c>
      <c r="H8" s="55">
        <v>24.54</v>
      </c>
      <c r="I8" s="55">
        <f t="shared" si="2"/>
        <v>5.3900000000000006</v>
      </c>
      <c r="J8" s="71">
        <f t="shared" si="3"/>
        <v>30</v>
      </c>
    </row>
    <row r="9" spans="1:10">
      <c r="A9" s="16">
        <v>28.22</v>
      </c>
      <c r="B9" s="16">
        <v>30.94</v>
      </c>
      <c r="C9" s="73">
        <v>31.18</v>
      </c>
      <c r="D9" s="73">
        <v>30.09</v>
      </c>
      <c r="E9" s="55">
        <v>23.55</v>
      </c>
      <c r="F9" s="55">
        <f t="shared" si="0"/>
        <v>7.0849999999999973</v>
      </c>
      <c r="G9" s="71">
        <f t="shared" si="1"/>
        <v>29.77</v>
      </c>
      <c r="H9" s="55">
        <v>24.15</v>
      </c>
      <c r="I9" s="55">
        <f t="shared" si="2"/>
        <v>6.4849999999999994</v>
      </c>
      <c r="J9" s="71">
        <f t="shared" si="3"/>
        <v>29.61</v>
      </c>
    </row>
    <row r="10" spans="1:10">
      <c r="A10" s="42">
        <v>29.41</v>
      </c>
      <c r="B10" s="42">
        <v>31.33</v>
      </c>
      <c r="C10" s="74">
        <v>31.6</v>
      </c>
      <c r="D10" s="74">
        <v>30.42</v>
      </c>
      <c r="E10" s="55">
        <v>26.09</v>
      </c>
      <c r="F10" s="55">
        <f t="shared" si="0"/>
        <v>4.9200000000000017</v>
      </c>
      <c r="G10" s="71">
        <f t="shared" si="1"/>
        <v>32.31</v>
      </c>
      <c r="H10" s="55">
        <v>27.03</v>
      </c>
      <c r="I10" s="55">
        <f t="shared" si="2"/>
        <v>3.9800000000000004</v>
      </c>
      <c r="J10" s="71">
        <f t="shared" si="3"/>
        <v>32.49</v>
      </c>
    </row>
    <row r="11" spans="1:10">
      <c r="A11" s="42">
        <v>26.74</v>
      </c>
      <c r="B11" s="42">
        <v>31.24</v>
      </c>
      <c r="C11" s="74">
        <v>30.66</v>
      </c>
      <c r="D11" s="74">
        <v>28.7</v>
      </c>
      <c r="E11" s="55">
        <v>24.52</v>
      </c>
      <c r="F11" s="55">
        <f t="shared" si="0"/>
        <v>5.16</v>
      </c>
      <c r="G11" s="71">
        <f t="shared" si="1"/>
        <v>30.74</v>
      </c>
      <c r="H11" s="55">
        <v>25.7</v>
      </c>
      <c r="I11" s="55">
        <f t="shared" si="2"/>
        <v>3.9800000000000004</v>
      </c>
      <c r="J11" s="71">
        <f t="shared" si="3"/>
        <v>31.16</v>
      </c>
    </row>
    <row r="12" spans="1:10">
      <c r="A12" s="42">
        <v>26.36</v>
      </c>
      <c r="B12" s="42">
        <v>31.85</v>
      </c>
      <c r="C12" s="74">
        <v>32.15</v>
      </c>
      <c r="D12" s="74">
        <v>30.52</v>
      </c>
      <c r="E12" s="55">
        <v>25</v>
      </c>
      <c r="F12" s="55">
        <f t="shared" si="0"/>
        <v>6.3350000000000009</v>
      </c>
      <c r="G12" s="71">
        <f t="shared" si="1"/>
        <v>31.22</v>
      </c>
      <c r="H12" s="55">
        <v>26.23</v>
      </c>
      <c r="I12" s="55">
        <f t="shared" si="2"/>
        <v>5.1050000000000004</v>
      </c>
      <c r="J12" s="71">
        <f t="shared" si="3"/>
        <v>31.69</v>
      </c>
    </row>
    <row r="13" spans="1:10">
      <c r="A13" s="42">
        <v>27.49</v>
      </c>
      <c r="B13" s="42">
        <v>30.65</v>
      </c>
      <c r="C13" s="74">
        <v>30.4</v>
      </c>
      <c r="D13" s="74">
        <v>29.73</v>
      </c>
      <c r="E13" s="55">
        <v>24.19</v>
      </c>
      <c r="F13" s="55">
        <f t="shared" si="0"/>
        <v>5.8749999999999964</v>
      </c>
      <c r="G13" s="71">
        <f t="shared" si="1"/>
        <v>30.41</v>
      </c>
      <c r="H13" s="55">
        <v>25.75</v>
      </c>
      <c r="I13" s="55">
        <f t="shared" si="2"/>
        <v>4.3149999999999977</v>
      </c>
      <c r="J13" s="71">
        <f t="shared" si="3"/>
        <v>31.21</v>
      </c>
    </row>
    <row r="14" spans="1:10">
      <c r="A14" s="42">
        <v>27.3</v>
      </c>
      <c r="B14" s="42">
        <v>30.61</v>
      </c>
      <c r="C14" s="74">
        <v>30.23</v>
      </c>
      <c r="D14" s="74">
        <v>29.12</v>
      </c>
      <c r="E14" s="55">
        <v>24.07</v>
      </c>
      <c r="F14" s="55">
        <f t="shared" si="0"/>
        <v>5.6050000000000004</v>
      </c>
      <c r="G14" s="71">
        <f t="shared" si="1"/>
        <v>30.29</v>
      </c>
      <c r="H14" s="55">
        <v>25.11</v>
      </c>
      <c r="I14" s="55">
        <f t="shared" si="2"/>
        <v>4.5650000000000013</v>
      </c>
      <c r="J14" s="71">
        <f t="shared" si="3"/>
        <v>30.57</v>
      </c>
    </row>
    <row r="15" spans="1:10">
      <c r="A15" s="42">
        <v>27.23</v>
      </c>
      <c r="B15" s="42">
        <v>31.39</v>
      </c>
      <c r="C15" s="74">
        <v>31.75</v>
      </c>
      <c r="D15" s="74">
        <v>29.08</v>
      </c>
      <c r="E15" s="55">
        <v>25.1</v>
      </c>
      <c r="F15" s="55">
        <f t="shared" si="0"/>
        <v>5.3149999999999977</v>
      </c>
      <c r="G15" s="71">
        <f t="shared" si="1"/>
        <v>31.32</v>
      </c>
      <c r="H15" s="55">
        <v>25.94</v>
      </c>
      <c r="I15" s="55">
        <f t="shared" si="2"/>
        <v>4.4749999999999979</v>
      </c>
      <c r="J15" s="71">
        <f t="shared" si="3"/>
        <v>31.400000000000002</v>
      </c>
    </row>
    <row r="16" spans="1:10">
      <c r="A16" s="42">
        <v>27.4</v>
      </c>
      <c r="B16" s="42">
        <v>30.7</v>
      </c>
      <c r="C16" s="74">
        <v>30.64</v>
      </c>
      <c r="D16" s="74">
        <v>28.81</v>
      </c>
      <c r="E16" s="55">
        <v>23.93</v>
      </c>
      <c r="F16" s="55">
        <f t="shared" si="0"/>
        <v>5.7950000000000017</v>
      </c>
      <c r="G16" s="71">
        <f t="shared" si="1"/>
        <v>30.15</v>
      </c>
      <c r="H16" s="55">
        <v>24.6</v>
      </c>
      <c r="I16" s="55">
        <f t="shared" si="2"/>
        <v>5.125</v>
      </c>
      <c r="J16" s="71">
        <f t="shared" si="3"/>
        <v>30.060000000000002</v>
      </c>
    </row>
    <row r="17" spans="1:10">
      <c r="A17" s="42">
        <v>29.18</v>
      </c>
      <c r="B17" s="42">
        <v>32.19</v>
      </c>
      <c r="C17" s="74">
        <v>32.42</v>
      </c>
      <c r="D17" s="74">
        <v>31.22</v>
      </c>
      <c r="E17" s="55">
        <v>25.23</v>
      </c>
      <c r="F17" s="55">
        <f t="shared" si="0"/>
        <v>6.59</v>
      </c>
      <c r="G17" s="71">
        <f t="shared" si="1"/>
        <v>31.45</v>
      </c>
      <c r="H17" s="55">
        <v>25.68</v>
      </c>
      <c r="I17" s="55">
        <f t="shared" si="2"/>
        <v>6.1400000000000006</v>
      </c>
      <c r="J17" s="71">
        <f t="shared" si="3"/>
        <v>31.14</v>
      </c>
    </row>
    <row r="18" spans="1:10">
      <c r="A18" s="16">
        <v>26.64</v>
      </c>
      <c r="B18" s="16">
        <v>30.94</v>
      </c>
      <c r="C18" s="73">
        <v>31.19</v>
      </c>
      <c r="D18" s="73">
        <v>30.26</v>
      </c>
      <c r="E18" s="55">
        <v>24.82</v>
      </c>
      <c r="F18" s="55">
        <f t="shared" si="0"/>
        <v>5.9050000000000011</v>
      </c>
      <c r="G18" s="71">
        <f t="shared" si="1"/>
        <v>31.04</v>
      </c>
      <c r="H18" s="55">
        <v>25.74</v>
      </c>
      <c r="I18" s="55">
        <f t="shared" si="2"/>
        <v>4.985000000000003</v>
      </c>
      <c r="J18" s="71">
        <f t="shared" si="3"/>
        <v>31.2</v>
      </c>
    </row>
    <row r="19" spans="1:10">
      <c r="A19" s="16">
        <v>24.44</v>
      </c>
      <c r="B19" s="16">
        <v>30.54</v>
      </c>
      <c r="C19" s="73">
        <v>30.37</v>
      </c>
      <c r="D19" s="73">
        <v>28.67</v>
      </c>
      <c r="E19" s="55">
        <v>24.1</v>
      </c>
      <c r="F19" s="55">
        <f t="shared" si="0"/>
        <v>5.4200000000000017</v>
      </c>
      <c r="G19" s="71">
        <f t="shared" si="1"/>
        <v>30.32</v>
      </c>
      <c r="H19" s="55">
        <v>24.64</v>
      </c>
      <c r="I19" s="55">
        <f t="shared" si="2"/>
        <v>4.8800000000000026</v>
      </c>
      <c r="J19" s="71">
        <f t="shared" si="3"/>
        <v>30.1</v>
      </c>
    </row>
    <row r="20" spans="1:10">
      <c r="A20" s="16">
        <v>24.51</v>
      </c>
      <c r="B20" s="16">
        <v>28.56</v>
      </c>
      <c r="C20" s="73">
        <v>30.36</v>
      </c>
      <c r="D20" s="73">
        <v>29.18</v>
      </c>
      <c r="E20" s="55">
        <v>24.28</v>
      </c>
      <c r="F20" s="55">
        <f t="shared" si="0"/>
        <v>5.4899999999999984</v>
      </c>
      <c r="G20" s="71">
        <f t="shared" si="1"/>
        <v>30.5</v>
      </c>
      <c r="H20" s="55">
        <v>24.67</v>
      </c>
      <c r="I20" s="55">
        <f t="shared" si="2"/>
        <v>5.0999999999999979</v>
      </c>
      <c r="J20" s="71">
        <f t="shared" si="3"/>
        <v>30.130000000000003</v>
      </c>
    </row>
    <row r="21" spans="1:10">
      <c r="A21" s="16">
        <v>25.22</v>
      </c>
      <c r="B21" s="16">
        <v>31.05</v>
      </c>
      <c r="C21" s="73">
        <v>30.97</v>
      </c>
      <c r="D21" s="73">
        <v>29.93</v>
      </c>
      <c r="E21" s="55">
        <v>24.09</v>
      </c>
      <c r="F21" s="55">
        <f t="shared" si="0"/>
        <v>6.3599999999999994</v>
      </c>
      <c r="G21" s="71">
        <f t="shared" si="1"/>
        <v>30.31</v>
      </c>
      <c r="H21" s="55">
        <v>25.13</v>
      </c>
      <c r="I21" s="55">
        <f t="shared" si="2"/>
        <v>5.32</v>
      </c>
      <c r="J21" s="71">
        <f t="shared" si="3"/>
        <v>30.59</v>
      </c>
    </row>
    <row r="22" spans="1:10">
      <c r="A22" s="16">
        <v>24.39</v>
      </c>
      <c r="B22" s="16">
        <v>30.04</v>
      </c>
      <c r="C22" s="73">
        <v>30.04</v>
      </c>
      <c r="D22" s="73">
        <v>29.42</v>
      </c>
      <c r="E22" s="55">
        <v>23.45</v>
      </c>
      <c r="F22" s="55">
        <f t="shared" si="0"/>
        <v>6.2800000000000011</v>
      </c>
      <c r="G22" s="71">
        <f t="shared" si="1"/>
        <v>29.669999999999998</v>
      </c>
      <c r="H22" s="55">
        <v>24.22</v>
      </c>
      <c r="I22" s="55">
        <f t="shared" si="2"/>
        <v>5.5100000000000016</v>
      </c>
      <c r="J22" s="71">
        <f t="shared" si="3"/>
        <v>29.68</v>
      </c>
    </row>
    <row r="23" spans="1:10">
      <c r="A23" s="16">
        <v>25.13</v>
      </c>
      <c r="B23" s="16">
        <v>30.46</v>
      </c>
      <c r="C23" s="73">
        <v>30.44</v>
      </c>
      <c r="D23" s="73">
        <v>29.59</v>
      </c>
      <c r="E23" s="55">
        <v>23.13</v>
      </c>
      <c r="F23" s="55">
        <f t="shared" si="0"/>
        <v>6.8850000000000016</v>
      </c>
      <c r="G23" s="71">
        <f t="shared" si="1"/>
        <v>29.349999999999998</v>
      </c>
      <c r="H23" s="55">
        <v>24.05</v>
      </c>
      <c r="I23" s="55">
        <f t="shared" si="2"/>
        <v>5.9649999999999999</v>
      </c>
      <c r="J23" s="71">
        <f t="shared" si="3"/>
        <v>29.51</v>
      </c>
    </row>
    <row r="24" spans="1:10">
      <c r="A24" s="16">
        <v>26.36</v>
      </c>
      <c r="B24" s="16">
        <v>31.12</v>
      </c>
      <c r="C24" s="73">
        <v>30.82</v>
      </c>
      <c r="D24" s="73">
        <v>30.65</v>
      </c>
      <c r="E24" s="55">
        <v>23.19</v>
      </c>
      <c r="F24" s="55">
        <f t="shared" si="0"/>
        <v>7.5449999999999982</v>
      </c>
      <c r="G24" s="71">
        <f t="shared" si="1"/>
        <v>29.41</v>
      </c>
      <c r="H24" s="55">
        <v>24.59</v>
      </c>
      <c r="I24" s="55">
        <f t="shared" si="2"/>
        <v>6.1449999999999996</v>
      </c>
      <c r="J24" s="71">
        <f t="shared" si="3"/>
        <v>30.05</v>
      </c>
    </row>
    <row r="25" spans="1:10">
      <c r="A25" s="16">
        <v>26.05</v>
      </c>
      <c r="B25" s="16">
        <v>31.1</v>
      </c>
      <c r="C25" s="73">
        <v>31.03</v>
      </c>
      <c r="D25" s="73">
        <v>30.72</v>
      </c>
      <c r="E25" s="55">
        <v>23.84</v>
      </c>
      <c r="F25" s="55">
        <f t="shared" si="0"/>
        <v>7.0350000000000001</v>
      </c>
      <c r="G25" s="71">
        <f t="shared" si="1"/>
        <v>30.06</v>
      </c>
      <c r="H25" s="55">
        <v>24.25</v>
      </c>
      <c r="I25" s="55">
        <f t="shared" si="2"/>
        <v>6.625</v>
      </c>
      <c r="J25" s="71">
        <f t="shared" si="3"/>
        <v>29.71</v>
      </c>
    </row>
    <row r="26" spans="1:10">
      <c r="A26" s="42">
        <v>30.4</v>
      </c>
      <c r="B26" s="42">
        <v>33.97</v>
      </c>
      <c r="C26" s="74">
        <v>33.9</v>
      </c>
      <c r="D26" s="74">
        <v>32.14</v>
      </c>
      <c r="E26" s="55">
        <v>26.62</v>
      </c>
      <c r="F26" s="55">
        <f t="shared" si="0"/>
        <v>6.399999999999995</v>
      </c>
      <c r="G26" s="71">
        <f t="shared" si="1"/>
        <v>32.840000000000003</v>
      </c>
      <c r="H26" s="55">
        <v>28.01</v>
      </c>
      <c r="I26" s="55">
        <f t="shared" si="2"/>
        <v>5.0099999999999945</v>
      </c>
      <c r="J26" s="71">
        <f t="shared" si="3"/>
        <v>33.47</v>
      </c>
    </row>
    <row r="27" spans="1:10">
      <c r="A27" s="42">
        <v>29.28</v>
      </c>
      <c r="B27" s="42">
        <v>32.79</v>
      </c>
      <c r="C27" s="74">
        <v>32.880000000000003</v>
      </c>
      <c r="D27" s="74">
        <v>31.57</v>
      </c>
      <c r="E27" s="55">
        <v>26.26</v>
      </c>
      <c r="F27" s="55">
        <f t="shared" si="0"/>
        <v>5.9649999999999999</v>
      </c>
      <c r="G27" s="71">
        <f t="shared" si="1"/>
        <v>32.480000000000004</v>
      </c>
      <c r="H27" s="55">
        <v>27.15</v>
      </c>
      <c r="I27" s="55">
        <f t="shared" si="2"/>
        <v>5.0750000000000028</v>
      </c>
      <c r="J27" s="71">
        <f t="shared" si="3"/>
        <v>32.61</v>
      </c>
    </row>
    <row r="28" spans="1:10">
      <c r="A28" s="42">
        <v>28.31</v>
      </c>
      <c r="B28" s="42">
        <v>34.01</v>
      </c>
      <c r="C28" s="74">
        <v>33.270000000000003</v>
      </c>
      <c r="D28" s="74">
        <v>33.44</v>
      </c>
      <c r="E28" s="55">
        <v>26.7</v>
      </c>
      <c r="F28" s="55">
        <f t="shared" si="0"/>
        <v>6.6550000000000047</v>
      </c>
      <c r="G28" s="71">
        <f t="shared" si="1"/>
        <v>32.92</v>
      </c>
      <c r="H28" s="55">
        <v>27.28</v>
      </c>
      <c r="I28" s="55">
        <f t="shared" si="2"/>
        <v>6.0750000000000028</v>
      </c>
      <c r="J28" s="71">
        <f t="shared" si="3"/>
        <v>32.74</v>
      </c>
    </row>
    <row r="29" spans="1:10">
      <c r="A29" s="42">
        <v>28.47</v>
      </c>
      <c r="B29" s="42">
        <v>33.299999999999997</v>
      </c>
      <c r="C29" s="74">
        <v>33.31</v>
      </c>
      <c r="D29" s="74">
        <v>32.33</v>
      </c>
      <c r="E29" s="55">
        <v>26.15</v>
      </c>
      <c r="F29" s="55">
        <f t="shared" si="0"/>
        <v>6.6700000000000017</v>
      </c>
      <c r="G29" s="71">
        <f t="shared" si="1"/>
        <v>32.369999999999997</v>
      </c>
      <c r="H29" s="55">
        <v>27.27</v>
      </c>
      <c r="I29" s="55">
        <f t="shared" si="2"/>
        <v>5.5500000000000007</v>
      </c>
      <c r="J29" s="71">
        <f t="shared" si="3"/>
        <v>32.729999999999997</v>
      </c>
    </row>
    <row r="30" spans="1:10">
      <c r="A30" s="42">
        <v>27.57</v>
      </c>
      <c r="B30" s="42">
        <v>33.450000000000003</v>
      </c>
      <c r="C30" s="74">
        <v>33.44</v>
      </c>
      <c r="D30" s="74">
        <v>32.18</v>
      </c>
      <c r="E30" s="55">
        <v>27.13</v>
      </c>
      <c r="F30" s="55">
        <f t="shared" si="0"/>
        <v>5.6800000000000033</v>
      </c>
      <c r="G30" s="71">
        <f t="shared" si="1"/>
        <v>33.35</v>
      </c>
      <c r="H30" s="55">
        <v>27.72</v>
      </c>
      <c r="I30" s="55">
        <f t="shared" si="2"/>
        <v>5.0900000000000034</v>
      </c>
      <c r="J30" s="71">
        <f t="shared" si="3"/>
        <v>33.18</v>
      </c>
    </row>
    <row r="31" spans="1:10">
      <c r="A31" s="42">
        <v>28.14</v>
      </c>
      <c r="B31" s="42">
        <v>33.36</v>
      </c>
      <c r="C31" s="74">
        <v>33.57</v>
      </c>
      <c r="D31" s="74">
        <v>34.53</v>
      </c>
      <c r="E31" s="55">
        <v>26.27</v>
      </c>
      <c r="F31" s="55">
        <f t="shared" si="0"/>
        <v>7.7799999999999976</v>
      </c>
      <c r="G31" s="71">
        <f t="shared" si="1"/>
        <v>32.49</v>
      </c>
      <c r="H31" s="55">
        <v>26.84</v>
      </c>
      <c r="I31" s="55">
        <f t="shared" si="2"/>
        <v>7.2099999999999973</v>
      </c>
      <c r="J31" s="71">
        <f t="shared" si="3"/>
        <v>32.299999999999997</v>
      </c>
    </row>
    <row r="32" spans="1:10">
      <c r="A32" s="42">
        <v>27.05</v>
      </c>
      <c r="B32" s="42">
        <v>32.93</v>
      </c>
      <c r="C32" s="74">
        <v>32.93</v>
      </c>
      <c r="D32" s="74">
        <v>32.53</v>
      </c>
      <c r="E32" s="55">
        <v>25.71</v>
      </c>
      <c r="F32" s="55">
        <f t="shared" si="0"/>
        <v>7.0200000000000031</v>
      </c>
      <c r="G32" s="71">
        <f t="shared" si="1"/>
        <v>31.93</v>
      </c>
      <c r="H32" s="55">
        <v>26.65</v>
      </c>
      <c r="I32" s="55">
        <f t="shared" si="2"/>
        <v>6.0800000000000054</v>
      </c>
      <c r="J32" s="71">
        <f t="shared" si="3"/>
        <v>32.11</v>
      </c>
    </row>
    <row r="33" spans="1:10">
      <c r="A33" s="42">
        <v>28.57</v>
      </c>
      <c r="B33" s="42">
        <v>34.03</v>
      </c>
      <c r="C33" s="74">
        <v>33.42</v>
      </c>
      <c r="D33" s="74">
        <v>32.81</v>
      </c>
      <c r="E33" s="55">
        <v>26.66</v>
      </c>
      <c r="F33" s="55">
        <f t="shared" si="0"/>
        <v>6.4550000000000018</v>
      </c>
      <c r="G33" s="71">
        <f t="shared" si="1"/>
        <v>32.880000000000003</v>
      </c>
      <c r="H33" s="55">
        <v>24.78</v>
      </c>
      <c r="I33" s="55">
        <f t="shared" si="2"/>
        <v>8.3350000000000009</v>
      </c>
      <c r="J33" s="71">
        <f t="shared" si="3"/>
        <v>30.240000000000002</v>
      </c>
    </row>
    <row r="34" spans="1:10">
      <c r="A34" s="16">
        <v>28.37</v>
      </c>
      <c r="B34" s="16">
        <v>33</v>
      </c>
      <c r="C34" s="73">
        <v>33.51</v>
      </c>
      <c r="D34" s="73">
        <v>32.43</v>
      </c>
      <c r="E34" s="55">
        <v>26.7</v>
      </c>
      <c r="F34" s="55">
        <f t="shared" si="0"/>
        <v>6.27</v>
      </c>
      <c r="G34" s="71">
        <f t="shared" si="1"/>
        <v>32.92</v>
      </c>
      <c r="H34" s="55">
        <v>27.25</v>
      </c>
      <c r="I34" s="55">
        <f t="shared" si="2"/>
        <v>5.7199999999999989</v>
      </c>
      <c r="J34" s="71">
        <f t="shared" si="3"/>
        <v>32.71</v>
      </c>
    </row>
    <row r="35" spans="1:10">
      <c r="A35" s="16">
        <v>28.36</v>
      </c>
      <c r="B35" s="16">
        <v>33.21</v>
      </c>
      <c r="C35" s="73">
        <v>33.39</v>
      </c>
      <c r="D35" s="73">
        <v>31.48</v>
      </c>
      <c r="E35" s="55">
        <v>25.78</v>
      </c>
      <c r="F35" s="55">
        <f t="shared" si="0"/>
        <v>6.6550000000000011</v>
      </c>
      <c r="G35" s="71">
        <f t="shared" si="1"/>
        <v>32</v>
      </c>
      <c r="H35" s="55">
        <v>26.76</v>
      </c>
      <c r="I35" s="55">
        <f t="shared" si="2"/>
        <v>5.6750000000000007</v>
      </c>
      <c r="J35" s="71">
        <f t="shared" si="3"/>
        <v>32.22</v>
      </c>
    </row>
    <row r="36" spans="1:10">
      <c r="A36" s="16">
        <v>28.33</v>
      </c>
      <c r="B36" s="16">
        <v>31.84</v>
      </c>
      <c r="C36" s="73">
        <v>31.56</v>
      </c>
      <c r="D36" s="73">
        <v>30.02</v>
      </c>
      <c r="E36" s="55">
        <v>24.52</v>
      </c>
      <c r="F36" s="55">
        <f t="shared" si="0"/>
        <v>6.27</v>
      </c>
      <c r="G36" s="71">
        <f t="shared" si="1"/>
        <v>30.74</v>
      </c>
      <c r="H36" s="55">
        <v>25.52</v>
      </c>
      <c r="I36" s="55">
        <f t="shared" si="2"/>
        <v>5.27</v>
      </c>
      <c r="J36" s="71">
        <f t="shared" si="3"/>
        <v>30.98</v>
      </c>
    </row>
    <row r="37" spans="1:10">
      <c r="A37" s="16">
        <v>28</v>
      </c>
      <c r="B37" s="16">
        <v>33.369999999999997</v>
      </c>
      <c r="C37" s="73">
        <v>33.81</v>
      </c>
      <c r="D37" s="73">
        <v>32.049999999999997</v>
      </c>
      <c r="E37" s="55">
        <v>26.21</v>
      </c>
      <c r="F37" s="55">
        <f t="shared" si="0"/>
        <v>6.7199999999999989</v>
      </c>
      <c r="G37" s="71">
        <f t="shared" si="1"/>
        <v>32.43</v>
      </c>
      <c r="H37" s="55">
        <v>26.91</v>
      </c>
      <c r="I37" s="55">
        <f t="shared" si="2"/>
        <v>6.02</v>
      </c>
      <c r="J37" s="71">
        <f t="shared" si="3"/>
        <v>32.369999999999997</v>
      </c>
    </row>
    <row r="38" spans="1:10">
      <c r="A38" s="16">
        <v>27.25</v>
      </c>
      <c r="B38" s="16">
        <v>31.44</v>
      </c>
      <c r="C38" s="73">
        <v>31.53</v>
      </c>
      <c r="D38" s="73">
        <v>29.99</v>
      </c>
      <c r="E38" s="55">
        <v>24.19</v>
      </c>
      <c r="F38" s="55">
        <f t="shared" si="0"/>
        <v>6.5699999999999967</v>
      </c>
      <c r="G38" s="71">
        <f t="shared" si="1"/>
        <v>30.41</v>
      </c>
      <c r="H38" s="55">
        <v>25.13</v>
      </c>
      <c r="I38" s="55">
        <f t="shared" si="2"/>
        <v>5.629999999999999</v>
      </c>
      <c r="J38" s="71">
        <f t="shared" si="3"/>
        <v>30.59</v>
      </c>
    </row>
    <row r="39" spans="1:10">
      <c r="A39" s="16">
        <v>29.16</v>
      </c>
      <c r="B39" s="16">
        <v>33.36</v>
      </c>
      <c r="C39" s="73">
        <v>33.549999999999997</v>
      </c>
      <c r="D39" s="73">
        <v>30.76</v>
      </c>
      <c r="E39" s="55">
        <v>26.34</v>
      </c>
      <c r="F39" s="55">
        <f t="shared" si="0"/>
        <v>5.8150000000000013</v>
      </c>
      <c r="G39" s="71">
        <f t="shared" si="1"/>
        <v>32.56</v>
      </c>
      <c r="H39" s="55">
        <v>25.33</v>
      </c>
      <c r="I39" s="55">
        <f t="shared" si="2"/>
        <v>6.8250000000000028</v>
      </c>
      <c r="J39" s="71">
        <f t="shared" si="3"/>
        <v>30.79</v>
      </c>
    </row>
    <row r="40" spans="1:10">
      <c r="A40" s="16">
        <v>30.01</v>
      </c>
      <c r="B40" s="16">
        <v>34.92</v>
      </c>
      <c r="C40" s="73">
        <v>36.6</v>
      </c>
      <c r="D40" s="73">
        <v>31.4</v>
      </c>
      <c r="E40" s="55">
        <v>26.65</v>
      </c>
      <c r="F40" s="55">
        <f t="shared" si="0"/>
        <v>7.3500000000000014</v>
      </c>
      <c r="G40" s="71">
        <f t="shared" si="1"/>
        <v>32.869999999999997</v>
      </c>
      <c r="H40" s="55">
        <v>27.71</v>
      </c>
      <c r="I40" s="55">
        <f t="shared" si="2"/>
        <v>6.2899999999999991</v>
      </c>
      <c r="J40" s="71">
        <f t="shared" si="3"/>
        <v>33.17</v>
      </c>
    </row>
    <row r="41" spans="1:10">
      <c r="A41" s="16">
        <v>30.59</v>
      </c>
      <c r="B41" s="16">
        <v>36.03</v>
      </c>
      <c r="C41" s="73">
        <v>35.61</v>
      </c>
      <c r="D41" s="73">
        <v>32.76</v>
      </c>
      <c r="E41" s="55">
        <v>27.43</v>
      </c>
      <c r="F41" s="55">
        <f t="shared" si="0"/>
        <v>6.7550000000000026</v>
      </c>
      <c r="G41" s="71">
        <f t="shared" si="1"/>
        <v>33.65</v>
      </c>
      <c r="H41" s="55">
        <v>30.51</v>
      </c>
      <c r="I41" s="55">
        <f t="shared" si="2"/>
        <v>3.6750000000000007</v>
      </c>
      <c r="J41" s="71">
        <f t="shared" si="3"/>
        <v>35.97</v>
      </c>
    </row>
    <row r="42" spans="1:10">
      <c r="A42" s="42">
        <v>31.25</v>
      </c>
      <c r="B42" s="42">
        <v>34.14</v>
      </c>
      <c r="C42" s="74">
        <v>34.22</v>
      </c>
      <c r="D42" s="74">
        <v>32.119999999999997</v>
      </c>
      <c r="E42" s="55">
        <v>28.2</v>
      </c>
      <c r="F42" s="55">
        <f t="shared" si="0"/>
        <v>4.9700000000000024</v>
      </c>
      <c r="G42" s="71">
        <f t="shared" si="1"/>
        <v>34.42</v>
      </c>
      <c r="H42" s="55">
        <v>27.63</v>
      </c>
      <c r="I42" s="55">
        <f t="shared" si="2"/>
        <v>5.5400000000000027</v>
      </c>
      <c r="J42" s="71">
        <f t="shared" si="3"/>
        <v>33.089999999999996</v>
      </c>
    </row>
    <row r="43" spans="1:10">
      <c r="A43" s="42">
        <v>29.29</v>
      </c>
      <c r="B43" s="42">
        <v>32.58</v>
      </c>
      <c r="C43" s="74">
        <v>33.1</v>
      </c>
      <c r="D43" s="74">
        <v>31.73</v>
      </c>
      <c r="E43" s="55">
        <v>26.2</v>
      </c>
      <c r="F43" s="55">
        <f t="shared" si="0"/>
        <v>6.2149999999999999</v>
      </c>
      <c r="G43" s="71">
        <f t="shared" si="1"/>
        <v>32.42</v>
      </c>
      <c r="H43" s="55">
        <v>27.11</v>
      </c>
      <c r="I43" s="55">
        <f t="shared" si="2"/>
        <v>5.3049999999999997</v>
      </c>
      <c r="J43" s="71">
        <f t="shared" si="3"/>
        <v>32.57</v>
      </c>
    </row>
    <row r="44" spans="1:10">
      <c r="A44" s="42">
        <v>29.12</v>
      </c>
      <c r="B44" s="42">
        <v>35.659999999999997</v>
      </c>
      <c r="C44" s="74">
        <v>34.590000000000003</v>
      </c>
      <c r="D44" s="74">
        <v>33.33</v>
      </c>
      <c r="E44" s="55">
        <v>27.18</v>
      </c>
      <c r="F44" s="55">
        <f t="shared" si="0"/>
        <v>6.7800000000000011</v>
      </c>
      <c r="G44" s="71">
        <f t="shared" si="1"/>
        <v>33.4</v>
      </c>
      <c r="H44" s="55">
        <v>27.54</v>
      </c>
      <c r="I44" s="55">
        <f t="shared" si="2"/>
        <v>6.4200000000000017</v>
      </c>
      <c r="J44" s="71">
        <f t="shared" si="3"/>
        <v>33</v>
      </c>
    </row>
    <row r="45" spans="1:10">
      <c r="A45" s="42">
        <v>28.58</v>
      </c>
      <c r="B45" s="42">
        <v>34.17</v>
      </c>
      <c r="C45" s="74">
        <v>33.71</v>
      </c>
      <c r="D45" s="74">
        <v>32.590000000000003</v>
      </c>
      <c r="E45" s="55">
        <v>26.85</v>
      </c>
      <c r="F45" s="55">
        <f t="shared" si="0"/>
        <v>6.3000000000000043</v>
      </c>
      <c r="G45" s="71">
        <f t="shared" si="1"/>
        <v>33.07</v>
      </c>
      <c r="H45" s="55">
        <v>27.36</v>
      </c>
      <c r="I45" s="55">
        <f t="shared" si="2"/>
        <v>5.7900000000000063</v>
      </c>
      <c r="J45" s="71">
        <f t="shared" si="3"/>
        <v>32.82</v>
      </c>
    </row>
    <row r="46" spans="1:10">
      <c r="A46" s="42">
        <v>28.62</v>
      </c>
      <c r="B46" s="42">
        <v>34.71</v>
      </c>
      <c r="C46" s="74">
        <v>34.840000000000003</v>
      </c>
      <c r="D46" s="74">
        <v>34.380000000000003</v>
      </c>
      <c r="E46" s="55">
        <v>26.89</v>
      </c>
      <c r="F46" s="55">
        <f t="shared" si="0"/>
        <v>7.7199999999999989</v>
      </c>
      <c r="G46" s="71">
        <f t="shared" si="1"/>
        <v>33.11</v>
      </c>
      <c r="H46" s="55">
        <v>29.02</v>
      </c>
      <c r="I46" s="55">
        <f t="shared" si="2"/>
        <v>5.59</v>
      </c>
      <c r="J46" s="71">
        <f t="shared" si="3"/>
        <v>34.479999999999997</v>
      </c>
    </row>
    <row r="47" spans="1:10">
      <c r="A47" s="42">
        <v>29.8</v>
      </c>
      <c r="B47" s="42">
        <v>33.43</v>
      </c>
      <c r="C47" s="74">
        <v>33.49</v>
      </c>
      <c r="D47" s="74">
        <v>32.479999999999997</v>
      </c>
      <c r="E47" s="55">
        <v>26.44</v>
      </c>
      <c r="F47" s="55">
        <f t="shared" si="0"/>
        <v>6.5449999999999982</v>
      </c>
      <c r="G47" s="71">
        <f t="shared" si="1"/>
        <v>32.660000000000004</v>
      </c>
      <c r="H47" s="55">
        <v>27.35</v>
      </c>
      <c r="I47" s="55">
        <f t="shared" si="2"/>
        <v>5.634999999999998</v>
      </c>
      <c r="J47" s="71">
        <f t="shared" si="3"/>
        <v>32.81</v>
      </c>
    </row>
    <row r="48" spans="1:10">
      <c r="A48" s="42">
        <v>28.03</v>
      </c>
      <c r="B48" s="42">
        <v>33.229999999999997</v>
      </c>
      <c r="C48" s="74">
        <v>32.5</v>
      </c>
      <c r="D48" s="74">
        <v>32.729999999999997</v>
      </c>
      <c r="E48" s="55">
        <v>26.08</v>
      </c>
      <c r="F48" s="55">
        <f t="shared" si="0"/>
        <v>6.5349999999999966</v>
      </c>
      <c r="G48" s="71">
        <f t="shared" si="1"/>
        <v>32.299999999999997</v>
      </c>
      <c r="H48" s="55">
        <v>27.11</v>
      </c>
      <c r="I48" s="55">
        <f t="shared" si="2"/>
        <v>5.5049999999999955</v>
      </c>
      <c r="J48" s="71">
        <f t="shared" si="3"/>
        <v>32.57</v>
      </c>
    </row>
    <row r="49" spans="1:10">
      <c r="A49" s="42">
        <v>31.26</v>
      </c>
      <c r="B49" s="42">
        <v>33.75</v>
      </c>
      <c r="C49" s="74">
        <v>33.520000000000003</v>
      </c>
      <c r="D49" s="74">
        <v>33.74</v>
      </c>
      <c r="E49" s="55">
        <v>27.09</v>
      </c>
      <c r="F49" s="55">
        <f t="shared" si="0"/>
        <v>6.5400000000000027</v>
      </c>
      <c r="G49" s="71">
        <f t="shared" si="1"/>
        <v>33.31</v>
      </c>
      <c r="H49" s="55">
        <v>28.25</v>
      </c>
      <c r="I49" s="55">
        <f t="shared" si="2"/>
        <v>5.3800000000000026</v>
      </c>
      <c r="J49" s="71">
        <f t="shared" si="3"/>
        <v>33.71</v>
      </c>
    </row>
    <row r="50" spans="1:10">
      <c r="E50" s="55">
        <v>23.63</v>
      </c>
      <c r="F50" s="55">
        <f>AVERAGE(F2:F49)</f>
        <v>6.2200000000000024</v>
      </c>
      <c r="G50" s="71">
        <f t="shared" si="1"/>
        <v>29.849999999999998</v>
      </c>
      <c r="H50" s="55">
        <v>24.94</v>
      </c>
      <c r="I50" s="55">
        <f>AVERAGE(I2:I49)</f>
        <v>5.4618750000000018</v>
      </c>
      <c r="J50" s="71">
        <f t="shared" si="3"/>
        <v>30.400000000000002</v>
      </c>
    </row>
    <row r="51" spans="1:10">
      <c r="E51" s="55">
        <v>23.64</v>
      </c>
      <c r="G51" s="71">
        <f t="shared" si="1"/>
        <v>29.86</v>
      </c>
      <c r="H51" s="55">
        <v>24.8</v>
      </c>
      <c r="J51" s="71">
        <f t="shared" si="3"/>
        <v>30.26</v>
      </c>
    </row>
    <row r="52" spans="1:10">
      <c r="E52" s="55">
        <v>23.75</v>
      </c>
      <c r="G52" s="71">
        <f t="shared" si="1"/>
        <v>29.97</v>
      </c>
      <c r="H52" s="55">
        <v>24.63</v>
      </c>
      <c r="J52" s="71">
        <f t="shared" si="3"/>
        <v>30.09</v>
      </c>
    </row>
    <row r="53" spans="1:10">
      <c r="E53" s="55">
        <v>23.9</v>
      </c>
      <c r="G53" s="71">
        <f t="shared" si="1"/>
        <v>30.119999999999997</v>
      </c>
      <c r="H53" s="55">
        <v>24.86</v>
      </c>
      <c r="J53" s="71">
        <f t="shared" si="3"/>
        <v>30.32</v>
      </c>
    </row>
    <row r="54" spans="1:10">
      <c r="E54" s="55">
        <v>23.59</v>
      </c>
      <c r="G54" s="71">
        <f t="shared" si="1"/>
        <v>29.81</v>
      </c>
      <c r="H54" s="55">
        <v>24.15</v>
      </c>
      <c r="J54" s="71">
        <f t="shared" si="3"/>
        <v>29.61</v>
      </c>
    </row>
    <row r="55" spans="1:10">
      <c r="E55" s="55">
        <v>23.91</v>
      </c>
      <c r="G55" s="71">
        <f t="shared" si="1"/>
        <v>30.13</v>
      </c>
      <c r="H55" s="55">
        <v>24.57</v>
      </c>
      <c r="J55" s="71">
        <f t="shared" si="3"/>
        <v>30.03</v>
      </c>
    </row>
    <row r="56" spans="1:10">
      <c r="E56" s="55">
        <v>25</v>
      </c>
      <c r="G56" s="71">
        <f t="shared" si="1"/>
        <v>31.22</v>
      </c>
      <c r="H56" s="55">
        <v>26.53</v>
      </c>
      <c r="J56" s="71">
        <f t="shared" si="3"/>
        <v>31.990000000000002</v>
      </c>
    </row>
    <row r="57" spans="1:10">
      <c r="E57" s="55">
        <v>26.28</v>
      </c>
      <c r="G57" s="71">
        <f t="shared" si="1"/>
        <v>32.5</v>
      </c>
      <c r="H57" s="55">
        <v>27.71</v>
      </c>
      <c r="J57" s="71">
        <f t="shared" si="3"/>
        <v>33.17</v>
      </c>
    </row>
    <row r="58" spans="1:10">
      <c r="A58" s="42"/>
      <c r="B58" s="42"/>
      <c r="C58" s="74"/>
      <c r="D58" s="74"/>
      <c r="E58" s="55">
        <v>24.24</v>
      </c>
      <c r="G58" s="71">
        <f t="shared" si="1"/>
        <v>30.459999999999997</v>
      </c>
      <c r="H58" s="55">
        <v>25.07</v>
      </c>
      <c r="J58" s="71">
        <f t="shared" si="3"/>
        <v>30.53</v>
      </c>
    </row>
    <row r="59" spans="1:10">
      <c r="A59" s="42"/>
      <c r="B59" s="42"/>
      <c r="C59" s="74"/>
      <c r="D59" s="74"/>
      <c r="E59" s="55">
        <v>23.15</v>
      </c>
      <c r="G59" s="71">
        <f t="shared" si="1"/>
        <v>29.369999999999997</v>
      </c>
      <c r="H59" s="55">
        <v>24.48</v>
      </c>
      <c r="J59" s="71">
        <f t="shared" si="3"/>
        <v>29.94</v>
      </c>
    </row>
    <row r="60" spans="1:10">
      <c r="A60" s="42"/>
      <c r="B60" s="42"/>
      <c r="C60" s="74"/>
      <c r="D60" s="74"/>
      <c r="E60" s="55">
        <v>22.5</v>
      </c>
      <c r="G60" s="71">
        <f t="shared" si="1"/>
        <v>28.72</v>
      </c>
      <c r="H60" s="55">
        <v>23.93</v>
      </c>
      <c r="J60" s="71">
        <f t="shared" si="3"/>
        <v>29.39</v>
      </c>
    </row>
    <row r="61" spans="1:10">
      <c r="A61" s="42"/>
      <c r="B61" s="42"/>
      <c r="C61" s="74"/>
      <c r="D61" s="74"/>
      <c r="E61" s="55">
        <v>22.38</v>
      </c>
      <c r="G61" s="71">
        <f t="shared" si="1"/>
        <v>28.599999999999998</v>
      </c>
      <c r="H61" s="55">
        <v>23.22</v>
      </c>
      <c r="J61" s="71">
        <f t="shared" si="3"/>
        <v>28.68</v>
      </c>
    </row>
    <row r="62" spans="1:10">
      <c r="A62" s="42"/>
      <c r="B62" s="42"/>
      <c r="C62" s="74"/>
      <c r="D62" s="74"/>
      <c r="E62" s="55">
        <v>23.56</v>
      </c>
      <c r="G62" s="71">
        <f t="shared" si="1"/>
        <v>29.779999999999998</v>
      </c>
      <c r="H62" s="55">
        <v>24.59</v>
      </c>
      <c r="J62" s="71">
        <f t="shared" si="3"/>
        <v>30.05</v>
      </c>
    </row>
    <row r="63" spans="1:10">
      <c r="A63" s="42"/>
      <c r="B63" s="42"/>
      <c r="C63" s="74"/>
      <c r="D63" s="74"/>
      <c r="E63" s="55">
        <v>23.38</v>
      </c>
      <c r="G63" s="71">
        <f t="shared" si="1"/>
        <v>29.599999999999998</v>
      </c>
      <c r="H63" s="55">
        <v>24.21</v>
      </c>
      <c r="J63" s="71">
        <f t="shared" si="3"/>
        <v>29.67</v>
      </c>
    </row>
    <row r="64" spans="1:10">
      <c r="A64" s="42"/>
      <c r="B64" s="42"/>
      <c r="C64" s="74"/>
      <c r="D64" s="74"/>
      <c r="E64" s="55">
        <v>23.17</v>
      </c>
      <c r="G64" s="71">
        <f t="shared" si="1"/>
        <v>29.39</v>
      </c>
      <c r="H64" s="55">
        <v>24.24</v>
      </c>
      <c r="J64" s="71">
        <f t="shared" si="3"/>
        <v>29.7</v>
      </c>
    </row>
    <row r="65" spans="1:10">
      <c r="A65" s="42"/>
      <c r="B65" s="42"/>
      <c r="C65" s="74"/>
      <c r="D65" s="74"/>
      <c r="E65" s="55">
        <v>23.15</v>
      </c>
      <c r="G65" s="71">
        <f t="shared" si="1"/>
        <v>29.369999999999997</v>
      </c>
      <c r="H65" s="55">
        <v>23.81</v>
      </c>
      <c r="J65" s="71">
        <f t="shared" si="3"/>
        <v>29.27</v>
      </c>
    </row>
    <row r="66" spans="1:10">
      <c r="E66" s="55">
        <v>24.31</v>
      </c>
      <c r="G66" s="71">
        <f t="shared" si="1"/>
        <v>30.529999999999998</v>
      </c>
      <c r="H66" s="55">
        <v>25.06</v>
      </c>
      <c r="J66" s="71">
        <f t="shared" si="3"/>
        <v>30.52</v>
      </c>
    </row>
    <row r="67" spans="1:10">
      <c r="E67" s="55">
        <v>24.17</v>
      </c>
      <c r="G67" s="71">
        <f t="shared" ref="G67:G73" si="4">E67+6.22</f>
        <v>30.39</v>
      </c>
      <c r="H67" s="55">
        <v>24.56</v>
      </c>
      <c r="J67" s="71">
        <f t="shared" ref="J67:J73" si="5">H67+5.46</f>
        <v>30.02</v>
      </c>
    </row>
    <row r="68" spans="1:10">
      <c r="E68" s="55">
        <v>23.86</v>
      </c>
      <c r="G68" s="71">
        <f t="shared" si="4"/>
        <v>30.08</v>
      </c>
      <c r="H68" s="55">
        <v>23.9</v>
      </c>
      <c r="J68" s="71">
        <f t="shared" si="5"/>
        <v>29.36</v>
      </c>
    </row>
    <row r="69" spans="1:10">
      <c r="E69" s="55">
        <v>22.85</v>
      </c>
      <c r="G69" s="71">
        <f t="shared" si="4"/>
        <v>29.07</v>
      </c>
      <c r="H69" s="55">
        <v>23.68</v>
      </c>
      <c r="J69" s="71">
        <f t="shared" si="5"/>
        <v>29.14</v>
      </c>
    </row>
    <row r="70" spans="1:10">
      <c r="E70" s="55">
        <v>22.58</v>
      </c>
      <c r="G70" s="71">
        <f t="shared" si="4"/>
        <v>28.799999999999997</v>
      </c>
      <c r="H70" s="55">
        <v>24.35</v>
      </c>
      <c r="J70" s="71">
        <f t="shared" si="5"/>
        <v>29.810000000000002</v>
      </c>
    </row>
    <row r="71" spans="1:10">
      <c r="E71" s="55">
        <v>24.01</v>
      </c>
      <c r="G71" s="71">
        <f t="shared" si="4"/>
        <v>30.23</v>
      </c>
      <c r="H71" s="55">
        <v>25.86</v>
      </c>
      <c r="J71" s="71">
        <f t="shared" si="5"/>
        <v>31.32</v>
      </c>
    </row>
    <row r="72" spans="1:10">
      <c r="E72" s="55">
        <v>23.56</v>
      </c>
      <c r="G72" s="71">
        <f t="shared" si="4"/>
        <v>29.779999999999998</v>
      </c>
      <c r="H72" s="55">
        <v>24.72</v>
      </c>
      <c r="J72" s="71">
        <f t="shared" si="5"/>
        <v>30.18</v>
      </c>
    </row>
    <row r="73" spans="1:10">
      <c r="E73" s="55">
        <v>22.9</v>
      </c>
      <c r="G73" s="71">
        <f t="shared" si="4"/>
        <v>29.119999999999997</v>
      </c>
      <c r="H73" s="55">
        <v>23.51</v>
      </c>
      <c r="J73" s="71">
        <f t="shared" si="5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73"/>
  <sheetViews>
    <sheetView tabSelected="1" topLeftCell="GB1" workbookViewId="0">
      <selection activeCell="GA1" sqref="FQ1:GA1048576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customWidth="1"/>
    <col min="3" max="7" width="14.5" customWidth="1"/>
    <col min="8" max="8" width="14.5" style="5" customWidth="1"/>
    <col min="9" max="10" width="24.6640625" style="53" customWidth="1"/>
    <col min="11" max="13" width="14.5" style="9" customWidth="1"/>
    <col min="14" max="14" width="14.5" style="16" customWidth="1"/>
    <col min="15" max="16" width="14.5" style="9" customWidth="1"/>
    <col min="17" max="17" width="14.5" style="51" customWidth="1"/>
    <col min="18" max="18" width="22.6640625" style="53" customWidth="1"/>
    <col min="19" max="19" width="14.5" style="49" customWidth="1"/>
    <col min="20" max="27" width="14.5" customWidth="1"/>
    <col min="28" max="28" width="14.5" style="10" customWidth="1"/>
    <col min="29" max="29" width="18.1640625" style="9" customWidth="1"/>
    <col min="30" max="31" width="14.5" style="9" customWidth="1"/>
    <col min="32" max="32" width="20.1640625" style="9" customWidth="1"/>
    <col min="33" max="33" width="20.83203125" style="9" customWidth="1"/>
    <col min="34" max="34" width="16.83203125" style="9" customWidth="1"/>
    <col min="35" max="37" width="14.5" style="9" customWidth="1"/>
    <col min="38" max="38" width="14.5" style="11" customWidth="1"/>
    <col min="39" max="40" width="14.5" style="9" customWidth="1"/>
    <col min="41" max="41" width="14.5" style="9"/>
    <col min="42" max="42" width="20.1640625" style="9" customWidth="1"/>
    <col min="43" max="43" width="20.83203125" style="9" customWidth="1"/>
    <col min="44" max="51" width="14.5" style="9" customWidth="1"/>
    <col min="52" max="52" width="14.5" style="10" customWidth="1"/>
    <col min="53" max="54" width="14.5" style="9" customWidth="1"/>
    <col min="55" max="55" width="16.6640625" style="9" customWidth="1"/>
    <col min="56" max="56" width="20.1640625" style="9" customWidth="1"/>
    <col min="57" max="57" width="20.83203125" style="9" customWidth="1"/>
    <col min="58" max="62" width="14.5" style="9" customWidth="1"/>
    <col min="63" max="63" width="14.5" style="11" customWidth="1"/>
    <col min="64" max="65" width="14.5" style="9" customWidth="1"/>
    <col min="66" max="66" width="14.5" style="9"/>
    <col min="67" max="67" width="14.5" style="6" customWidth="1"/>
    <col min="68" max="70" width="14.5" style="9" customWidth="1"/>
    <col min="71" max="71" width="14.5" style="12" customWidth="1"/>
    <col min="72" max="73" width="14.5" style="9" customWidth="1"/>
    <col min="74" max="74" width="14.5" style="9"/>
    <col min="75" max="75" width="20.1640625" style="9" customWidth="1"/>
    <col min="76" max="76" width="20.83203125" style="9" customWidth="1"/>
    <col min="77" max="81" width="14.5" style="9" customWidth="1"/>
    <col min="82" max="83" width="20" style="9" customWidth="1"/>
    <col min="84" max="85" width="14.5" style="9" customWidth="1"/>
    <col min="86" max="86" width="17.33203125" style="9" customWidth="1"/>
    <col min="87" max="87" width="20.1640625" style="9" customWidth="1"/>
    <col min="88" max="88" width="20.83203125" style="9" customWidth="1"/>
    <col min="89" max="89" width="20" style="6" customWidth="1"/>
    <col min="90" max="95" width="14.5" style="9" customWidth="1"/>
    <col min="96" max="96" width="14.5" style="15" customWidth="1"/>
    <col min="97" max="97" width="14.5" style="6" customWidth="1"/>
    <col min="98" max="98" width="14.5" style="9" customWidth="1"/>
    <col min="99" max="101" width="14.5" style="16" customWidth="1"/>
    <col min="102" max="102" width="14.5" style="17" customWidth="1"/>
    <col min="103" max="105" width="14.5" style="16" customWidth="1"/>
    <col min="106" max="106" width="14.5" style="9" customWidth="1"/>
    <col min="107" max="111" width="14.5" style="16" customWidth="1"/>
    <col min="112" max="112" width="14.5" style="6" customWidth="1"/>
    <col min="113" max="117" width="14.5" style="9" customWidth="1"/>
    <col min="118" max="118" width="14.5" style="73" customWidth="1"/>
    <col min="119" max="119" width="14.5" style="9" customWidth="1"/>
    <col min="120" max="120" width="14.5" style="73" customWidth="1"/>
    <col min="121" max="121" width="14.5" style="55"/>
    <col min="122" max="122" width="14.5" style="71"/>
    <col min="123" max="123" width="12.83203125" style="55" customWidth="1"/>
    <col min="124" max="124" width="14.5" style="55"/>
    <col min="125" max="125" width="14.5" style="71"/>
    <col min="126" max="126" width="14.5" style="9" customWidth="1"/>
    <col min="127" max="127" width="14.5" style="51" customWidth="1"/>
    <col min="128" max="129" width="14.5" style="9" customWidth="1"/>
    <col min="130" max="130" width="15.33203125" style="9" customWidth="1"/>
    <col min="131" max="131" width="20.1640625" style="9" customWidth="1"/>
    <col min="132" max="132" width="20.83203125" style="9" customWidth="1"/>
    <col min="133" max="140" width="14.5" style="9" customWidth="1"/>
    <col min="141" max="141" width="14.5" style="7" customWidth="1"/>
    <col min="142" max="143" width="14.5" style="9" customWidth="1"/>
    <col min="144" max="144" width="14.5" style="9"/>
    <col min="145" max="145" width="20.1640625" style="9" customWidth="1"/>
    <col min="146" max="146" width="20.83203125" style="9" customWidth="1"/>
    <col min="147" max="147" width="14.5" style="9" customWidth="1"/>
    <col min="148" max="148" width="14.5" style="16" customWidth="1"/>
    <col min="149" max="152" width="14.5" style="9" customWidth="1"/>
    <col min="153" max="153" width="14.5" style="11" customWidth="1"/>
    <col min="154" max="155" width="14.5" style="9" customWidth="1"/>
    <col min="156" max="156" width="18" style="9" customWidth="1"/>
    <col min="157" max="157" width="20.1640625" style="9" customWidth="1"/>
    <col min="158" max="158" width="20.83203125" style="9" customWidth="1"/>
    <col min="159" max="160" width="18" style="9" customWidth="1"/>
    <col min="161" max="161" width="14.5" style="8" customWidth="1"/>
    <col min="162" max="164" width="14.5" style="9" customWidth="1"/>
    <col min="165" max="165" width="14.5" style="11" customWidth="1"/>
    <col min="166" max="167" width="14.5" style="9" customWidth="1"/>
    <col min="168" max="168" width="15.33203125" style="9" customWidth="1"/>
    <col min="169" max="169" width="20.1640625" style="9" customWidth="1"/>
    <col min="170" max="170" width="20.83203125" style="9" customWidth="1"/>
    <col min="171" max="172" width="14.5" style="6" customWidth="1"/>
    <col min="173" max="174" width="14.5" style="16" hidden="1" customWidth="1"/>
    <col min="175" max="175" width="14.5" style="73" hidden="1" customWidth="1"/>
    <col min="176" max="176" width="14.5" style="9" hidden="1" customWidth="1"/>
    <col min="177" max="178" width="15.1640625" style="55" hidden="1" customWidth="1"/>
    <col min="179" max="179" width="15.1640625" style="71" hidden="1" customWidth="1"/>
    <col min="180" max="181" width="14.1640625" style="55" hidden="1" customWidth="1"/>
    <col min="182" max="182" width="14.1640625" style="71" hidden="1" customWidth="1"/>
    <col min="183" max="183" width="14.5" style="9" hidden="1" customWidth="1"/>
    <col min="184" max="184" width="14.5" style="11" customWidth="1"/>
    <col min="185" max="186" width="14.5" style="9" customWidth="1"/>
    <col min="187" max="187" width="17.6640625" style="9" customWidth="1"/>
    <col min="188" max="188" width="20.1640625" style="9" customWidth="1"/>
    <col min="189" max="189" width="20.83203125" style="9" customWidth="1"/>
  </cols>
  <sheetData>
    <row r="1" spans="1:189" s="26" customFormat="1" ht="39" customHeight="1">
      <c r="A1" s="27" t="s">
        <v>102</v>
      </c>
      <c r="B1" s="27" t="s">
        <v>105</v>
      </c>
      <c r="C1" s="26" t="s">
        <v>10</v>
      </c>
      <c r="D1" s="26" t="s">
        <v>11</v>
      </c>
      <c r="E1" s="26" t="s">
        <v>12</v>
      </c>
      <c r="F1" s="26" t="s">
        <v>103</v>
      </c>
      <c r="G1" s="26" t="s">
        <v>108</v>
      </c>
      <c r="H1" s="19" t="s">
        <v>104</v>
      </c>
      <c r="I1" s="52" t="s">
        <v>125</v>
      </c>
      <c r="J1" s="52"/>
      <c r="K1" s="26" t="s">
        <v>1</v>
      </c>
      <c r="L1" s="26" t="s">
        <v>3</v>
      </c>
      <c r="M1" s="26" t="s">
        <v>5</v>
      </c>
      <c r="N1" s="29" t="s">
        <v>13</v>
      </c>
      <c r="O1" s="26" t="s">
        <v>14</v>
      </c>
      <c r="P1" s="26" t="s">
        <v>174</v>
      </c>
      <c r="Q1" s="50" t="s">
        <v>175</v>
      </c>
      <c r="R1" s="52" t="s">
        <v>176</v>
      </c>
      <c r="S1" s="48"/>
      <c r="T1" s="26" t="s">
        <v>0</v>
      </c>
      <c r="U1" s="26" t="s">
        <v>4</v>
      </c>
      <c r="V1" s="26" t="s">
        <v>110</v>
      </c>
      <c r="W1" s="26" t="s">
        <v>109</v>
      </c>
      <c r="X1" s="26" t="s">
        <v>111</v>
      </c>
      <c r="Y1" s="26" t="s">
        <v>6</v>
      </c>
      <c r="Z1" s="26" t="s">
        <v>17</v>
      </c>
      <c r="AA1" s="26" t="s">
        <v>18</v>
      </c>
      <c r="AB1" s="19" t="s">
        <v>112</v>
      </c>
      <c r="AC1" s="26" t="s">
        <v>126</v>
      </c>
      <c r="AD1" s="26" t="s">
        <v>127</v>
      </c>
      <c r="AE1" s="26" t="s">
        <v>128</v>
      </c>
      <c r="AF1" s="26" t="s">
        <v>177</v>
      </c>
      <c r="AG1" s="26" t="s">
        <v>178</v>
      </c>
      <c r="AJ1" s="26" t="s">
        <v>2</v>
      </c>
      <c r="AK1" s="26" t="s">
        <v>19</v>
      </c>
      <c r="AL1" s="20" t="s">
        <v>169</v>
      </c>
      <c r="AM1" s="26" t="s">
        <v>170</v>
      </c>
      <c r="AN1" s="26" t="s">
        <v>171</v>
      </c>
      <c r="AO1" s="26" t="s">
        <v>172</v>
      </c>
      <c r="AP1" s="26" t="s">
        <v>179</v>
      </c>
      <c r="AQ1" s="26" t="s">
        <v>180</v>
      </c>
      <c r="AU1" s="26" t="s">
        <v>7</v>
      </c>
      <c r="AV1" s="26" t="s">
        <v>8</v>
      </c>
      <c r="AW1" s="26" t="s">
        <v>113</v>
      </c>
      <c r="AX1" s="26" t="s">
        <v>15</v>
      </c>
      <c r="AY1" s="26" t="s">
        <v>16</v>
      </c>
      <c r="AZ1" s="19" t="s">
        <v>114</v>
      </c>
      <c r="BA1" s="26" t="s">
        <v>153</v>
      </c>
      <c r="BB1" s="26" t="s">
        <v>154</v>
      </c>
      <c r="BC1" s="26" t="s">
        <v>155</v>
      </c>
      <c r="BD1" s="26" t="s">
        <v>181</v>
      </c>
      <c r="BE1" s="26" t="s">
        <v>182</v>
      </c>
      <c r="BH1" s="26" t="s">
        <v>35</v>
      </c>
      <c r="BI1" s="26" t="s">
        <v>22</v>
      </c>
      <c r="BJ1" s="26" t="s">
        <v>116</v>
      </c>
      <c r="BK1" s="20" t="s">
        <v>123</v>
      </c>
      <c r="BL1" s="26" t="s">
        <v>140</v>
      </c>
      <c r="BM1" s="26" t="s">
        <v>141</v>
      </c>
      <c r="BN1" s="26" t="s">
        <v>142</v>
      </c>
      <c r="BO1" s="28"/>
      <c r="BP1" s="26" t="s">
        <v>21</v>
      </c>
      <c r="BQ1" s="26" t="s">
        <v>39</v>
      </c>
      <c r="BR1" s="26" t="s">
        <v>148</v>
      </c>
      <c r="BS1" s="21" t="s">
        <v>149</v>
      </c>
      <c r="BT1" s="26" t="s">
        <v>150</v>
      </c>
      <c r="BU1" s="26" t="s">
        <v>151</v>
      </c>
      <c r="BV1" s="26" t="s">
        <v>152</v>
      </c>
      <c r="BW1" s="26" t="s">
        <v>193</v>
      </c>
      <c r="BX1" s="26" t="s">
        <v>194</v>
      </c>
      <c r="CB1" s="26" t="s">
        <v>32</v>
      </c>
      <c r="CC1" s="26" t="s">
        <v>24</v>
      </c>
      <c r="CD1" s="26" t="s">
        <v>116</v>
      </c>
      <c r="CE1" s="22" t="s">
        <v>144</v>
      </c>
      <c r="CF1" s="26" t="s">
        <v>145</v>
      </c>
      <c r="CG1" s="26" t="s">
        <v>146</v>
      </c>
      <c r="CH1" s="26" t="s">
        <v>147</v>
      </c>
      <c r="CI1" s="26" t="s">
        <v>183</v>
      </c>
      <c r="CJ1" s="26" t="s">
        <v>184</v>
      </c>
      <c r="CK1" s="28"/>
      <c r="CO1" s="26" t="s">
        <v>26</v>
      </c>
      <c r="CP1" s="26" t="s">
        <v>31</v>
      </c>
      <c r="CQ1" s="26" t="s">
        <v>116</v>
      </c>
      <c r="CR1" s="23" t="s">
        <v>124</v>
      </c>
      <c r="CS1" s="28"/>
      <c r="CU1" s="29" t="s">
        <v>28</v>
      </c>
      <c r="CV1" s="29" t="s">
        <v>33</v>
      </c>
      <c r="CW1" s="29" t="s">
        <v>148</v>
      </c>
      <c r="CX1" s="24" t="s">
        <v>156</v>
      </c>
      <c r="CY1" s="29" t="s">
        <v>157</v>
      </c>
      <c r="CZ1" s="29" t="s">
        <v>158</v>
      </c>
      <c r="DA1" s="29" t="s">
        <v>159</v>
      </c>
      <c r="DC1" s="29" t="s">
        <v>38</v>
      </c>
      <c r="DD1" s="29" t="s">
        <v>160</v>
      </c>
      <c r="DE1" s="29" t="s">
        <v>161</v>
      </c>
      <c r="DF1" s="29" t="s">
        <v>29</v>
      </c>
      <c r="DG1" s="29" t="s">
        <v>148</v>
      </c>
      <c r="DH1" s="28"/>
      <c r="DM1" s="26" t="s">
        <v>37</v>
      </c>
      <c r="DN1" s="70" t="s">
        <v>23</v>
      </c>
      <c r="DO1" s="26" t="s">
        <v>162</v>
      </c>
      <c r="DP1" s="70" t="s">
        <v>163</v>
      </c>
      <c r="DQ1" s="55" t="s">
        <v>197</v>
      </c>
      <c r="DR1" s="70" t="s">
        <v>222</v>
      </c>
      <c r="DS1" s="55" t="s">
        <v>223</v>
      </c>
      <c r="DT1" s="26" t="s">
        <v>224</v>
      </c>
      <c r="DU1" s="70" t="s">
        <v>225</v>
      </c>
      <c r="DV1" s="26" t="s">
        <v>164</v>
      </c>
      <c r="DW1" s="50" t="s">
        <v>165</v>
      </c>
      <c r="DX1" s="26" t="s">
        <v>166</v>
      </c>
      <c r="DY1" s="26" t="s">
        <v>167</v>
      </c>
      <c r="DZ1" s="26" t="s">
        <v>168</v>
      </c>
      <c r="EA1" s="26" t="s">
        <v>185</v>
      </c>
      <c r="EB1" s="26" t="s">
        <v>186</v>
      </c>
      <c r="EF1" s="26" t="s">
        <v>40</v>
      </c>
      <c r="EG1" s="26" t="s">
        <v>20</v>
      </c>
      <c r="EH1" s="26" t="s">
        <v>119</v>
      </c>
      <c r="EI1" s="26" t="s">
        <v>120</v>
      </c>
      <c r="EJ1" s="26" t="s">
        <v>121</v>
      </c>
      <c r="EK1" s="25" t="s">
        <v>122</v>
      </c>
      <c r="EL1" s="26" t="s">
        <v>137</v>
      </c>
      <c r="EM1" s="26" t="s">
        <v>138</v>
      </c>
      <c r="EN1" s="26" t="s">
        <v>139</v>
      </c>
      <c r="EO1" s="26" t="s">
        <v>191</v>
      </c>
      <c r="EP1" s="26" t="s">
        <v>192</v>
      </c>
      <c r="ER1" s="29" t="s">
        <v>25</v>
      </c>
      <c r="ES1" s="26" t="s">
        <v>30</v>
      </c>
      <c r="ET1" s="26" t="s">
        <v>41</v>
      </c>
      <c r="EU1" s="26" t="s">
        <v>42</v>
      </c>
      <c r="EV1" s="26" t="s">
        <v>116</v>
      </c>
      <c r="EW1" s="20" t="s">
        <v>118</v>
      </c>
      <c r="EX1" s="26" t="s">
        <v>135</v>
      </c>
      <c r="EY1" s="26" t="s">
        <v>136</v>
      </c>
      <c r="EZ1" s="26" t="s">
        <v>143</v>
      </c>
      <c r="FA1" s="26" t="s">
        <v>195</v>
      </c>
      <c r="FB1" s="26" t="s">
        <v>196</v>
      </c>
      <c r="FE1" s="30" t="s">
        <v>36</v>
      </c>
      <c r="FF1" s="26" t="s">
        <v>43</v>
      </c>
      <c r="FG1" s="26" t="s">
        <v>44</v>
      </c>
      <c r="FH1" s="26" t="s">
        <v>116</v>
      </c>
      <c r="FI1" s="20" t="s">
        <v>117</v>
      </c>
      <c r="FJ1" s="26" t="s">
        <v>129</v>
      </c>
      <c r="FK1" s="26" t="s">
        <v>130</v>
      </c>
      <c r="FL1" s="26" t="s">
        <v>131</v>
      </c>
      <c r="FM1" s="26" t="s">
        <v>187</v>
      </c>
      <c r="FN1" s="26" t="s">
        <v>188</v>
      </c>
      <c r="FO1" s="28"/>
      <c r="FP1" s="28"/>
      <c r="FQ1" s="29" t="s">
        <v>34</v>
      </c>
      <c r="FR1" s="29" t="s">
        <v>45</v>
      </c>
      <c r="FS1" s="70" t="s">
        <v>46</v>
      </c>
      <c r="FT1" s="26" t="s">
        <v>27</v>
      </c>
      <c r="FU1" s="78" t="s">
        <v>226</v>
      </c>
      <c r="FV1" s="78" t="s">
        <v>228</v>
      </c>
      <c r="FW1" s="79" t="s">
        <v>229</v>
      </c>
      <c r="FX1" s="78" t="s">
        <v>227</v>
      </c>
      <c r="FY1" s="78"/>
      <c r="FZ1" s="79" t="s">
        <v>230</v>
      </c>
      <c r="GA1" s="26" t="s">
        <v>116</v>
      </c>
      <c r="GB1" s="20" t="s">
        <v>115</v>
      </c>
      <c r="GC1" s="26" t="s">
        <v>132</v>
      </c>
      <c r="GD1" s="26" t="s">
        <v>133</v>
      </c>
      <c r="GE1" s="26" t="s">
        <v>134</v>
      </c>
      <c r="GF1" s="26" t="s">
        <v>189</v>
      </c>
      <c r="GG1" s="26" t="s">
        <v>190</v>
      </c>
    </row>
    <row r="2" spans="1:189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 t="shared" ref="E2:E49" si="0">ABS(C2-D2)</f>
        <v>3.3599999999999994</v>
      </c>
      <c r="F2" s="1">
        <f t="shared" ref="F2:F49" si="1">C2+4.45</f>
        <v>30.4</v>
      </c>
      <c r="G2" s="1">
        <f t="shared" ref="G2:G49" si="2">ABS(D2-F2)</f>
        <v>1.0899999999999999</v>
      </c>
      <c r="H2" s="5">
        <f t="shared" ref="H2:H49" si="3">AVERAGE(F2,D2)</f>
        <v>29.854999999999997</v>
      </c>
      <c r="I2" s="53">
        <f t="shared" ref="I2:I49" si="4">10^(-(0.3012*H2)+11.434)</f>
        <v>276.48654400942144</v>
      </c>
      <c r="K2" s="9">
        <v>20.84</v>
      </c>
      <c r="L2" s="9">
        <v>25.99</v>
      </c>
      <c r="M2" s="9">
        <v>25.72</v>
      </c>
      <c r="N2" s="16">
        <v>23.75</v>
      </c>
      <c r="O2" s="9">
        <v>26.04</v>
      </c>
      <c r="P2">
        <v>26.87</v>
      </c>
      <c r="Q2" s="51">
        <f>AVERAGE(L2,M2,O2,P2)</f>
        <v>26.155000000000001</v>
      </c>
      <c r="R2" s="53">
        <f t="shared" ref="R2:R49" si="5">10^(-(0.3012*Q2)+11.434)</f>
        <v>3598.437798448374</v>
      </c>
      <c r="T2" s="1">
        <v>24.93</v>
      </c>
      <c r="U2" s="1">
        <v>29.17</v>
      </c>
      <c r="V2" s="1">
        <f>U2-T2</f>
        <v>4.240000000000002</v>
      </c>
      <c r="W2" s="1">
        <f>T2+5.62</f>
        <v>30.55</v>
      </c>
      <c r="X2" s="1">
        <f>ABS(W2-U2)</f>
        <v>1.379999999999999</v>
      </c>
      <c r="Y2" s="1">
        <v>30.15</v>
      </c>
      <c r="Z2" s="1">
        <v>31.2</v>
      </c>
      <c r="AA2" s="1">
        <v>30.53</v>
      </c>
      <c r="AB2" s="10">
        <f t="shared" ref="AB2:AB49" si="6">AVERAGE(W2,U2,Y2,Z2,AA2)</f>
        <v>30.320000000000004</v>
      </c>
      <c r="AC2" s="9">
        <f t="shared" ref="AC2:AC49" si="7">10^(-(0.3012*AB2)+11.434)</f>
        <v>200.27004711938019</v>
      </c>
      <c r="AD2" s="9">
        <f t="shared" ref="AD2:AD49" si="8">AC2/I2</f>
        <v>0.72433921815940483</v>
      </c>
      <c r="AE2" s="9">
        <f t="shared" ref="AE2:AE49" si="9">AD2/MIN(AD$2:AD$49)</f>
        <v>4.1558972350404719</v>
      </c>
      <c r="AF2" s="9">
        <f t="shared" ref="AF2:AF49" si="10">2^(H2-AB2)</f>
        <v>0.72447107727743598</v>
      </c>
      <c r="AG2" s="9">
        <f t="shared" ref="AG2:AG49" si="11">2^(Q2-AB2)</f>
        <v>5.5745532463755701E-2</v>
      </c>
      <c r="AJ2" s="9" t="s">
        <v>54</v>
      </c>
      <c r="AK2" s="9" t="s">
        <v>54</v>
      </c>
      <c r="AL2" s="11">
        <v>41</v>
      </c>
      <c r="AM2" s="9">
        <f>10^(-(0.3012*AL2)+11.434)</f>
        <v>0.12156260552373735</v>
      </c>
      <c r="AN2" s="9">
        <f t="shared" ref="AN2:AN49" si="12">AM2/$I2</f>
        <v>4.396691562667695E-4</v>
      </c>
      <c r="AO2" s="9">
        <f t="shared" ref="AO2:AO49" si="13">AN2/MIN(AN$2:AN$49)</f>
        <v>2.8202915097652506</v>
      </c>
      <c r="AP2" s="9">
        <f>2^($H2-AL2)</f>
        <v>4.4159149294974929E-4</v>
      </c>
      <c r="AQ2" s="9">
        <f t="shared" ref="AQ2:AQ49" si="14">2^($Q2-AL2)</f>
        <v>3.3978931220357884E-5</v>
      </c>
      <c r="AU2" s="9">
        <v>30.01</v>
      </c>
      <c r="AV2" s="9">
        <v>30.02</v>
      </c>
      <c r="AW2" s="9">
        <f t="shared" ref="AW2:AW49" si="15">ABS(AU2-AV2)</f>
        <v>9.9999999999980105E-3</v>
      </c>
      <c r="AX2" s="9">
        <v>30.69</v>
      </c>
      <c r="AY2" s="9">
        <v>31.46</v>
      </c>
      <c r="AZ2" s="10">
        <f>AVERAGE(AU2,AV2,AX2,AY2)</f>
        <v>30.545000000000002</v>
      </c>
      <c r="BA2" s="9">
        <f t="shared" ref="BA2:BA49" si="16">10^(-(0.3012*AZ2)+11.434)</f>
        <v>171.33496492398916</v>
      </c>
      <c r="BB2" s="9">
        <f t="shared" ref="BB2:BB49" si="17">BA2/$I2</f>
        <v>0.61968644997837874</v>
      </c>
      <c r="BC2" s="9">
        <f t="shared" ref="BC2:BC49" si="18">BB2/MIN(BB$2:BB$49)</f>
        <v>9.3296209649951685</v>
      </c>
      <c r="BD2" s="9">
        <f>2^($H2-AZ2)</f>
        <v>0.61985384996949122</v>
      </c>
      <c r="BE2" s="9">
        <f t="shared" ref="BE2:BE49" si="19">2^($Q2-AZ2)</f>
        <v>4.7695600280017472E-2</v>
      </c>
      <c r="BH2" s="9">
        <v>32.07</v>
      </c>
      <c r="BI2" s="9">
        <v>33.61</v>
      </c>
      <c r="BJ2" s="9">
        <f>MAX(BH2:BI2)-MIN(BH2:BI2)</f>
        <v>1.5399999999999991</v>
      </c>
      <c r="BK2" s="11">
        <f t="shared" ref="BK2:BK49" si="20">AVERAGE(BH2:BI2)</f>
        <v>32.840000000000003</v>
      </c>
      <c r="BL2" s="9">
        <f>10^(-(0.3012*BK2)+11.434)</f>
        <v>34.881246798503398</v>
      </c>
      <c r="BM2" s="9">
        <f t="shared" ref="BM2:BM49" si="21">BL2/$I2</f>
        <v>0.12615893089290739</v>
      </c>
      <c r="BN2" s="9">
        <f t="shared" ref="BN2:BN49" si="22">BM2/MIN(BM$2:BM$49)</f>
        <v>5.9234946425667481</v>
      </c>
      <c r="BP2" s="9">
        <v>26.79</v>
      </c>
      <c r="BQ2" s="9">
        <v>27.85</v>
      </c>
      <c r="BR2" s="9">
        <f>ABS(BP2-BQ2)</f>
        <v>1.0600000000000023</v>
      </c>
      <c r="BS2" s="12">
        <f>AVERAGE(BP2,BQ2)</f>
        <v>27.32</v>
      </c>
      <c r="BT2" s="9">
        <f t="shared" ref="BT2:BT49" si="23">10^(-(0.3012*BS2)+11.434)</f>
        <v>1604.0429765469953</v>
      </c>
      <c r="BU2" s="9">
        <f t="shared" ref="BU2:BU49" si="24">BT2/$I2</f>
        <v>5.8015227550905211</v>
      </c>
      <c r="BV2" s="9">
        <f t="shared" ref="BV2:BV49" si="25">BU2/MIN(BU$2:BU$49)</f>
        <v>19.800036916970559</v>
      </c>
      <c r="BW2" s="9">
        <f>2^($H2-BS2)</f>
        <v>5.7957686182195021</v>
      </c>
      <c r="BX2" s="9">
        <f t="shared" ref="BX2:BX49" si="26">2^($Q2-BS2)</f>
        <v>0.44596425971004661</v>
      </c>
      <c r="CB2" s="9">
        <v>38.89</v>
      </c>
      <c r="CC2" s="9">
        <v>38.25</v>
      </c>
      <c r="CD2" s="13">
        <f>MAX(CB2:CC2)-MIN(CB2:CC2)</f>
        <v>0.64000000000000057</v>
      </c>
      <c r="CE2" s="14">
        <f>AVERAGE(CB2:CC2)</f>
        <v>38.57</v>
      </c>
      <c r="CF2" s="9">
        <f>10^(-(0.3012*CE2)+11.434)</f>
        <v>0.65571633075822755</v>
      </c>
      <c r="CG2" s="9">
        <f t="shared" ref="CG2:CG49" si="27">CF2/$I2</f>
        <v>2.37160304892047E-3</v>
      </c>
      <c r="CH2" s="9">
        <f t="shared" ref="CH2:CH49" si="28">CG2/MIN(CG$2:CG$49)</f>
        <v>11.567406559680943</v>
      </c>
      <c r="CI2" s="9">
        <f>2^($H2-CE2)</f>
        <v>2.3797075462406022E-3</v>
      </c>
      <c r="CJ2" s="9">
        <f t="shared" ref="CJ2:CJ49" si="29">2^($Q2-CE2)</f>
        <v>1.8311022818430411E-4</v>
      </c>
      <c r="CO2" s="9">
        <v>28.77</v>
      </c>
      <c r="CP2" s="9">
        <v>27.51</v>
      </c>
      <c r="CQ2" s="9">
        <f>MAX(CO2:CP2)-MIN(CO2:CP2)</f>
        <v>1.259999999999998</v>
      </c>
      <c r="CR2" s="15">
        <f>AVERAGE(CO2:CP2)</f>
        <v>28.14</v>
      </c>
      <c r="CU2" s="16">
        <v>29.74</v>
      </c>
      <c r="CV2" s="16">
        <v>31.66</v>
      </c>
      <c r="CW2" s="16">
        <f>ABS(CU2-CV2)</f>
        <v>1.9200000000000017</v>
      </c>
      <c r="CX2" s="17">
        <f>AVERAGE(CU2,CV2)</f>
        <v>30.7</v>
      </c>
      <c r="CY2" s="16">
        <f t="shared" ref="CY2:CY49" si="30">10^(-(0.3012*CX2)+11.434)</f>
        <v>153.87214218129097</v>
      </c>
      <c r="CZ2" s="16">
        <f t="shared" ref="CZ2:CZ49" si="31">CY2/$I2</f>
        <v>0.55652669366812901</v>
      </c>
      <c r="DA2" s="16">
        <f t="shared" ref="DA2:DA49" si="32">CZ2/MIN(CZ$2:CZ$49)</f>
        <v>776.27214028257072</v>
      </c>
      <c r="DC2" s="16">
        <v>28.95</v>
      </c>
      <c r="DD2" s="16">
        <f>DF2-DC2</f>
        <v>3.0399999999999991</v>
      </c>
      <c r="DE2" s="18">
        <f>DC2+5.87</f>
        <v>34.82</v>
      </c>
      <c r="DF2" s="16">
        <v>31.99</v>
      </c>
      <c r="DG2" s="16">
        <f>ABS(DE2-DF2)</f>
        <v>2.8300000000000018</v>
      </c>
      <c r="DM2" s="9">
        <v>29.13</v>
      </c>
      <c r="DN2" s="73">
        <v>32.200000000000003</v>
      </c>
      <c r="DO2" s="9">
        <f>DN2-DM2</f>
        <v>3.0700000000000038</v>
      </c>
      <c r="DP2" s="73">
        <f t="shared" ref="DP2:DP49" si="33">DM2+4.83</f>
        <v>33.96</v>
      </c>
      <c r="DQ2" s="55">
        <v>27.29</v>
      </c>
      <c r="DR2" s="72">
        <f>DQ2+6</f>
        <v>33.29</v>
      </c>
      <c r="DS2" s="55">
        <v>27.34</v>
      </c>
      <c r="DT2" s="55">
        <f>DW2-DS2</f>
        <v>5.7474999999999987</v>
      </c>
      <c r="DU2" s="71">
        <f>DS2+5.56</f>
        <v>32.9</v>
      </c>
      <c r="DV2" s="9">
        <f>MAX(DN2,DP2,DR2)-MIN(DN2,DP2,DR2)</f>
        <v>1.759999999999998</v>
      </c>
      <c r="DW2" s="51">
        <f>AVERAGE(DN2,DP2,DR2,DU2)</f>
        <v>33.087499999999999</v>
      </c>
      <c r="DX2" s="9">
        <f t="shared" ref="DX2:DX49" si="34">10^(-(0.3012*DW2)+11.434)</f>
        <v>29.379540562052394</v>
      </c>
      <c r="DY2" s="9">
        <f t="shared" ref="DY2:DY49" si="35">DX2/$I2</f>
        <v>0.10626029077585515</v>
      </c>
      <c r="DZ2" s="9">
        <f t="shared" ref="DZ2:DZ49" si="36">DY2/MIN(DY$2:DY$49)</f>
        <v>2.3386756830865258</v>
      </c>
      <c r="EA2" s="9">
        <f>2^($H2-DW2)</f>
        <v>0.10639483343875289</v>
      </c>
      <c r="EB2" s="9">
        <f t="shared" ref="EB2:EB49" si="37">2^($Q2-DW2)</f>
        <v>8.1867127998052416E-3</v>
      </c>
      <c r="EF2" s="9">
        <v>28.93</v>
      </c>
      <c r="EG2" s="9">
        <v>21.4</v>
      </c>
      <c r="EH2" s="9">
        <f>EF2-EG2</f>
        <v>7.5300000000000011</v>
      </c>
      <c r="EI2" s="9">
        <f>EG2+5.31</f>
        <v>26.709999999999997</v>
      </c>
      <c r="EJ2" s="9">
        <f>ABS(EF2-EI2)</f>
        <v>2.2200000000000024</v>
      </c>
      <c r="EK2" s="7">
        <f>AVERAGE(EF2,EI2)</f>
        <v>27.82</v>
      </c>
      <c r="EL2" s="9">
        <f t="shared" ref="EL2:EL49" si="38">10^(-(0.3012*EK2)+11.434)</f>
        <v>1134.0076909653576</v>
      </c>
      <c r="EM2" s="9">
        <f t="shared" ref="EM2:EM49" si="39">EL2/$I2</f>
        <v>4.1014932391310719</v>
      </c>
      <c r="EN2" s="9">
        <f t="shared" ref="EN2:EN49" si="40">EM2/MIN(EM$2:EM$49)</f>
        <v>6.9238555697287261</v>
      </c>
      <c r="EO2" s="9">
        <f>2^($H2-EK2)</f>
        <v>4.0982272921311962</v>
      </c>
      <c r="EP2" s="9">
        <f t="shared" ref="EP2:EP49" si="41">2^($Q2-EK2)</f>
        <v>0.31534435220781259</v>
      </c>
      <c r="ER2" s="16">
        <v>28.88</v>
      </c>
      <c r="ES2" s="9">
        <v>26.8</v>
      </c>
      <c r="ET2" s="9">
        <v>28.24</v>
      </c>
      <c r="EU2" s="9">
        <v>25.92</v>
      </c>
      <c r="EV2" s="9">
        <f>MAX(ES2:EU2)-MIN(ES2:EU2)</f>
        <v>2.3199999999999967</v>
      </c>
      <c r="EW2" s="11">
        <f>AVERAGE(ES2:EU2)</f>
        <v>26.986666666666668</v>
      </c>
      <c r="EX2" s="9">
        <f t="shared" ref="EX2:EX49" si="42">10^(-(0.3012*EW2)+11.434)</f>
        <v>2021.2312304994864</v>
      </c>
      <c r="EY2" s="9">
        <f>EX2/I2</f>
        <v>7.3104144642591065</v>
      </c>
      <c r="EZ2" s="9">
        <f t="shared" ref="EZ2:EZ49" si="43">EY2/MIN(EY$2:EY$49)</f>
        <v>4.6200640881358481</v>
      </c>
      <c r="FA2" s="9">
        <f>2^($H2-EW2)</f>
        <v>7.3022108824148662</v>
      </c>
      <c r="FB2" s="9">
        <f t="shared" ref="FB2:FB49" si="44">2^($Q2-EW2)</f>
        <v>0.56187975830947134</v>
      </c>
      <c r="FE2" s="8">
        <v>22.85</v>
      </c>
      <c r="FF2" s="9">
        <v>26.89</v>
      </c>
      <c r="FG2" s="9">
        <v>27.6</v>
      </c>
      <c r="FH2" s="9">
        <f>MAX(FF2:FG2)-MIN(FF2:FG2)</f>
        <v>0.71000000000000085</v>
      </c>
      <c r="FI2" s="11">
        <f>AVERAGE(FF2:FG2)</f>
        <v>27.245000000000001</v>
      </c>
      <c r="FJ2" s="9">
        <f t="shared" ref="FJ2:FJ49" si="45">10^(-(0.3012*FI2)+11.434)</f>
        <v>1689.685977761909</v>
      </c>
      <c r="FK2" s="9">
        <f>FJ2/I2</f>
        <v>6.1112774359982307</v>
      </c>
      <c r="FL2" s="9">
        <f t="shared" ref="FL2:FL49" si="46">FK2/MIN(FK$2:FK$49)</f>
        <v>11.447693681150859</v>
      </c>
      <c r="FM2" s="9">
        <f>2^($H2-FI2)</f>
        <v>6.1050368358422196</v>
      </c>
      <c r="FN2" s="9">
        <f t="shared" ref="FN2:FN49" si="47">2^($Q2-FI2)</f>
        <v>0.46976137460700595</v>
      </c>
      <c r="FQ2" s="16">
        <v>28.43</v>
      </c>
      <c r="FR2" s="16">
        <v>29.5</v>
      </c>
      <c r="FS2" s="73">
        <v>31.58</v>
      </c>
      <c r="FT2" s="9">
        <v>30.1</v>
      </c>
      <c r="FU2" s="55">
        <v>25.57</v>
      </c>
      <c r="FV2" s="55">
        <f>((FS2+FT2)/2)-FU2</f>
        <v>5.27</v>
      </c>
      <c r="FW2" s="71">
        <f>FU2+6.22</f>
        <v>31.79</v>
      </c>
      <c r="FX2" s="55">
        <v>26.3</v>
      </c>
      <c r="FY2" s="55">
        <f>((FS2+FT2)/2)-FX2</f>
        <v>4.5399999999999991</v>
      </c>
      <c r="FZ2" s="71">
        <f>FX2+5.46</f>
        <v>31.76</v>
      </c>
      <c r="GA2" s="9">
        <f>MAX(FR2:FT2)-MIN(FR2:FT2)</f>
        <v>2.0799999999999983</v>
      </c>
      <c r="GB2" s="11">
        <f>AVERAGE(FS2,FW2,FZ2)</f>
        <v>31.709999999999997</v>
      </c>
      <c r="GC2" s="9">
        <f t="shared" ref="GC2:GC49" si="48">10^(-(0.3012*GB2)+11.434)</f>
        <v>76.374433161455684</v>
      </c>
      <c r="GD2" s="9">
        <f>GC2/I2</f>
        <v>0.27623200772784506</v>
      </c>
      <c r="GE2" s="9">
        <f t="shared" ref="GE2:GE49" si="49">GD2/MIN(GD$2:GD$49)</f>
        <v>5.2343649595606507</v>
      </c>
      <c r="GF2" s="9">
        <f>2^($H2-GB2)</f>
        <v>0.27643266333006711</v>
      </c>
      <c r="GG2" s="9">
        <f t="shared" ref="GG2:GG49" si="50">2^($Q2-GB2)</f>
        <v>2.1270533070304333E-2</v>
      </c>
    </row>
    <row r="3" spans="1:189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 t="shared" si="0"/>
        <v>3.9499999999999993</v>
      </c>
      <c r="F3" s="1">
        <f t="shared" si="1"/>
        <v>30.05</v>
      </c>
      <c r="G3" s="1">
        <f t="shared" si="2"/>
        <v>0.5</v>
      </c>
      <c r="H3" s="5">
        <f t="shared" si="3"/>
        <v>29.8</v>
      </c>
      <c r="I3" s="53">
        <f t="shared" si="4"/>
        <v>287.23674724359432</v>
      </c>
      <c r="K3" s="9">
        <v>19.850000000000001</v>
      </c>
      <c r="L3" s="9">
        <v>24.8</v>
      </c>
      <c r="M3" s="9">
        <v>24.96</v>
      </c>
      <c r="N3" s="16">
        <v>23.5</v>
      </c>
      <c r="O3" s="9">
        <v>25.78</v>
      </c>
      <c r="P3">
        <v>25.88</v>
      </c>
      <c r="Q3" s="51">
        <f t="shared" ref="Q3:Q49" si="51">AVERAGE(L3,M3,O3,P3)</f>
        <v>25.355</v>
      </c>
      <c r="R3" s="53">
        <f t="shared" si="5"/>
        <v>6267.2064331819684</v>
      </c>
      <c r="T3" s="1">
        <v>24.83</v>
      </c>
      <c r="U3" s="1">
        <v>29.94</v>
      </c>
      <c r="V3" s="1">
        <f t="shared" ref="V3:V49" si="52">U3-T3</f>
        <v>5.110000000000003</v>
      </c>
      <c r="W3" s="1">
        <f t="shared" ref="W3:W49" si="53">T3+5.62</f>
        <v>30.45</v>
      </c>
      <c r="X3" s="1">
        <f t="shared" ref="X3:X49" si="54">ABS(W3-U3)</f>
        <v>0.50999999999999801</v>
      </c>
      <c r="Y3" s="1">
        <v>30.17</v>
      </c>
      <c r="Z3" s="1">
        <v>31.4</v>
      </c>
      <c r="AA3" s="1">
        <v>30.77</v>
      </c>
      <c r="AB3" s="10">
        <f t="shared" si="6"/>
        <v>30.546000000000003</v>
      </c>
      <c r="AC3" s="9">
        <f t="shared" si="7"/>
        <v>171.2161787033202</v>
      </c>
      <c r="AD3" s="9">
        <f t="shared" si="8"/>
        <v>0.59608034259668874</v>
      </c>
      <c r="AE3" s="9">
        <f t="shared" si="9"/>
        <v>3.4200117645906478</v>
      </c>
      <c r="AF3" s="9">
        <f t="shared" si="10"/>
        <v>0.59625443616531493</v>
      </c>
      <c r="AG3" s="9">
        <f t="shared" si="11"/>
        <v>2.7374947345847632E-2</v>
      </c>
      <c r="AJ3" s="9" t="s">
        <v>54</v>
      </c>
      <c r="AK3" s="9" t="s">
        <v>54</v>
      </c>
      <c r="AL3" s="11">
        <v>41</v>
      </c>
      <c r="AM3" s="9">
        <f t="shared" ref="AM3:AM49" si="55">10^(-(0.3012*AL3)+11.434)</f>
        <v>0.12156260552373735</v>
      </c>
      <c r="AN3" s="9">
        <f t="shared" si="12"/>
        <v>4.2321397484927241E-4</v>
      </c>
      <c r="AO3" s="9">
        <f t="shared" si="13"/>
        <v>2.7147384870390994</v>
      </c>
      <c r="AP3" s="9">
        <f t="shared" ref="AP3:AP49" si="56">2^($H3-AL3)</f>
        <v>4.2507351723443599E-4</v>
      </c>
      <c r="AQ3" s="9">
        <f t="shared" si="14"/>
        <v>1.9515771198691244E-5</v>
      </c>
      <c r="AU3" s="9">
        <v>29.74</v>
      </c>
      <c r="AV3" s="9">
        <v>29.94</v>
      </c>
      <c r="AW3" s="9">
        <f t="shared" si="15"/>
        <v>0.20000000000000284</v>
      </c>
      <c r="AX3" s="9">
        <v>30.93</v>
      </c>
      <c r="AY3" s="9">
        <v>31.32</v>
      </c>
      <c r="AZ3" s="10">
        <f t="shared" ref="AZ3:AZ49" si="57">AVERAGE(AU3,AV3,AX3,AY3)</f>
        <v>30.482500000000002</v>
      </c>
      <c r="BA3" s="9">
        <f t="shared" si="16"/>
        <v>178.92498933523359</v>
      </c>
      <c r="BB3" s="9">
        <f t="shared" si="17"/>
        <v>0.62291817134210292</v>
      </c>
      <c r="BC3" s="9">
        <f t="shared" si="18"/>
        <v>9.3782757893649382</v>
      </c>
      <c r="BD3" s="9">
        <f t="shared" ref="BD3:BD49" si="58">2^($H3-AZ3)</f>
        <v>0.62308461504078194</v>
      </c>
      <c r="BE3" s="9">
        <f t="shared" si="19"/>
        <v>2.8606761634256451E-2</v>
      </c>
      <c r="BH3" s="9">
        <v>31.26</v>
      </c>
      <c r="BI3" s="9">
        <v>32.97</v>
      </c>
      <c r="BJ3" s="9">
        <f t="shared" ref="BJ3:BJ49" si="59">MAX(BH3:BI3)-MIN(BH3:BI3)</f>
        <v>1.7099999999999973</v>
      </c>
      <c r="BK3" s="11">
        <f t="shared" si="20"/>
        <v>32.115000000000002</v>
      </c>
      <c r="BL3" s="9">
        <f t="shared" ref="BL3:BL49" si="60">10^(-(0.3012*BK3)+11.434)</f>
        <v>57.671599955331963</v>
      </c>
      <c r="BM3" s="9">
        <f t="shared" si="21"/>
        <v>0.20078071663450123</v>
      </c>
      <c r="BN3" s="9">
        <f t="shared" si="22"/>
        <v>9.4271843530820831</v>
      </c>
      <c r="BP3" s="9">
        <v>28.59</v>
      </c>
      <c r="BQ3" s="9">
        <v>28.36</v>
      </c>
      <c r="BR3" s="9">
        <f t="shared" ref="BR3:BR49" si="61">ABS(BP3-BQ3)</f>
        <v>0.23000000000000043</v>
      </c>
      <c r="BS3" s="12">
        <f t="shared" ref="BS3:BS49" si="62">AVERAGE(BP3,BQ3)</f>
        <v>28.475000000000001</v>
      </c>
      <c r="BT3" s="9">
        <f t="shared" si="23"/>
        <v>719.99586127518592</v>
      </c>
      <c r="BU3" s="9">
        <f t="shared" si="24"/>
        <v>2.5066286545313976</v>
      </c>
      <c r="BV3" s="9">
        <f t="shared" si="25"/>
        <v>8.5548815357673309</v>
      </c>
      <c r="BW3" s="9">
        <f t="shared" ref="BW3:BW49" si="63">2^($H3-BS3)</f>
        <v>2.5053288772482545</v>
      </c>
      <c r="BX3" s="9">
        <f t="shared" si="26"/>
        <v>0.1150234563281093</v>
      </c>
      <c r="CB3" s="9" t="s">
        <v>54</v>
      </c>
      <c r="CC3" s="9">
        <v>39.21</v>
      </c>
      <c r="CD3" s="13">
        <f t="shared" ref="CD3:CD49" si="64">MAX(CB3:CC3)-MIN(CB3:CC3)</f>
        <v>0</v>
      </c>
      <c r="CE3" s="14">
        <f t="shared" ref="CE3:CE49" si="65">AVERAGE(CB3:CC3)</f>
        <v>39.21</v>
      </c>
      <c r="CF3" s="9">
        <f t="shared" ref="CF3:CF49" si="66">10^(-(0.3012*CE3)+11.434)</f>
        <v>0.42067625593929808</v>
      </c>
      <c r="CG3" s="9">
        <f t="shared" si="27"/>
        <v>1.4645628039456208E-3</v>
      </c>
      <c r="CH3" s="9">
        <f t="shared" si="28"/>
        <v>7.1433511578325684</v>
      </c>
      <c r="CI3" s="9">
        <f t="shared" ref="CI3:CI49" si="67">2^($H3-CE3)</f>
        <v>1.46996752676862E-3</v>
      </c>
      <c r="CJ3" s="9">
        <f t="shared" si="29"/>
        <v>6.7488443195817151E-5</v>
      </c>
      <c r="CO3" s="9">
        <v>28.78</v>
      </c>
      <c r="CP3" s="9">
        <v>26.51</v>
      </c>
      <c r="CQ3" s="9">
        <f t="shared" ref="CQ3:CQ49" si="68">MAX(CO3:CP3)-MIN(CO3:CP3)</f>
        <v>2.2699999999999996</v>
      </c>
      <c r="CR3" s="15">
        <f t="shared" ref="CR3:CR49" si="69">AVERAGE(CO3:CP3)</f>
        <v>27.645000000000003</v>
      </c>
      <c r="CU3" s="16" t="s">
        <v>54</v>
      </c>
      <c r="CV3" s="16">
        <v>36.44</v>
      </c>
      <c r="CW3" s="16" t="e">
        <f t="shared" ref="CW3:CW49" si="70">ABS(CU3-CV3)</f>
        <v>#VALUE!</v>
      </c>
      <c r="CX3" s="17">
        <f t="shared" ref="CX3:CX49" si="71">AVERAGE(CU3,CV3)</f>
        <v>36.44</v>
      </c>
      <c r="CY3" s="16">
        <f t="shared" si="30"/>
        <v>2.872579124090143</v>
      </c>
      <c r="CZ3" s="16">
        <f t="shared" si="31"/>
        <v>1.0000736854376158E-2</v>
      </c>
      <c r="DA3" s="16">
        <f t="shared" si="32"/>
        <v>13.949543643954682</v>
      </c>
      <c r="DC3" s="16">
        <v>29.32</v>
      </c>
      <c r="DD3" s="16">
        <f t="shared" ref="DD3:DD49" si="72">DF3-DC3</f>
        <v>2.0399999999999991</v>
      </c>
      <c r="DE3" s="18">
        <f t="shared" ref="DE3:DE49" si="73">DC3+5.87</f>
        <v>35.19</v>
      </c>
      <c r="DF3" s="16">
        <v>31.36</v>
      </c>
      <c r="DG3" s="16">
        <f t="shared" ref="DG3:DG49" si="74">ABS(DE3-DF3)</f>
        <v>3.8299999999999983</v>
      </c>
      <c r="DM3" s="9">
        <v>28.98</v>
      </c>
      <c r="DN3" s="73">
        <v>32.76</v>
      </c>
      <c r="DO3" s="9">
        <f t="shared" ref="DO3:DO49" si="75">DN3-DM3</f>
        <v>3.7799999999999976</v>
      </c>
      <c r="DP3" s="73">
        <f t="shared" si="33"/>
        <v>33.81</v>
      </c>
      <c r="DQ3" s="55">
        <v>27.32</v>
      </c>
      <c r="DR3" s="72">
        <f t="shared" ref="DR3:DR66" si="76">DQ3+6</f>
        <v>33.32</v>
      </c>
      <c r="DS3" s="55">
        <v>27.57</v>
      </c>
      <c r="DT3" s="55">
        <f t="shared" ref="DT3:DT49" si="77">DW3-DS3</f>
        <v>5.6849999999999952</v>
      </c>
      <c r="DU3" s="71">
        <f t="shared" ref="DU3:DU66" si="78">DS3+5.56</f>
        <v>33.130000000000003</v>
      </c>
      <c r="DV3" s="9">
        <f>MAX(DN3,DP3,DR3)-MIN(DN3,DP3,DR3)</f>
        <v>1.0500000000000043</v>
      </c>
      <c r="DW3" s="51">
        <f t="shared" ref="DW3:DW66" si="79">AVERAGE(DN3,DP3,DR3,DU3)</f>
        <v>33.254999999999995</v>
      </c>
      <c r="DX3" s="9">
        <f t="shared" si="34"/>
        <v>26.157365447336211</v>
      </c>
      <c r="DY3" s="9">
        <f t="shared" si="35"/>
        <v>9.1065525906241951E-2</v>
      </c>
      <c r="DZ3" s="9">
        <f t="shared" si="36"/>
        <v>2.0042551121345751</v>
      </c>
      <c r="EA3" s="9">
        <f t="shared" ref="EA3:EA49" si="80">2^($H3-DW3)</f>
        <v>9.1188771515011272E-2</v>
      </c>
      <c r="EB3" s="9">
        <f t="shared" si="37"/>
        <v>4.1866150880324107E-3</v>
      </c>
      <c r="EF3" s="9">
        <v>28.31</v>
      </c>
      <c r="EG3" s="9">
        <v>22.85</v>
      </c>
      <c r="EH3" s="9">
        <f t="shared" ref="EH3:EH49" si="81">EF3-EG3</f>
        <v>5.4599999999999973</v>
      </c>
      <c r="EI3" s="9">
        <f t="shared" ref="EI3:EI49" si="82">EG3+5.31</f>
        <v>28.16</v>
      </c>
      <c r="EJ3" s="9">
        <f t="shared" ref="EJ3:EJ49" si="83">ABS(EF3-EI3)</f>
        <v>0.14999999999999858</v>
      </c>
      <c r="EK3" s="7">
        <f t="shared" ref="EK3:EK50" si="84">AVERAGE(EF3,EI3)</f>
        <v>28.234999999999999</v>
      </c>
      <c r="EL3" s="9">
        <f t="shared" si="38"/>
        <v>850.38971697374518</v>
      </c>
      <c r="EM3" s="9">
        <f t="shared" si="39"/>
        <v>2.960588173812464</v>
      </c>
      <c r="EN3" s="9">
        <f t="shared" si="40"/>
        <v>4.9978590044603379</v>
      </c>
      <c r="EO3" s="9">
        <f t="shared" ref="EO3:EO49" si="85">2^($H3-EK3)</f>
        <v>2.9587750184976773</v>
      </c>
      <c r="EP3" s="9">
        <f t="shared" si="41"/>
        <v>0.13584185781575736</v>
      </c>
      <c r="ER3" s="16">
        <v>30.22</v>
      </c>
      <c r="ES3" s="9">
        <v>26.74</v>
      </c>
      <c r="ET3" s="9">
        <v>28.3</v>
      </c>
      <c r="EU3" s="9">
        <v>25.6</v>
      </c>
      <c r="EV3" s="9">
        <f t="shared" ref="EV3:EV49" si="86">MAX(ES3:EU3)-MIN(ES3:EU3)</f>
        <v>2.6999999999999993</v>
      </c>
      <c r="EW3" s="11">
        <f t="shared" ref="EW3:EW49" si="87">AVERAGE(ES3:EU3)</f>
        <v>26.88</v>
      </c>
      <c r="EX3" s="9">
        <f t="shared" si="42"/>
        <v>2176.4264739309788</v>
      </c>
      <c r="EY3" s="9">
        <f>EX3/I3</f>
        <v>7.5771171161649313</v>
      </c>
      <c r="EZ3" s="9">
        <f t="shared" si="43"/>
        <v>4.7886158645508372</v>
      </c>
      <c r="FA3" s="9">
        <f t="shared" ref="FA3:FA49" si="88">2^($H3-EW3)</f>
        <v>7.5684611738047769</v>
      </c>
      <c r="FB3" s="9">
        <f t="shared" si="44"/>
        <v>0.34747955496058458</v>
      </c>
      <c r="FE3" s="8">
        <v>22.18</v>
      </c>
      <c r="FF3" s="9">
        <v>27.23</v>
      </c>
      <c r="FG3" s="9">
        <v>27.82</v>
      </c>
      <c r="FH3" s="9">
        <f t="shared" ref="FH3:FH49" si="89">MAX(FF3:FG3)-MIN(FF3:FG3)</f>
        <v>0.58999999999999986</v>
      </c>
      <c r="FI3" s="11">
        <f t="shared" ref="FI3:FI49" si="90">AVERAGE(FF3:FG3)</f>
        <v>27.524999999999999</v>
      </c>
      <c r="FJ3" s="9">
        <f t="shared" si="45"/>
        <v>1391.457673033914</v>
      </c>
      <c r="FK3" s="9">
        <f>FJ3/I3</f>
        <v>4.8442885055158795</v>
      </c>
      <c r="FL3" s="9">
        <f t="shared" si="46"/>
        <v>9.0743599018439198</v>
      </c>
      <c r="FM3" s="9">
        <f t="shared" ref="FM3:FM49" si="91">2^($H3-FI3)</f>
        <v>4.8399763568771776</v>
      </c>
      <c r="FN3" s="9">
        <f t="shared" si="47"/>
        <v>0.22221067029164285</v>
      </c>
      <c r="FQ3" s="16">
        <v>27.44</v>
      </c>
      <c r="FR3" s="16">
        <v>29.26</v>
      </c>
      <c r="FS3" s="73">
        <v>31.79</v>
      </c>
      <c r="FT3" s="9">
        <v>29.59</v>
      </c>
      <c r="FU3" s="55">
        <v>25.29</v>
      </c>
      <c r="FV3" s="55">
        <f t="shared" ref="FV3:FV49" si="92">((FS3+FT3)/2)-FU3</f>
        <v>5.3999999999999986</v>
      </c>
      <c r="FW3" s="71">
        <f t="shared" ref="FW3:FW66" si="93">FU3+6.22</f>
        <v>31.509999999999998</v>
      </c>
      <c r="FX3" s="55">
        <v>25.73</v>
      </c>
      <c r="FY3" s="55">
        <f t="shared" ref="FY3:FY49" si="94">((FS3+FT3)/2)-FX3</f>
        <v>4.9599999999999973</v>
      </c>
      <c r="FZ3" s="71">
        <f t="shared" ref="FZ3:FZ66" si="95">FX3+5.46</f>
        <v>31.19</v>
      </c>
      <c r="GA3" s="9">
        <f t="shared" ref="GA3:GA49" si="96">MAX(FR3:FT3)-MIN(FR3:FT3)</f>
        <v>2.5299999999999976</v>
      </c>
      <c r="GB3" s="11">
        <f t="shared" ref="GB3:GB66" si="97">AVERAGE(FS3,FW3,FZ3)</f>
        <v>31.496666666666666</v>
      </c>
      <c r="GC3" s="9">
        <f t="shared" si="48"/>
        <v>88.553147051154752</v>
      </c>
      <c r="GD3" s="9">
        <f>GC3/I3</f>
        <v>0.30829323859476893</v>
      </c>
      <c r="GE3" s="9">
        <f t="shared" si="49"/>
        <v>5.8418984050531577</v>
      </c>
      <c r="GF3" s="9">
        <f t="shared" ref="GF3:GF49" si="98">2^($H3-GB3)</f>
        <v>0.30849806240601779</v>
      </c>
      <c r="GG3" s="9">
        <f t="shared" si="50"/>
        <v>1.4163614897314243E-2</v>
      </c>
    </row>
    <row r="4" spans="1:189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 t="shared" si="0"/>
        <v>4.3900000000000006</v>
      </c>
      <c r="F4" s="1">
        <f t="shared" si="1"/>
        <v>30.59</v>
      </c>
      <c r="G4" s="1">
        <f t="shared" si="2"/>
        <v>5.9999999999998721E-2</v>
      </c>
      <c r="H4" s="5">
        <f t="shared" si="3"/>
        <v>30.560000000000002</v>
      </c>
      <c r="I4" s="53">
        <f t="shared" si="4"/>
        <v>169.56179288771023</v>
      </c>
      <c r="K4" s="9">
        <v>20.100000000000001</v>
      </c>
      <c r="L4" s="9">
        <v>26.33</v>
      </c>
      <c r="M4" s="9">
        <v>26.11</v>
      </c>
      <c r="N4" s="16">
        <v>24.72</v>
      </c>
      <c r="O4" s="9">
        <v>27.35</v>
      </c>
      <c r="P4">
        <v>26.13</v>
      </c>
      <c r="Q4" s="51">
        <f t="shared" si="51"/>
        <v>26.479999999999997</v>
      </c>
      <c r="R4" s="53">
        <f t="shared" si="5"/>
        <v>2872.2616524568616</v>
      </c>
      <c r="T4" s="1">
        <v>24.41</v>
      </c>
      <c r="U4" s="1">
        <v>30.13</v>
      </c>
      <c r="V4" s="1">
        <f t="shared" si="52"/>
        <v>5.7199999999999989</v>
      </c>
      <c r="W4" s="1">
        <f t="shared" si="53"/>
        <v>30.03</v>
      </c>
      <c r="X4" s="1">
        <f t="shared" si="54"/>
        <v>9.9999999999997868E-2</v>
      </c>
      <c r="Y4" s="1">
        <v>29.26</v>
      </c>
      <c r="Z4" s="1">
        <v>32.58</v>
      </c>
      <c r="AA4" s="1">
        <v>31.75</v>
      </c>
      <c r="AB4" s="10">
        <f t="shared" si="6"/>
        <v>30.75</v>
      </c>
      <c r="AC4" s="9">
        <f t="shared" si="7"/>
        <v>148.62778310073318</v>
      </c>
      <c r="AD4" s="9">
        <f t="shared" si="8"/>
        <v>0.87654052584334086</v>
      </c>
      <c r="AE4" s="9">
        <f t="shared" si="9"/>
        <v>5.0291524418764668</v>
      </c>
      <c r="AF4" s="9">
        <f t="shared" si="10"/>
        <v>0.87660572131603642</v>
      </c>
      <c r="AG4" s="9">
        <f t="shared" si="11"/>
        <v>5.1832471613402493E-2</v>
      </c>
      <c r="AJ4" s="9" t="s">
        <v>54</v>
      </c>
      <c r="AK4" s="9" t="s">
        <v>54</v>
      </c>
      <c r="AL4" s="11">
        <v>41</v>
      </c>
      <c r="AM4" s="9">
        <f t="shared" si="55"/>
        <v>0.12156260552373735</v>
      </c>
      <c r="AN4" s="9">
        <f t="shared" si="12"/>
        <v>7.1692215241107046E-4</v>
      </c>
      <c r="AO4" s="9">
        <f t="shared" si="13"/>
        <v>4.5987521089170151</v>
      </c>
      <c r="AP4" s="9">
        <f t="shared" si="56"/>
        <v>7.1985801625542157E-4</v>
      </c>
      <c r="AQ4" s="9">
        <f t="shared" si="14"/>
        <v>4.2564198802197314E-5</v>
      </c>
      <c r="AU4" s="9">
        <v>30.06</v>
      </c>
      <c r="AV4" s="9">
        <v>29.46</v>
      </c>
      <c r="AW4" s="9">
        <f t="shared" si="15"/>
        <v>0.59999999999999787</v>
      </c>
      <c r="AX4" s="9">
        <v>31.62</v>
      </c>
      <c r="AY4" s="9">
        <v>31.82</v>
      </c>
      <c r="AZ4" s="10">
        <f t="shared" si="57"/>
        <v>30.740000000000002</v>
      </c>
      <c r="BA4" s="9">
        <f t="shared" si="16"/>
        <v>149.66215693645279</v>
      </c>
      <c r="BB4" s="9">
        <f t="shared" si="17"/>
        <v>0.88264080243338972</v>
      </c>
      <c r="BC4" s="9">
        <f t="shared" si="18"/>
        <v>13.288501201260777</v>
      </c>
      <c r="BD4" s="9">
        <f t="shared" si="58"/>
        <v>0.88270299629065507</v>
      </c>
      <c r="BE4" s="9">
        <f t="shared" si="19"/>
        <v>5.2192994964272911E-2</v>
      </c>
      <c r="BH4" s="9">
        <v>32.270000000000003</v>
      </c>
      <c r="BI4" s="9">
        <v>33.630000000000003</v>
      </c>
      <c r="BJ4" s="9">
        <f t="shared" si="59"/>
        <v>1.3599999999999994</v>
      </c>
      <c r="BK4" s="11">
        <f t="shared" si="20"/>
        <v>32.950000000000003</v>
      </c>
      <c r="BL4" s="9">
        <f t="shared" si="60"/>
        <v>32.319155192675581</v>
      </c>
      <c r="BM4" s="9">
        <f t="shared" si="21"/>
        <v>0.1906039954064325</v>
      </c>
      <c r="BN4" s="9">
        <f t="shared" si="22"/>
        <v>8.9493604428229521</v>
      </c>
      <c r="BP4" s="9">
        <v>29.01</v>
      </c>
      <c r="BQ4" s="9">
        <v>29.07</v>
      </c>
      <c r="BR4" s="9">
        <f t="shared" si="61"/>
        <v>5.9999999999998721E-2</v>
      </c>
      <c r="BS4" s="12">
        <f t="shared" si="62"/>
        <v>29.04</v>
      </c>
      <c r="BT4" s="9">
        <f t="shared" si="23"/>
        <v>486.57747457127965</v>
      </c>
      <c r="BU4" s="9">
        <f t="shared" si="24"/>
        <v>2.8696174196123789</v>
      </c>
      <c r="BV4" s="9">
        <f t="shared" si="25"/>
        <v>9.7937271375953365</v>
      </c>
      <c r="BW4" s="9">
        <f t="shared" si="63"/>
        <v>2.8679104960316613</v>
      </c>
      <c r="BX4" s="9">
        <f t="shared" si="26"/>
        <v>0.16957554093095872</v>
      </c>
      <c r="CB4" s="9">
        <v>38.86</v>
      </c>
      <c r="CC4" s="9">
        <v>38.69</v>
      </c>
      <c r="CD4" s="13">
        <f t="shared" si="64"/>
        <v>0.17000000000000171</v>
      </c>
      <c r="CE4" s="14">
        <f t="shared" si="65"/>
        <v>38.774999999999999</v>
      </c>
      <c r="CF4" s="9">
        <f t="shared" si="66"/>
        <v>0.56881363723264811</v>
      </c>
      <c r="CG4" s="9">
        <f t="shared" si="27"/>
        <v>3.3546097121616098E-3</v>
      </c>
      <c r="CH4" s="9">
        <f t="shared" si="28"/>
        <v>16.361985369891837</v>
      </c>
      <c r="CI4" s="9">
        <f t="shared" si="67"/>
        <v>3.3654146863750767E-3</v>
      </c>
      <c r="CJ4" s="9">
        <f t="shared" si="29"/>
        <v>1.9899226865298443E-4</v>
      </c>
      <c r="CO4" s="9">
        <v>29.3</v>
      </c>
      <c r="CP4" s="9">
        <v>27.99</v>
      </c>
      <c r="CQ4" s="9">
        <f t="shared" si="68"/>
        <v>1.3100000000000023</v>
      </c>
      <c r="CR4" s="15">
        <f t="shared" si="69"/>
        <v>28.645</v>
      </c>
      <c r="CU4" s="16" t="s">
        <v>54</v>
      </c>
      <c r="CV4" s="16">
        <v>36.14</v>
      </c>
      <c r="CW4" s="16" t="e">
        <f t="shared" si="70"/>
        <v>#VALUE!</v>
      </c>
      <c r="CX4" s="17">
        <f t="shared" si="71"/>
        <v>36.14</v>
      </c>
      <c r="CY4" s="16">
        <f t="shared" si="30"/>
        <v>3.5369750802114464</v>
      </c>
      <c r="CZ4" s="16">
        <f t="shared" si="31"/>
        <v>2.0859505080568212E-2</v>
      </c>
      <c r="DA4" s="16">
        <f t="shared" si="32"/>
        <v>29.095913706133803</v>
      </c>
      <c r="DC4" s="16">
        <v>28.31</v>
      </c>
      <c r="DD4" s="16">
        <f t="shared" si="72"/>
        <v>3.3000000000000007</v>
      </c>
      <c r="DE4" s="18">
        <f t="shared" si="73"/>
        <v>34.18</v>
      </c>
      <c r="DF4" s="16">
        <v>31.61</v>
      </c>
      <c r="DG4" s="16">
        <f t="shared" si="74"/>
        <v>2.5700000000000003</v>
      </c>
      <c r="DM4" s="9">
        <v>28.39</v>
      </c>
      <c r="DN4" s="73">
        <v>31.59</v>
      </c>
      <c r="DO4" s="9">
        <f t="shared" si="75"/>
        <v>3.1999999999999993</v>
      </c>
      <c r="DP4" s="73">
        <f t="shared" si="33"/>
        <v>33.22</v>
      </c>
      <c r="DQ4" s="55">
        <v>26.24</v>
      </c>
      <c r="DR4" s="72">
        <f t="shared" si="76"/>
        <v>32.239999999999995</v>
      </c>
      <c r="DS4" s="55">
        <v>26.82</v>
      </c>
      <c r="DT4" s="55">
        <f t="shared" si="77"/>
        <v>5.5375000000000014</v>
      </c>
      <c r="DU4" s="71">
        <f t="shared" si="78"/>
        <v>32.380000000000003</v>
      </c>
      <c r="DV4" s="9">
        <f>MAX(DN4,DP4,DR4)-MIN(DN4,DP4,DR4)</f>
        <v>1.629999999999999</v>
      </c>
      <c r="DW4" s="51">
        <f t="shared" si="79"/>
        <v>32.357500000000002</v>
      </c>
      <c r="DX4" s="9">
        <f t="shared" si="34"/>
        <v>48.743981467798136</v>
      </c>
      <c r="DY4" s="9">
        <f t="shared" si="35"/>
        <v>0.28747031178231358</v>
      </c>
      <c r="DZ4" s="9">
        <f t="shared" si="36"/>
        <v>6.3269150015102458</v>
      </c>
      <c r="EA4" s="9">
        <f t="shared" si="80"/>
        <v>0.2876726558081466</v>
      </c>
      <c r="EB4" s="9">
        <f t="shared" si="37"/>
        <v>1.7009682236322283E-2</v>
      </c>
      <c r="EF4" s="9">
        <v>29.05</v>
      </c>
      <c r="EG4" s="9">
        <v>22.46</v>
      </c>
      <c r="EH4" s="9">
        <f t="shared" si="81"/>
        <v>6.59</v>
      </c>
      <c r="EI4" s="9">
        <f t="shared" si="82"/>
        <v>27.77</v>
      </c>
      <c r="EJ4" s="9">
        <f t="shared" si="83"/>
        <v>1.2800000000000011</v>
      </c>
      <c r="EK4" s="7">
        <f t="shared" si="84"/>
        <v>28.41</v>
      </c>
      <c r="EL4" s="9">
        <f t="shared" si="38"/>
        <v>753.19599142928587</v>
      </c>
      <c r="EM4" s="9">
        <f t="shared" si="39"/>
        <v>4.4420147876596161</v>
      </c>
      <c r="EN4" s="9">
        <f t="shared" si="40"/>
        <v>7.498700359888983</v>
      </c>
      <c r="EO4" s="9">
        <f t="shared" si="85"/>
        <v>4.4382778882713865</v>
      </c>
      <c r="EP4" s="9">
        <f t="shared" si="41"/>
        <v>0.26242917090576623</v>
      </c>
      <c r="ER4" s="16">
        <v>29.16</v>
      </c>
      <c r="ES4" s="9">
        <v>27.39</v>
      </c>
      <c r="ET4" s="9">
        <v>28.66</v>
      </c>
      <c r="EU4" s="9">
        <v>25.85</v>
      </c>
      <c r="EV4" s="9">
        <f t="shared" si="86"/>
        <v>2.8099999999999987</v>
      </c>
      <c r="EW4" s="11">
        <f t="shared" si="87"/>
        <v>27.3</v>
      </c>
      <c r="EX4" s="9">
        <f t="shared" si="42"/>
        <v>1626.4473154487334</v>
      </c>
      <c r="EY4" s="9">
        <f>EX4/I4</f>
        <v>9.5920625026996742</v>
      </c>
      <c r="EZ4" s="9">
        <f t="shared" si="43"/>
        <v>6.0620288653317216</v>
      </c>
      <c r="FA4" s="9">
        <f t="shared" si="88"/>
        <v>9.5798296369514393</v>
      </c>
      <c r="FB4" s="9">
        <f t="shared" si="44"/>
        <v>0.56644194264789782</v>
      </c>
      <c r="FE4" s="8">
        <v>22.86</v>
      </c>
      <c r="FF4" s="9">
        <v>28.13</v>
      </c>
      <c r="FG4" s="9">
        <v>28.31</v>
      </c>
      <c r="FH4" s="9">
        <f t="shared" si="89"/>
        <v>0.17999999999999972</v>
      </c>
      <c r="FI4" s="11">
        <f t="shared" si="90"/>
        <v>28.22</v>
      </c>
      <c r="FJ4" s="9">
        <f t="shared" si="45"/>
        <v>859.28256506408661</v>
      </c>
      <c r="FK4" s="9">
        <f>FJ4/I4</f>
        <v>5.0676661907740836</v>
      </c>
      <c r="FL4" s="9">
        <f t="shared" si="46"/>
        <v>9.4927927651561976</v>
      </c>
      <c r="FM4" s="9">
        <f t="shared" si="91"/>
        <v>5.0630263758811322</v>
      </c>
      <c r="FN4" s="9">
        <f t="shared" si="47"/>
        <v>0.2993696761547317</v>
      </c>
      <c r="FQ4" s="16">
        <v>28.75</v>
      </c>
      <c r="FR4" s="16">
        <v>29.99</v>
      </c>
      <c r="FS4" s="73">
        <v>32.770000000000003</v>
      </c>
      <c r="FT4" s="9">
        <v>30.27</v>
      </c>
      <c r="FU4" s="55">
        <v>26.3</v>
      </c>
      <c r="FV4" s="55">
        <f t="shared" si="92"/>
        <v>5.2200000000000024</v>
      </c>
      <c r="FW4" s="71">
        <f t="shared" si="93"/>
        <v>32.520000000000003</v>
      </c>
      <c r="FX4" s="55">
        <v>26.43</v>
      </c>
      <c r="FY4" s="55">
        <f t="shared" si="94"/>
        <v>5.0900000000000034</v>
      </c>
      <c r="FZ4" s="71">
        <f t="shared" si="95"/>
        <v>31.89</v>
      </c>
      <c r="GA4" s="9">
        <f t="shared" si="96"/>
        <v>2.7800000000000047</v>
      </c>
      <c r="GB4" s="11">
        <f t="shared" si="97"/>
        <v>32.393333333333338</v>
      </c>
      <c r="GC4" s="9">
        <f t="shared" si="48"/>
        <v>47.547534256523264</v>
      </c>
      <c r="GD4" s="9">
        <f>GC4/I4</f>
        <v>0.28041419854536992</v>
      </c>
      <c r="GE4" s="9">
        <f t="shared" si="49"/>
        <v>5.3136139692953099</v>
      </c>
      <c r="GF4" s="9">
        <f t="shared" si="98"/>
        <v>0.28061551207734281</v>
      </c>
      <c r="GG4" s="9">
        <f t="shared" si="50"/>
        <v>1.6592403186911756E-2</v>
      </c>
    </row>
    <row r="5" spans="1:189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 t="shared" si="0"/>
        <v>4.6699999999999982</v>
      </c>
      <c r="F5" s="1">
        <f t="shared" si="1"/>
        <v>29.73</v>
      </c>
      <c r="G5" s="1">
        <f t="shared" si="2"/>
        <v>0.21999999999999886</v>
      </c>
      <c r="H5" s="5">
        <f t="shared" si="3"/>
        <v>29.84</v>
      </c>
      <c r="I5" s="53">
        <f t="shared" si="4"/>
        <v>279.37786875832501</v>
      </c>
      <c r="K5" s="9">
        <v>19.34</v>
      </c>
      <c r="L5" s="9">
        <v>25.24</v>
      </c>
      <c r="M5" s="9">
        <v>25.21</v>
      </c>
      <c r="N5" s="16">
        <v>23.26</v>
      </c>
      <c r="O5" s="9">
        <v>25.82</v>
      </c>
      <c r="P5">
        <v>25.37</v>
      </c>
      <c r="Q5" s="51">
        <f t="shared" si="51"/>
        <v>25.410000000000004</v>
      </c>
      <c r="R5" s="53">
        <f t="shared" si="5"/>
        <v>6032.6482037292017</v>
      </c>
      <c r="T5" s="1">
        <v>24.37</v>
      </c>
      <c r="U5" s="1">
        <v>29.35</v>
      </c>
      <c r="V5" s="1">
        <f t="shared" si="52"/>
        <v>4.9800000000000004</v>
      </c>
      <c r="W5" s="1">
        <f t="shared" si="53"/>
        <v>29.990000000000002</v>
      </c>
      <c r="X5" s="1">
        <f t="shared" si="54"/>
        <v>0.64000000000000057</v>
      </c>
      <c r="Y5" s="1">
        <v>29.31</v>
      </c>
      <c r="Z5" s="1">
        <v>30.79</v>
      </c>
      <c r="AA5" s="1">
        <v>30.89</v>
      </c>
      <c r="AB5" s="10">
        <f t="shared" si="6"/>
        <v>30.065999999999995</v>
      </c>
      <c r="AC5" s="9">
        <f t="shared" si="7"/>
        <v>238.84755504433798</v>
      </c>
      <c r="AD5" s="9">
        <f t="shared" si="8"/>
        <v>0.8549265412678495</v>
      </c>
      <c r="AE5" s="9">
        <f t="shared" si="9"/>
        <v>4.9051421764047944</v>
      </c>
      <c r="AF5" s="9">
        <f t="shared" si="10"/>
        <v>0.85500217789197541</v>
      </c>
      <c r="AG5" s="9">
        <f t="shared" si="11"/>
        <v>3.9664715188119135E-2</v>
      </c>
      <c r="AJ5" s="9">
        <v>34.22</v>
      </c>
      <c r="AK5" s="9">
        <v>35.78</v>
      </c>
      <c r="AL5" s="11">
        <f t="shared" ref="AL5:AL49" si="99">AVERAGE(AI5:AK5)</f>
        <v>35</v>
      </c>
      <c r="AM5" s="9">
        <f t="shared" si="55"/>
        <v>7.7983011052325457</v>
      </c>
      <c r="AN5" s="9">
        <f t="shared" si="12"/>
        <v>2.7913095406918016E-2</v>
      </c>
      <c r="AO5" s="9">
        <f t="shared" si="13"/>
        <v>179.0506904233078</v>
      </c>
      <c r="AP5" s="9">
        <f t="shared" si="56"/>
        <v>2.7969533466499143E-2</v>
      </c>
      <c r="AQ5" s="9">
        <f t="shared" si="14"/>
        <v>1.2975447403286286E-3</v>
      </c>
      <c r="AU5" s="9">
        <v>29.81</v>
      </c>
      <c r="AV5" s="9">
        <v>30.04</v>
      </c>
      <c r="AW5" s="9">
        <f t="shared" si="15"/>
        <v>0.23000000000000043</v>
      </c>
      <c r="AX5" s="9">
        <v>30.06</v>
      </c>
      <c r="AY5" s="9">
        <v>31.61</v>
      </c>
      <c r="AZ5" s="10">
        <f t="shared" si="57"/>
        <v>30.38</v>
      </c>
      <c r="BA5" s="9">
        <f t="shared" si="16"/>
        <v>192.10735830503154</v>
      </c>
      <c r="BB5" s="9">
        <f t="shared" si="17"/>
        <v>0.68762554156075062</v>
      </c>
      <c r="BC5" s="9">
        <f t="shared" si="18"/>
        <v>10.352470461206904</v>
      </c>
      <c r="BD5" s="9">
        <f t="shared" si="58"/>
        <v>0.68777090906987226</v>
      </c>
      <c r="BE5" s="9">
        <f t="shared" si="19"/>
        <v>3.1906628928349896E-2</v>
      </c>
      <c r="BH5" s="9">
        <v>31.81</v>
      </c>
      <c r="BI5" s="9">
        <v>32.24</v>
      </c>
      <c r="BJ5" s="9">
        <f t="shared" si="59"/>
        <v>0.43000000000000327</v>
      </c>
      <c r="BK5" s="11">
        <f t="shared" si="20"/>
        <v>32.024999999999999</v>
      </c>
      <c r="BL5" s="9">
        <f t="shared" si="60"/>
        <v>61.386093988483772</v>
      </c>
      <c r="BM5" s="9">
        <f t="shared" si="21"/>
        <v>0.21972425468527584</v>
      </c>
      <c r="BN5" s="9">
        <f t="shared" si="22"/>
        <v>10.316633442106752</v>
      </c>
      <c r="BP5" s="9">
        <v>28.96</v>
      </c>
      <c r="BQ5" s="9">
        <v>29.23</v>
      </c>
      <c r="BR5" s="9">
        <f t="shared" si="61"/>
        <v>0.26999999999999957</v>
      </c>
      <c r="BS5" s="12">
        <f t="shared" si="62"/>
        <v>29.094999999999999</v>
      </c>
      <c r="BT5" s="9">
        <f t="shared" si="23"/>
        <v>468.36668924868906</v>
      </c>
      <c r="BU5" s="9">
        <f t="shared" si="24"/>
        <v>1.6764631047201819</v>
      </c>
      <c r="BV5" s="9">
        <f t="shared" si="25"/>
        <v>5.7216066823615783</v>
      </c>
      <c r="BW5" s="9">
        <f t="shared" si="63"/>
        <v>1.6759742693358983</v>
      </c>
      <c r="BX5" s="9">
        <f t="shared" si="26"/>
        <v>7.7750728331154595E-2</v>
      </c>
      <c r="CB5" s="9">
        <v>38.72</v>
      </c>
      <c r="CC5" s="9">
        <v>38.880000000000003</v>
      </c>
      <c r="CD5" s="13">
        <f t="shared" si="64"/>
        <v>0.16000000000000369</v>
      </c>
      <c r="CE5" s="14">
        <f t="shared" si="65"/>
        <v>38.799999999999997</v>
      </c>
      <c r="CF5" s="9">
        <f t="shared" si="66"/>
        <v>0.55903628851773424</v>
      </c>
      <c r="CG5" s="9">
        <f t="shared" si="27"/>
        <v>2.0010041990882496E-3</v>
      </c>
      <c r="CH5" s="9">
        <f t="shared" si="28"/>
        <v>9.7598243133557094</v>
      </c>
      <c r="CI5" s="9">
        <f t="shared" si="67"/>
        <v>2.0080348176876339E-3</v>
      </c>
      <c r="CJ5" s="9">
        <f t="shared" si="29"/>
        <v>9.3155469296909627E-5</v>
      </c>
      <c r="CO5" s="9">
        <v>28.79</v>
      </c>
      <c r="CP5" s="9">
        <v>26.4</v>
      </c>
      <c r="CQ5" s="9">
        <f t="shared" si="68"/>
        <v>2.3900000000000006</v>
      </c>
      <c r="CR5" s="15">
        <f t="shared" si="69"/>
        <v>27.594999999999999</v>
      </c>
      <c r="CU5" s="16">
        <v>28.82</v>
      </c>
      <c r="CV5" s="16">
        <v>29.16</v>
      </c>
      <c r="CW5" s="16">
        <f t="shared" si="70"/>
        <v>0.33999999999999986</v>
      </c>
      <c r="CX5" s="17">
        <f t="shared" si="71"/>
        <v>28.990000000000002</v>
      </c>
      <c r="CY5" s="16">
        <f t="shared" si="30"/>
        <v>503.74645162204422</v>
      </c>
      <c r="CZ5" s="16">
        <f t="shared" si="31"/>
        <v>1.8031007748069285</v>
      </c>
      <c r="DA5" s="16">
        <f t="shared" si="32"/>
        <v>2515.0579721144709</v>
      </c>
      <c r="DC5" s="16">
        <v>28.16</v>
      </c>
      <c r="DD5" s="16">
        <f t="shared" si="72"/>
        <v>3.16</v>
      </c>
      <c r="DE5" s="18">
        <f t="shared" si="73"/>
        <v>34.03</v>
      </c>
      <c r="DF5" s="16">
        <v>31.32</v>
      </c>
      <c r="DG5" s="16">
        <f t="shared" si="74"/>
        <v>2.7100000000000009</v>
      </c>
      <c r="DM5" s="9">
        <v>29.46</v>
      </c>
      <c r="DN5" s="73">
        <v>32.92</v>
      </c>
      <c r="DO5" s="9">
        <f t="shared" si="75"/>
        <v>3.4600000000000009</v>
      </c>
      <c r="DP5" s="73">
        <f t="shared" si="33"/>
        <v>34.29</v>
      </c>
      <c r="DQ5" s="55">
        <v>27.52</v>
      </c>
      <c r="DR5" s="72">
        <f t="shared" si="76"/>
        <v>33.519999999999996</v>
      </c>
      <c r="DS5" s="55">
        <v>28.42</v>
      </c>
      <c r="DT5" s="55">
        <f t="shared" si="77"/>
        <v>5.2575000000000003</v>
      </c>
      <c r="DU5" s="71">
        <f t="shared" si="78"/>
        <v>33.980000000000004</v>
      </c>
      <c r="DV5" s="9">
        <f>MAX(DN5,DP5,DR5)-MIN(DN5,DP5,DR5)</f>
        <v>1.3699999999999974</v>
      </c>
      <c r="DW5" s="51">
        <f t="shared" si="79"/>
        <v>33.677500000000002</v>
      </c>
      <c r="DX5" s="9">
        <f t="shared" si="34"/>
        <v>19.513582101488549</v>
      </c>
      <c r="DY5" s="9">
        <f t="shared" si="35"/>
        <v>6.9846556522946038E-2</v>
      </c>
      <c r="DZ5" s="9">
        <f t="shared" si="36"/>
        <v>1.5372482241000895</v>
      </c>
      <c r="EA5" s="9">
        <f t="shared" si="80"/>
        <v>6.9951557976756201E-2</v>
      </c>
      <c r="EB5" s="9">
        <f t="shared" si="37"/>
        <v>3.2451480193349796E-3</v>
      </c>
      <c r="EF5" s="9">
        <v>28.05</v>
      </c>
      <c r="EG5" s="9">
        <v>21.67</v>
      </c>
      <c r="EH5" s="9">
        <f t="shared" si="81"/>
        <v>6.379999999999999</v>
      </c>
      <c r="EI5" s="9">
        <f t="shared" si="82"/>
        <v>26.98</v>
      </c>
      <c r="EJ5" s="9">
        <f t="shared" si="83"/>
        <v>1.0700000000000003</v>
      </c>
      <c r="EK5" s="7">
        <f t="shared" si="84"/>
        <v>27.515000000000001</v>
      </c>
      <c r="EL5" s="9">
        <f t="shared" si="38"/>
        <v>1401.1415112805096</v>
      </c>
      <c r="EM5" s="9">
        <f t="shared" si="39"/>
        <v>5.0152201300259858</v>
      </c>
      <c r="EN5" s="9">
        <f t="shared" si="40"/>
        <v>8.4663457443739922</v>
      </c>
      <c r="EO5" s="9">
        <f t="shared" si="85"/>
        <v>5.010657754496509</v>
      </c>
      <c r="EP5" s="9">
        <f t="shared" si="41"/>
        <v>0.23245123565329096</v>
      </c>
      <c r="ER5" s="16">
        <v>29.1</v>
      </c>
      <c r="ES5" s="9">
        <v>27.31</v>
      </c>
      <c r="ET5" s="9">
        <v>28.17</v>
      </c>
      <c r="EU5" s="9">
        <v>24.96</v>
      </c>
      <c r="EV5" s="9">
        <f t="shared" si="86"/>
        <v>3.2100000000000009</v>
      </c>
      <c r="EW5" s="11">
        <f t="shared" si="87"/>
        <v>26.813333333333333</v>
      </c>
      <c r="EX5" s="9">
        <f t="shared" si="42"/>
        <v>2279.4181392547339</v>
      </c>
      <c r="EY5" s="9">
        <f>EX5/I5</f>
        <v>8.1589073228507516</v>
      </c>
      <c r="EZ5" s="9">
        <f t="shared" si="43"/>
        <v>5.1562978959704742</v>
      </c>
      <c r="FA5" s="9">
        <f t="shared" si="88"/>
        <v>8.1492464796583413</v>
      </c>
      <c r="FB5" s="9">
        <f t="shared" si="44"/>
        <v>0.37805464005995765</v>
      </c>
      <c r="FE5" s="8">
        <v>22.38</v>
      </c>
      <c r="FF5" s="9">
        <v>28.52</v>
      </c>
      <c r="FG5" s="9">
        <v>28.81</v>
      </c>
      <c r="FH5" s="9">
        <f t="shared" si="89"/>
        <v>0.28999999999999915</v>
      </c>
      <c r="FI5" s="11">
        <f t="shared" si="90"/>
        <v>28.664999999999999</v>
      </c>
      <c r="FJ5" s="9">
        <f t="shared" si="45"/>
        <v>631.10555084717987</v>
      </c>
      <c r="FK5" s="9">
        <f>FJ5/I5</f>
        <v>2.2589675898527091</v>
      </c>
      <c r="FL5" s="9">
        <f t="shared" si="46"/>
        <v>4.2315161232828915</v>
      </c>
      <c r="FM5" s="9">
        <f t="shared" si="91"/>
        <v>2.2579288096122636</v>
      </c>
      <c r="FN5" s="9">
        <f t="shared" si="47"/>
        <v>0.1047483918334939</v>
      </c>
      <c r="FQ5" s="16">
        <v>27.79</v>
      </c>
      <c r="FR5" s="16">
        <v>30.1</v>
      </c>
      <c r="FS5" s="73">
        <v>33.020000000000003</v>
      </c>
      <c r="FT5" s="9">
        <v>30.25</v>
      </c>
      <c r="FU5" s="55">
        <v>27.42</v>
      </c>
      <c r="FV5" s="55">
        <f t="shared" si="92"/>
        <v>4.2149999999999999</v>
      </c>
      <c r="FW5" s="71">
        <f t="shared" si="93"/>
        <v>33.64</v>
      </c>
      <c r="FX5" s="55">
        <v>27.56</v>
      </c>
      <c r="FY5" s="55">
        <f t="shared" si="94"/>
        <v>4.0750000000000028</v>
      </c>
      <c r="FZ5" s="71">
        <f t="shared" si="95"/>
        <v>33.019999999999996</v>
      </c>
      <c r="GA5" s="9">
        <f t="shared" si="96"/>
        <v>2.9200000000000017</v>
      </c>
      <c r="GB5" s="11">
        <f t="shared" si="97"/>
        <v>33.226666666666667</v>
      </c>
      <c r="GC5" s="9">
        <f t="shared" si="48"/>
        <v>26.676447859956966</v>
      </c>
      <c r="GD5" s="9">
        <f>GC5/I5</f>
        <v>9.5485186348219106E-2</v>
      </c>
      <c r="GE5" s="9">
        <f t="shared" si="49"/>
        <v>1.8093642286040381</v>
      </c>
      <c r="GF5" s="9">
        <f t="shared" si="98"/>
        <v>9.5611855845249505E-2</v>
      </c>
      <c r="GG5" s="9">
        <f t="shared" si="50"/>
        <v>4.4355641760581285E-3</v>
      </c>
    </row>
    <row r="6" spans="1:189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 t="shared" si="0"/>
        <v>4.93</v>
      </c>
      <c r="F6" s="1">
        <f t="shared" si="1"/>
        <v>27.98</v>
      </c>
      <c r="G6" s="1">
        <f t="shared" si="2"/>
        <v>0.48000000000000043</v>
      </c>
      <c r="H6" s="5">
        <f t="shared" si="3"/>
        <v>28.22</v>
      </c>
      <c r="I6" s="53">
        <f t="shared" si="4"/>
        <v>859.28256506408661</v>
      </c>
      <c r="K6" s="9">
        <v>20.37</v>
      </c>
      <c r="L6" s="9">
        <v>25.79</v>
      </c>
      <c r="M6" s="9">
        <v>26.35</v>
      </c>
      <c r="N6" s="16">
        <v>24.04</v>
      </c>
      <c r="O6" s="9">
        <v>27.08</v>
      </c>
      <c r="P6">
        <v>26.4</v>
      </c>
      <c r="Q6" s="51">
        <f t="shared" si="51"/>
        <v>26.405000000000001</v>
      </c>
      <c r="R6" s="53">
        <f t="shared" si="5"/>
        <v>3025.6173366795197</v>
      </c>
      <c r="T6" s="1">
        <v>22.97</v>
      </c>
      <c r="U6" s="1">
        <v>28.85</v>
      </c>
      <c r="V6" s="1">
        <f t="shared" si="52"/>
        <v>5.8800000000000026</v>
      </c>
      <c r="W6" s="1">
        <f t="shared" si="53"/>
        <v>28.59</v>
      </c>
      <c r="X6" s="1">
        <f t="shared" si="54"/>
        <v>0.26000000000000156</v>
      </c>
      <c r="Y6" s="1">
        <v>29.17</v>
      </c>
      <c r="Z6" s="1">
        <v>31.14</v>
      </c>
      <c r="AA6" s="1">
        <v>30.6</v>
      </c>
      <c r="AB6" s="10">
        <f t="shared" si="6"/>
        <v>29.669999999999998</v>
      </c>
      <c r="AC6" s="9">
        <f t="shared" si="7"/>
        <v>314.33735900649941</v>
      </c>
      <c r="AD6" s="9">
        <f t="shared" si="8"/>
        <v>0.3658137285527906</v>
      </c>
      <c r="AE6" s="9">
        <f t="shared" si="9"/>
        <v>2.0988567578813888</v>
      </c>
      <c r="AF6" s="9">
        <f t="shared" si="10"/>
        <v>0.36602142398640658</v>
      </c>
      <c r="AG6" s="9">
        <f t="shared" si="11"/>
        <v>0.10402484183894077</v>
      </c>
      <c r="AJ6" s="9">
        <v>34.65</v>
      </c>
      <c r="AK6" s="9">
        <v>36.44</v>
      </c>
      <c r="AL6" s="11">
        <f t="shared" si="99"/>
        <v>35.545000000000002</v>
      </c>
      <c r="AM6" s="9">
        <f t="shared" si="55"/>
        <v>5.3437483749252914</v>
      </c>
      <c r="AN6" s="9">
        <f t="shared" si="12"/>
        <v>6.218848830625053E-3</v>
      </c>
      <c r="AO6" s="9">
        <f t="shared" si="13"/>
        <v>39.891282587227053</v>
      </c>
      <c r="AP6" s="9">
        <f t="shared" si="56"/>
        <v>6.2367061434113165E-3</v>
      </c>
      <c r="AQ6" s="9">
        <f t="shared" si="14"/>
        <v>1.7724983502288294E-3</v>
      </c>
      <c r="AU6" s="9">
        <v>30.13</v>
      </c>
      <c r="AV6" s="9">
        <v>30.18</v>
      </c>
      <c r="AW6" s="9">
        <f t="shared" si="15"/>
        <v>5.0000000000000711E-2</v>
      </c>
      <c r="AX6" s="9">
        <v>32.1</v>
      </c>
      <c r="AY6" s="9">
        <v>32.369999999999997</v>
      </c>
      <c r="AZ6" s="10">
        <f t="shared" si="57"/>
        <v>31.195</v>
      </c>
      <c r="BA6" s="9">
        <f t="shared" si="16"/>
        <v>109.16062159132444</v>
      </c>
      <c r="BB6" s="9">
        <f t="shared" si="17"/>
        <v>0.12703693293623741</v>
      </c>
      <c r="BC6" s="9">
        <f t="shared" si="18"/>
        <v>1.9125905252437883</v>
      </c>
      <c r="BD6" s="9">
        <f t="shared" si="58"/>
        <v>0.12718496151283568</v>
      </c>
      <c r="BE6" s="9">
        <f t="shared" si="19"/>
        <v>3.6146505747040258E-2</v>
      </c>
      <c r="BH6" s="9">
        <v>31.25</v>
      </c>
      <c r="BI6" s="9">
        <v>32.31</v>
      </c>
      <c r="BJ6" s="9">
        <f t="shared" si="59"/>
        <v>1.0600000000000023</v>
      </c>
      <c r="BK6" s="11">
        <f t="shared" si="20"/>
        <v>31.78</v>
      </c>
      <c r="BL6" s="9">
        <f t="shared" si="60"/>
        <v>72.755193482723215</v>
      </c>
      <c r="BM6" s="9">
        <f t="shared" si="21"/>
        <v>8.4669695907651776E-2</v>
      </c>
      <c r="BN6" s="9">
        <f t="shared" si="22"/>
        <v>3.9754656015789638</v>
      </c>
      <c r="BP6" s="9">
        <v>27.58</v>
      </c>
      <c r="BQ6" s="9">
        <v>27.46</v>
      </c>
      <c r="BR6" s="9">
        <f t="shared" si="61"/>
        <v>0.11999999999999744</v>
      </c>
      <c r="BS6" s="12">
        <f t="shared" si="62"/>
        <v>27.52</v>
      </c>
      <c r="BT6" s="9">
        <f t="shared" si="23"/>
        <v>1396.2911970207333</v>
      </c>
      <c r="BU6" s="9">
        <f t="shared" si="24"/>
        <v>1.6249499917603889</v>
      </c>
      <c r="BV6" s="9">
        <f t="shared" si="25"/>
        <v>5.5457974023898648</v>
      </c>
      <c r="BW6" s="9">
        <f t="shared" si="63"/>
        <v>1.6245047927124703</v>
      </c>
      <c r="BX6" s="9">
        <f t="shared" si="26"/>
        <v>0.46169115536469785</v>
      </c>
      <c r="CB6" s="9">
        <v>38.22</v>
      </c>
      <c r="CC6" s="9">
        <v>36.47</v>
      </c>
      <c r="CD6" s="13">
        <f t="shared" si="64"/>
        <v>1.75</v>
      </c>
      <c r="CE6" s="14">
        <f t="shared" si="65"/>
        <v>37.344999999999999</v>
      </c>
      <c r="CF6" s="9">
        <f t="shared" si="66"/>
        <v>1.5335078377469946</v>
      </c>
      <c r="CG6" s="9">
        <f t="shared" si="27"/>
        <v>1.7846374406917278E-3</v>
      </c>
      <c r="CH6" s="9">
        <f t="shared" si="28"/>
        <v>8.7045034148975624</v>
      </c>
      <c r="CI6" s="9">
        <f t="shared" si="67"/>
        <v>1.791023521884123E-3</v>
      </c>
      <c r="CJ6" s="9">
        <f t="shared" si="29"/>
        <v>5.0901648478570457E-4</v>
      </c>
      <c r="CO6" s="9">
        <v>27.66</v>
      </c>
      <c r="CP6" s="9">
        <v>25.57</v>
      </c>
      <c r="CQ6" s="9">
        <f t="shared" si="68"/>
        <v>2.09</v>
      </c>
      <c r="CR6" s="15">
        <f t="shared" si="69"/>
        <v>26.615000000000002</v>
      </c>
      <c r="CU6" s="16">
        <v>34.020000000000003</v>
      </c>
      <c r="CV6" s="16">
        <v>36.96</v>
      </c>
      <c r="CW6" s="16">
        <f t="shared" si="70"/>
        <v>2.9399999999999977</v>
      </c>
      <c r="CX6" s="17">
        <f t="shared" si="71"/>
        <v>35.49</v>
      </c>
      <c r="CY6" s="16">
        <f t="shared" si="30"/>
        <v>5.5515211664314501</v>
      </c>
      <c r="CZ6" s="16">
        <f t="shared" si="31"/>
        <v>6.460646814144785E-3</v>
      </c>
      <c r="DA6" s="16">
        <f t="shared" si="32"/>
        <v>9.0116434433181869</v>
      </c>
      <c r="DC6" s="16">
        <v>26.86</v>
      </c>
      <c r="DD6" s="16">
        <f t="shared" si="72"/>
        <v>3.5600000000000023</v>
      </c>
      <c r="DE6" s="18">
        <f t="shared" si="73"/>
        <v>32.729999999999997</v>
      </c>
      <c r="DF6" s="16">
        <v>30.42</v>
      </c>
      <c r="DG6" s="16">
        <f t="shared" si="74"/>
        <v>2.3099999999999952</v>
      </c>
      <c r="DM6" s="9">
        <v>25.63</v>
      </c>
      <c r="DN6" s="73">
        <v>28.74</v>
      </c>
      <c r="DO6" s="9">
        <f t="shared" si="75"/>
        <v>3.1099999999999994</v>
      </c>
      <c r="DP6" s="73">
        <f t="shared" si="33"/>
        <v>30.46</v>
      </c>
      <c r="DQ6" s="55">
        <v>23.78</v>
      </c>
      <c r="DR6" s="72">
        <f t="shared" si="76"/>
        <v>29.78</v>
      </c>
      <c r="DS6" s="55">
        <v>23.54</v>
      </c>
      <c r="DT6" s="55">
        <f t="shared" si="77"/>
        <v>5.98</v>
      </c>
      <c r="DU6" s="71">
        <f t="shared" si="78"/>
        <v>29.099999999999998</v>
      </c>
      <c r="DV6" s="9">
        <f>MAX(DN6,DP6,DR6)-MIN(DN6,DP6,DR6)</f>
        <v>1.7200000000000024</v>
      </c>
      <c r="DW6" s="51">
        <f t="shared" si="79"/>
        <v>29.52</v>
      </c>
      <c r="DX6" s="9">
        <f t="shared" si="34"/>
        <v>348.79961749552689</v>
      </c>
      <c r="DY6" s="9">
        <f t="shared" si="35"/>
        <v>0.4059195795151655</v>
      </c>
      <c r="DZ6" s="9">
        <f t="shared" si="36"/>
        <v>8.9338570689901751</v>
      </c>
      <c r="EA6" s="9">
        <f t="shared" si="80"/>
        <v>0.40612619817811763</v>
      </c>
      <c r="EB6" s="9">
        <f t="shared" si="37"/>
        <v>0.11542278884117449</v>
      </c>
      <c r="EF6" s="9">
        <v>26.96</v>
      </c>
      <c r="EG6" s="9">
        <v>20.87</v>
      </c>
      <c r="EH6" s="9">
        <f t="shared" si="81"/>
        <v>6.09</v>
      </c>
      <c r="EI6" s="9">
        <f t="shared" si="82"/>
        <v>26.18</v>
      </c>
      <c r="EJ6" s="9">
        <f t="shared" si="83"/>
        <v>0.78000000000000114</v>
      </c>
      <c r="EK6" s="7">
        <f t="shared" si="84"/>
        <v>26.57</v>
      </c>
      <c r="EL6" s="9">
        <f t="shared" si="38"/>
        <v>2698.4600945388329</v>
      </c>
      <c r="EM6" s="9">
        <f t="shared" si="39"/>
        <v>3.1403640714362422</v>
      </c>
      <c r="EN6" s="9">
        <f t="shared" si="40"/>
        <v>5.3013441688852554</v>
      </c>
      <c r="EO6" s="9">
        <f t="shared" si="85"/>
        <v>3.138336391587</v>
      </c>
      <c r="EP6" s="9">
        <f t="shared" si="41"/>
        <v>0.89192851942009321</v>
      </c>
      <c r="ER6" s="16">
        <v>28.07</v>
      </c>
      <c r="ES6" s="9">
        <v>26.29</v>
      </c>
      <c r="ET6" s="9">
        <v>25.7</v>
      </c>
      <c r="EU6" s="9">
        <v>24.18</v>
      </c>
      <c r="EV6" s="9">
        <f t="shared" si="86"/>
        <v>2.1099999999999994</v>
      </c>
      <c r="EW6" s="11">
        <f t="shared" si="87"/>
        <v>25.389999999999997</v>
      </c>
      <c r="EX6" s="9">
        <f t="shared" si="42"/>
        <v>6116.9087234331782</v>
      </c>
      <c r="EY6" s="9">
        <f>EX6/I6</f>
        <v>7.1186231073790838</v>
      </c>
      <c r="EZ6" s="9">
        <f t="shared" si="43"/>
        <v>4.4988550425108214</v>
      </c>
      <c r="FA6" s="9">
        <f t="shared" si="88"/>
        <v>7.1107414493325702</v>
      </c>
      <c r="FB6" s="9">
        <f t="shared" si="44"/>
        <v>2.0209028929735333</v>
      </c>
      <c r="FE6" s="8">
        <v>21.38</v>
      </c>
      <c r="FF6" s="9">
        <v>27.2</v>
      </c>
      <c r="FG6" s="9">
        <v>27.11</v>
      </c>
      <c r="FH6" s="9">
        <f t="shared" si="89"/>
        <v>8.9999999999999858E-2</v>
      </c>
      <c r="FI6" s="11">
        <f t="shared" si="90"/>
        <v>27.155000000000001</v>
      </c>
      <c r="FJ6" s="9">
        <f t="shared" si="45"/>
        <v>1798.5147338074773</v>
      </c>
      <c r="FK6" s="9">
        <f>FJ6/I6</f>
        <v>2.0930422737872512</v>
      </c>
      <c r="FL6" s="9">
        <f t="shared" si="46"/>
        <v>3.9207034966008174</v>
      </c>
      <c r="FM6" s="9">
        <f t="shared" si="91"/>
        <v>2.0921698795850552</v>
      </c>
      <c r="FN6" s="9">
        <f t="shared" si="47"/>
        <v>0.59460355750136051</v>
      </c>
      <c r="FQ6" s="16">
        <v>26.5</v>
      </c>
      <c r="FR6" s="16">
        <v>31.12</v>
      </c>
      <c r="FS6" s="73">
        <v>30.97</v>
      </c>
      <c r="FT6" s="9">
        <v>29.48</v>
      </c>
      <c r="FU6" s="55">
        <v>23.98</v>
      </c>
      <c r="FV6" s="55">
        <f t="shared" si="92"/>
        <v>6.245000000000001</v>
      </c>
      <c r="FW6" s="71">
        <f t="shared" si="93"/>
        <v>30.2</v>
      </c>
      <c r="FX6" s="55">
        <v>25.07</v>
      </c>
      <c r="FY6" s="55">
        <f t="shared" si="94"/>
        <v>5.1550000000000011</v>
      </c>
      <c r="FZ6" s="71">
        <f t="shared" si="95"/>
        <v>30.53</v>
      </c>
      <c r="GA6" s="9">
        <f t="shared" si="96"/>
        <v>1.6400000000000006</v>
      </c>
      <c r="GB6" s="11">
        <f t="shared" si="97"/>
        <v>30.566666666666666</v>
      </c>
      <c r="GC6" s="9">
        <f t="shared" si="48"/>
        <v>168.77961815216761</v>
      </c>
      <c r="GD6" s="9">
        <f>GC6/I6</f>
        <v>0.19641922810289975</v>
      </c>
      <c r="GE6" s="9">
        <f t="shared" si="49"/>
        <v>3.7219796989591596</v>
      </c>
      <c r="GF6" s="9">
        <f t="shared" si="98"/>
        <v>0.19659974197349517</v>
      </c>
      <c r="GG6" s="9">
        <f t="shared" si="50"/>
        <v>5.5874480902322624E-2</v>
      </c>
    </row>
    <row r="7" spans="1:189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 t="shared" si="0"/>
        <v>5.3699999999999974</v>
      </c>
      <c r="F7" s="1">
        <f t="shared" si="1"/>
        <v>35.620000000000005</v>
      </c>
      <c r="G7" s="1">
        <f t="shared" si="2"/>
        <v>0.9199999999999946</v>
      </c>
      <c r="H7" s="5">
        <f t="shared" si="3"/>
        <v>36.08</v>
      </c>
      <c r="I7" s="53">
        <f t="shared" si="4"/>
        <v>3.687262019653065</v>
      </c>
      <c r="K7" s="9">
        <v>24.05</v>
      </c>
      <c r="L7" s="9">
        <v>30.73</v>
      </c>
      <c r="M7" s="9">
        <v>31.07</v>
      </c>
      <c r="N7" s="16">
        <v>28.49</v>
      </c>
      <c r="O7" s="9">
        <v>31.35</v>
      </c>
      <c r="P7">
        <v>30.08</v>
      </c>
      <c r="Q7" s="51">
        <f t="shared" si="51"/>
        <v>30.807500000000001</v>
      </c>
      <c r="R7" s="53">
        <f t="shared" si="5"/>
        <v>142.81735973189339</v>
      </c>
      <c r="T7" s="1">
        <v>26.7</v>
      </c>
      <c r="U7" s="1">
        <v>33.65</v>
      </c>
      <c r="V7" s="1">
        <f t="shared" si="52"/>
        <v>6.9499999999999993</v>
      </c>
      <c r="W7" s="1">
        <f t="shared" si="53"/>
        <v>32.32</v>
      </c>
      <c r="X7" s="1">
        <f t="shared" si="54"/>
        <v>1.3299999999999983</v>
      </c>
      <c r="Y7" s="1">
        <v>33.380000000000003</v>
      </c>
      <c r="Z7" s="1">
        <v>38.47</v>
      </c>
      <c r="AA7" s="1">
        <v>36.130000000000003</v>
      </c>
      <c r="AB7" s="10">
        <f t="shared" si="6"/>
        <v>34.79</v>
      </c>
      <c r="AC7" s="9">
        <f t="shared" si="7"/>
        <v>9.0209442736504446</v>
      </c>
      <c r="AD7" s="9">
        <f t="shared" si="8"/>
        <v>2.4465156600124738</v>
      </c>
      <c r="AE7" s="9">
        <f t="shared" si="9"/>
        <v>14.036886878450792</v>
      </c>
      <c r="AF7" s="9">
        <f t="shared" si="10"/>
        <v>2.4452805553841355</v>
      </c>
      <c r="AG7" s="9">
        <f t="shared" si="11"/>
        <v>6.3262746462447311E-2</v>
      </c>
      <c r="AJ7" s="9">
        <v>39.82</v>
      </c>
      <c r="AK7" s="9">
        <v>39.049999999999997</v>
      </c>
      <c r="AL7" s="11">
        <f t="shared" si="99"/>
        <v>39.435000000000002</v>
      </c>
      <c r="AM7" s="9">
        <f t="shared" si="55"/>
        <v>0.35989681229140508</v>
      </c>
      <c r="AN7" s="9">
        <f t="shared" si="12"/>
        <v>9.7605434702811772E-2</v>
      </c>
      <c r="AO7" s="9">
        <f t="shared" si="13"/>
        <v>626.09754374551324</v>
      </c>
      <c r="AP7" s="9">
        <f t="shared" si="56"/>
        <v>9.7733705391073927E-2</v>
      </c>
      <c r="AQ7" s="9">
        <f t="shared" si="14"/>
        <v>2.5285043924212392E-3</v>
      </c>
      <c r="AU7" s="9">
        <v>35.4</v>
      </c>
      <c r="AV7" s="9">
        <v>34.42</v>
      </c>
      <c r="AW7" s="9">
        <f t="shared" si="15"/>
        <v>0.97999999999999687</v>
      </c>
      <c r="AX7" s="9">
        <v>36.869999999999997</v>
      </c>
      <c r="AY7" s="9">
        <v>36.9</v>
      </c>
      <c r="AZ7" s="10">
        <f t="shared" si="57"/>
        <v>35.897500000000001</v>
      </c>
      <c r="BA7" s="9">
        <f t="shared" si="16"/>
        <v>4.1847835514357943</v>
      </c>
      <c r="BB7" s="9">
        <f t="shared" si="17"/>
        <v>1.1349298013352307</v>
      </c>
      <c r="BC7" s="9">
        <f t="shared" si="18"/>
        <v>17.086810384032777</v>
      </c>
      <c r="BD7" s="9">
        <f t="shared" si="58"/>
        <v>1.1348487253858202</v>
      </c>
      <c r="BE7" s="9">
        <f t="shared" si="19"/>
        <v>2.9360085912937876E-2</v>
      </c>
      <c r="BH7" s="9">
        <v>35.31</v>
      </c>
      <c r="BI7" s="9">
        <v>35.869999999999997</v>
      </c>
      <c r="BJ7" s="9">
        <f t="shared" si="59"/>
        <v>0.55999999999999517</v>
      </c>
      <c r="BK7" s="11">
        <f t="shared" si="20"/>
        <v>35.590000000000003</v>
      </c>
      <c r="BL7" s="9">
        <f t="shared" si="60"/>
        <v>5.1795496443411269</v>
      </c>
      <c r="BM7" s="9">
        <f t="shared" si="21"/>
        <v>1.4047142884704655</v>
      </c>
      <c r="BN7" s="9">
        <f t="shared" si="22"/>
        <v>65.955041812735885</v>
      </c>
      <c r="BP7" s="9">
        <v>31.47</v>
      </c>
      <c r="BQ7" s="9">
        <v>30.75</v>
      </c>
      <c r="BR7" s="9">
        <f t="shared" si="61"/>
        <v>0.71999999999999886</v>
      </c>
      <c r="BS7" s="12">
        <f t="shared" si="62"/>
        <v>31.11</v>
      </c>
      <c r="BT7" s="9">
        <f t="shared" si="23"/>
        <v>115.78918577506865</v>
      </c>
      <c r="BU7" s="9">
        <f t="shared" si="24"/>
        <v>31.402483782794278</v>
      </c>
      <c r="BV7" s="9">
        <f t="shared" si="25"/>
        <v>107.17364465016125</v>
      </c>
      <c r="BW7" s="9">
        <f t="shared" si="63"/>
        <v>31.341449522781634</v>
      </c>
      <c r="BX7" s="9">
        <f t="shared" si="26"/>
        <v>0.8108460890344954</v>
      </c>
      <c r="CB7" s="9" t="s">
        <v>54</v>
      </c>
      <c r="CC7" s="9" t="s">
        <v>54</v>
      </c>
      <c r="CD7" s="13">
        <f t="shared" si="64"/>
        <v>0</v>
      </c>
      <c r="CE7" s="14">
        <v>41</v>
      </c>
      <c r="CF7" s="9">
        <f t="shared" si="66"/>
        <v>0.12156260552373735</v>
      </c>
      <c r="CG7" s="9">
        <f t="shared" si="27"/>
        <v>3.2968257985413037E-2</v>
      </c>
      <c r="CH7" s="9">
        <f t="shared" si="28"/>
        <v>160.80146458544587</v>
      </c>
      <c r="CI7" s="9">
        <f t="shared" si="67"/>
        <v>3.3031813767543106E-2</v>
      </c>
      <c r="CJ7" s="9">
        <f t="shared" si="29"/>
        <v>8.5457811986836929E-4</v>
      </c>
      <c r="CO7" s="9">
        <v>32.01</v>
      </c>
      <c r="CP7" s="9">
        <v>31.29</v>
      </c>
      <c r="CQ7" s="9">
        <f t="shared" si="68"/>
        <v>0.71999999999999886</v>
      </c>
      <c r="CR7" s="15">
        <f t="shared" si="69"/>
        <v>31.65</v>
      </c>
      <c r="CU7" s="16">
        <v>33.75</v>
      </c>
      <c r="CV7" s="16">
        <v>35.5</v>
      </c>
      <c r="CW7" s="16">
        <f t="shared" si="70"/>
        <v>1.75</v>
      </c>
      <c r="CX7" s="17">
        <f t="shared" si="71"/>
        <v>34.625</v>
      </c>
      <c r="CY7" s="16">
        <f t="shared" si="30"/>
        <v>10.114629985751657</v>
      </c>
      <c r="CZ7" s="16">
        <f t="shared" si="31"/>
        <v>2.7431275379511391</v>
      </c>
      <c r="DA7" s="16">
        <f t="shared" si="32"/>
        <v>3826.2557918258863</v>
      </c>
      <c r="DC7" s="16">
        <v>31.44</v>
      </c>
      <c r="DD7" s="16">
        <f t="shared" si="72"/>
        <v>5.3000000000000007</v>
      </c>
      <c r="DE7" s="18">
        <f t="shared" si="73"/>
        <v>37.31</v>
      </c>
      <c r="DF7" s="16">
        <v>36.74</v>
      </c>
      <c r="DG7" s="16">
        <f t="shared" si="74"/>
        <v>0.57000000000000028</v>
      </c>
      <c r="DM7" s="9">
        <v>30.67</v>
      </c>
      <c r="DN7" s="73">
        <v>36.770000000000003</v>
      </c>
      <c r="DO7" s="9">
        <f t="shared" si="75"/>
        <v>6.1000000000000014</v>
      </c>
      <c r="DP7" s="73">
        <f t="shared" si="33"/>
        <v>35.5</v>
      </c>
      <c r="DQ7" s="55">
        <v>29.82</v>
      </c>
      <c r="DR7" s="72">
        <f t="shared" si="76"/>
        <v>35.82</v>
      </c>
      <c r="DS7" s="55">
        <v>31.1</v>
      </c>
      <c r="DT7" s="55">
        <f t="shared" si="77"/>
        <v>5.0874999999999986</v>
      </c>
      <c r="DU7" s="71">
        <f t="shared" si="78"/>
        <v>36.660000000000004</v>
      </c>
      <c r="DV7" s="9">
        <f>MAX(DN7,DP7,DR7)-MIN(DN7,DP7,DR7)</f>
        <v>1.2700000000000031</v>
      </c>
      <c r="DW7" s="51">
        <f t="shared" si="79"/>
        <v>36.1875</v>
      </c>
      <c r="DX7" s="9">
        <f t="shared" si="34"/>
        <v>3.4223545524315728</v>
      </c>
      <c r="DY7" s="9">
        <f t="shared" si="35"/>
        <v>0.92815605025909786</v>
      </c>
      <c r="DZ7" s="9">
        <f t="shared" si="36"/>
        <v>20.427724872590051</v>
      </c>
      <c r="EA7" s="9">
        <f t="shared" si="80"/>
        <v>0.92819510864473698</v>
      </c>
      <c r="EB7" s="9">
        <f t="shared" si="37"/>
        <v>2.4013674707625218E-2</v>
      </c>
      <c r="EF7" s="9">
        <v>31.08</v>
      </c>
      <c r="EG7" s="9">
        <v>24.61</v>
      </c>
      <c r="EH7" s="9">
        <f t="shared" si="81"/>
        <v>6.4699999999999989</v>
      </c>
      <c r="EI7" s="9">
        <f t="shared" si="82"/>
        <v>29.919999999999998</v>
      </c>
      <c r="EJ7" s="9">
        <f t="shared" si="83"/>
        <v>1.1600000000000001</v>
      </c>
      <c r="EK7" s="7">
        <f t="shared" si="84"/>
        <v>30.5</v>
      </c>
      <c r="EL7" s="9">
        <f t="shared" si="38"/>
        <v>176.76651509282232</v>
      </c>
      <c r="EM7" s="9">
        <f t="shared" si="39"/>
        <v>47.939775950463726</v>
      </c>
      <c r="EN7" s="9">
        <f t="shared" si="40"/>
        <v>80.928594873531154</v>
      </c>
      <c r="EO7" s="9">
        <f t="shared" si="85"/>
        <v>47.835175956317961</v>
      </c>
      <c r="EP7" s="9">
        <f t="shared" si="41"/>
        <v>1.2375613104385514</v>
      </c>
      <c r="ER7" s="16">
        <v>36.11</v>
      </c>
      <c r="ES7" s="9">
        <v>33.06</v>
      </c>
      <c r="ET7" s="9">
        <v>31.9</v>
      </c>
      <c r="EU7" s="9">
        <v>30.82</v>
      </c>
      <c r="EV7" s="9">
        <f t="shared" si="86"/>
        <v>2.240000000000002</v>
      </c>
      <c r="EW7" s="11">
        <f t="shared" si="87"/>
        <v>31.926666666666666</v>
      </c>
      <c r="EX7" s="9">
        <f t="shared" si="42"/>
        <v>65.71855413286444</v>
      </c>
      <c r="EY7" s="9">
        <f>EX7/I7</f>
        <v>17.823131033971897</v>
      </c>
      <c r="EZ7" s="9">
        <f t="shared" si="43"/>
        <v>11.263931481693151</v>
      </c>
      <c r="FA7" s="9">
        <f t="shared" si="88"/>
        <v>17.794177373309942</v>
      </c>
      <c r="FB7" s="9">
        <f t="shared" si="44"/>
        <v>0.46035966269673434</v>
      </c>
      <c r="FE7" s="8">
        <v>26.59</v>
      </c>
      <c r="FF7" s="9">
        <v>33.96</v>
      </c>
      <c r="FG7" s="9">
        <v>34.090000000000003</v>
      </c>
      <c r="FH7" s="9">
        <f t="shared" si="89"/>
        <v>0.13000000000000256</v>
      </c>
      <c r="FI7" s="11">
        <f t="shared" si="90"/>
        <v>34.025000000000006</v>
      </c>
      <c r="FJ7" s="9">
        <f t="shared" si="45"/>
        <v>15.334513422710838</v>
      </c>
      <c r="FK7" s="9">
        <f>FJ7/I7</f>
        <v>4.1587805100310353</v>
      </c>
      <c r="FL7" s="9">
        <f t="shared" si="46"/>
        <v>7.7902608520994354</v>
      </c>
      <c r="FM7" s="9">
        <f t="shared" si="91"/>
        <v>4.1554364131906354</v>
      </c>
      <c r="FN7" s="9">
        <f t="shared" si="47"/>
        <v>0.10750681334690591</v>
      </c>
      <c r="FQ7" s="16">
        <v>32.909999999999997</v>
      </c>
      <c r="FR7" s="16" t="s">
        <v>54</v>
      </c>
      <c r="FS7" s="73">
        <v>36.47</v>
      </c>
      <c r="FT7" s="9">
        <v>33.68</v>
      </c>
      <c r="FU7" s="55">
        <v>28.85</v>
      </c>
      <c r="FV7" s="55">
        <f t="shared" si="92"/>
        <v>6.2250000000000014</v>
      </c>
      <c r="FW7" s="71">
        <f t="shared" si="93"/>
        <v>35.07</v>
      </c>
      <c r="FX7" s="55">
        <v>29.51</v>
      </c>
      <c r="FY7" s="55">
        <f t="shared" si="94"/>
        <v>5.5650000000000013</v>
      </c>
      <c r="FZ7" s="71">
        <f t="shared" si="95"/>
        <v>34.97</v>
      </c>
      <c r="GA7" s="9">
        <f t="shared" si="96"/>
        <v>2.7899999999999991</v>
      </c>
      <c r="GB7" s="11">
        <f t="shared" si="97"/>
        <v>35.50333333333333</v>
      </c>
      <c r="GC7" s="9">
        <f t="shared" si="48"/>
        <v>5.5004218676854295</v>
      </c>
      <c r="GD7" s="9">
        <f>GC7/I7</f>
        <v>1.4917361007620948</v>
      </c>
      <c r="GE7" s="9">
        <f t="shared" si="49"/>
        <v>28.267148470476272</v>
      </c>
      <c r="GF7" s="9">
        <f t="shared" si="98"/>
        <v>1.4913994004503786</v>
      </c>
      <c r="GG7" s="9">
        <f t="shared" si="50"/>
        <v>3.8584538668658637E-2</v>
      </c>
    </row>
    <row r="8" spans="1:189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 t="shared" si="0"/>
        <v>4.379999999999999</v>
      </c>
      <c r="F8" s="1">
        <f t="shared" si="1"/>
        <v>28.72</v>
      </c>
      <c r="G8" s="1">
        <f t="shared" si="2"/>
        <v>7.0000000000000284E-2</v>
      </c>
      <c r="H8" s="5">
        <f t="shared" si="3"/>
        <v>28.684999999999999</v>
      </c>
      <c r="I8" s="53">
        <f t="shared" si="4"/>
        <v>622.41206135653056</v>
      </c>
      <c r="K8" s="9">
        <v>19.670000000000002</v>
      </c>
      <c r="L8" s="9">
        <v>25.09</v>
      </c>
      <c r="M8" s="9">
        <v>23.78</v>
      </c>
      <c r="N8" s="16">
        <v>23.29</v>
      </c>
      <c r="O8" s="9">
        <v>27.25</v>
      </c>
      <c r="P8">
        <v>25.7</v>
      </c>
      <c r="Q8" s="51">
        <f t="shared" si="51"/>
        <v>25.455000000000002</v>
      </c>
      <c r="R8" s="53">
        <f t="shared" si="5"/>
        <v>5847.2814709389686</v>
      </c>
      <c r="T8" s="1">
        <v>23.28</v>
      </c>
      <c r="U8" s="1">
        <v>28.36</v>
      </c>
      <c r="V8" s="1">
        <f t="shared" si="52"/>
        <v>5.0799999999999983</v>
      </c>
      <c r="W8" s="1">
        <f t="shared" si="53"/>
        <v>28.900000000000002</v>
      </c>
      <c r="X8" s="1">
        <f t="shared" si="54"/>
        <v>0.5400000000000027</v>
      </c>
      <c r="Y8" s="1">
        <v>29.37</v>
      </c>
      <c r="Z8" s="1">
        <v>31.01</v>
      </c>
      <c r="AA8" s="1">
        <v>30.52</v>
      </c>
      <c r="AB8" s="10">
        <f t="shared" si="6"/>
        <v>29.632000000000005</v>
      </c>
      <c r="AC8" s="9">
        <f t="shared" si="7"/>
        <v>322.73168094478132</v>
      </c>
      <c r="AD8" s="9">
        <f t="shared" si="8"/>
        <v>0.51851771677013492</v>
      </c>
      <c r="AE8" s="9">
        <f t="shared" si="9"/>
        <v>2.9749960949515697</v>
      </c>
      <c r="AF8" s="9">
        <f t="shared" si="10"/>
        <v>0.51870996828280347</v>
      </c>
      <c r="AG8" s="9">
        <f t="shared" si="11"/>
        <v>5.5283777208221176E-2</v>
      </c>
      <c r="AJ8" s="9" t="s">
        <v>54</v>
      </c>
      <c r="AK8" s="9" t="s">
        <v>54</v>
      </c>
      <c r="AL8" s="11">
        <v>41</v>
      </c>
      <c r="AM8" s="9">
        <f t="shared" si="55"/>
        <v>0.12156260552373735</v>
      </c>
      <c r="AN8" s="9">
        <f t="shared" si="12"/>
        <v>1.9530888469416045E-4</v>
      </c>
      <c r="AO8" s="9">
        <f t="shared" si="13"/>
        <v>1.2528238140736119</v>
      </c>
      <c r="AP8" s="9">
        <f t="shared" si="56"/>
        <v>1.9625268328690216E-4</v>
      </c>
      <c r="AQ8" s="9">
        <f t="shared" si="14"/>
        <v>2.0916485671687398E-5</v>
      </c>
      <c r="AU8" s="9">
        <v>29.6</v>
      </c>
      <c r="AV8" s="9">
        <v>29.55</v>
      </c>
      <c r="AW8" s="9">
        <f t="shared" si="15"/>
        <v>5.0000000000000711E-2</v>
      </c>
      <c r="AX8" s="9">
        <v>31.99</v>
      </c>
      <c r="AY8" s="9">
        <v>32.78</v>
      </c>
      <c r="AZ8" s="10">
        <f t="shared" si="57"/>
        <v>30.98</v>
      </c>
      <c r="BA8" s="9">
        <f t="shared" si="16"/>
        <v>126.71382477110855</v>
      </c>
      <c r="BB8" s="9">
        <f t="shared" si="17"/>
        <v>0.203585104849895</v>
      </c>
      <c r="BC8" s="9">
        <f t="shared" si="18"/>
        <v>3.0650530803676448</v>
      </c>
      <c r="BD8" s="9">
        <f t="shared" si="58"/>
        <v>0.20376808310065608</v>
      </c>
      <c r="BE8" s="9">
        <f t="shared" si="19"/>
        <v>2.171747218503654E-2</v>
      </c>
      <c r="BH8" s="9">
        <v>31.5</v>
      </c>
      <c r="BI8" s="9">
        <v>32.75</v>
      </c>
      <c r="BJ8" s="9">
        <f t="shared" si="59"/>
        <v>1.25</v>
      </c>
      <c r="BK8" s="11">
        <f t="shared" si="20"/>
        <v>32.125</v>
      </c>
      <c r="BL8" s="9">
        <f t="shared" si="60"/>
        <v>57.273008920170177</v>
      </c>
      <c r="BM8" s="9">
        <f t="shared" si="21"/>
        <v>9.2017832680403353E-2</v>
      </c>
      <c r="BN8" s="9">
        <f t="shared" si="22"/>
        <v>4.3204800091851139</v>
      </c>
      <c r="BP8" s="9">
        <v>28.12</v>
      </c>
      <c r="BQ8" s="9">
        <v>26.32</v>
      </c>
      <c r="BR8" s="9">
        <f t="shared" si="61"/>
        <v>1.8000000000000007</v>
      </c>
      <c r="BS8" s="12">
        <f t="shared" si="62"/>
        <v>27.22</v>
      </c>
      <c r="BT8" s="9">
        <f t="shared" si="23"/>
        <v>1719.2379931902562</v>
      </c>
      <c r="BU8" s="9">
        <f t="shared" si="24"/>
        <v>2.7622183115205425</v>
      </c>
      <c r="BV8" s="9">
        <f t="shared" si="25"/>
        <v>9.4271843530820494</v>
      </c>
      <c r="BW8" s="9">
        <f t="shared" si="63"/>
        <v>2.7606347067932577</v>
      </c>
      <c r="BX8" s="9">
        <f t="shared" si="26"/>
        <v>0.29422668430469245</v>
      </c>
      <c r="CB8" s="9" t="s">
        <v>54</v>
      </c>
      <c r="CC8" s="9">
        <v>38.770000000000003</v>
      </c>
      <c r="CD8" s="13">
        <f t="shared" si="64"/>
        <v>0</v>
      </c>
      <c r="CE8" s="14">
        <f t="shared" si="65"/>
        <v>38.770000000000003</v>
      </c>
      <c r="CF8" s="9">
        <f t="shared" si="66"/>
        <v>0.57078953230504303</v>
      </c>
      <c r="CG8" s="9">
        <f t="shared" si="27"/>
        <v>9.1706052588541164E-4</v>
      </c>
      <c r="CH8" s="9">
        <f t="shared" si="28"/>
        <v>4.4729289530893572</v>
      </c>
      <c r="CI8" s="9">
        <f t="shared" si="67"/>
        <v>9.2068802335765318E-4</v>
      </c>
      <c r="CJ8" s="9">
        <f t="shared" si="29"/>
        <v>9.812634164345108E-5</v>
      </c>
      <c r="CO8" s="9">
        <v>27.43</v>
      </c>
      <c r="CP8" s="9">
        <v>26.05</v>
      </c>
      <c r="CQ8" s="9">
        <f t="shared" si="68"/>
        <v>1.379999999999999</v>
      </c>
      <c r="CR8" s="15">
        <f t="shared" si="69"/>
        <v>26.740000000000002</v>
      </c>
      <c r="CU8" s="16" t="s">
        <v>54</v>
      </c>
      <c r="CV8" s="16">
        <v>37.590000000000003</v>
      </c>
      <c r="CW8" s="16" t="e">
        <f t="shared" si="70"/>
        <v>#VALUE!</v>
      </c>
      <c r="CX8" s="17">
        <f t="shared" si="71"/>
        <v>37.590000000000003</v>
      </c>
      <c r="CY8" s="16">
        <f t="shared" si="30"/>
        <v>1.2938740418904544</v>
      </c>
      <c r="CZ8" s="16">
        <f t="shared" si="31"/>
        <v>2.0788061835924103E-3</v>
      </c>
      <c r="DA8" s="16">
        <f t="shared" si="32"/>
        <v>2.8996260983165429</v>
      </c>
      <c r="DC8" s="16">
        <v>28.2</v>
      </c>
      <c r="DD8" s="16">
        <f t="shared" si="72"/>
        <v>2.5800000000000018</v>
      </c>
      <c r="DE8" s="18">
        <f t="shared" si="73"/>
        <v>34.07</v>
      </c>
      <c r="DF8" s="16">
        <v>30.78</v>
      </c>
      <c r="DG8" s="16">
        <f t="shared" si="74"/>
        <v>3.2899999999999991</v>
      </c>
      <c r="DM8" s="9">
        <v>29.56</v>
      </c>
      <c r="DN8" s="73">
        <v>32.28</v>
      </c>
      <c r="DO8" s="9">
        <f t="shared" si="75"/>
        <v>2.7200000000000024</v>
      </c>
      <c r="DP8" s="73">
        <f t="shared" si="33"/>
        <v>34.39</v>
      </c>
      <c r="DQ8" s="55">
        <v>26.74</v>
      </c>
      <c r="DR8" s="72">
        <f t="shared" si="76"/>
        <v>32.739999999999995</v>
      </c>
      <c r="DS8" s="55">
        <v>27.22</v>
      </c>
      <c r="DT8" s="55">
        <f t="shared" si="77"/>
        <v>5.8275000000000006</v>
      </c>
      <c r="DU8" s="71">
        <f t="shared" si="78"/>
        <v>32.78</v>
      </c>
      <c r="DV8" s="9">
        <f>MAX(DN8,DP8,DR8)-MIN(DN8,DP8,DR8)</f>
        <v>2.1099999999999994</v>
      </c>
      <c r="DW8" s="51">
        <f t="shared" si="79"/>
        <v>33.047499999999999</v>
      </c>
      <c r="DX8" s="9">
        <f t="shared" si="34"/>
        <v>30.205984833591828</v>
      </c>
      <c r="DY8" s="9">
        <f t="shared" si="35"/>
        <v>4.853052617225747E-2</v>
      </c>
      <c r="DZ8" s="9">
        <f t="shared" si="36"/>
        <v>1.0681051276799443</v>
      </c>
      <c r="EA8" s="9">
        <f t="shared" si="80"/>
        <v>4.8613472469125563E-2</v>
      </c>
      <c r="EB8" s="9">
        <f t="shared" si="37"/>
        <v>5.1811928546471892E-3</v>
      </c>
      <c r="EF8" s="9">
        <v>27.16</v>
      </c>
      <c r="EG8" s="9">
        <v>22.15</v>
      </c>
      <c r="EH8" s="9">
        <f t="shared" si="81"/>
        <v>5.0100000000000016</v>
      </c>
      <c r="EI8" s="9">
        <f t="shared" si="82"/>
        <v>27.459999999999997</v>
      </c>
      <c r="EJ8" s="9">
        <f t="shared" si="83"/>
        <v>0.29999999999999716</v>
      </c>
      <c r="EK8" s="7">
        <f t="shared" si="84"/>
        <v>27.31</v>
      </c>
      <c r="EL8" s="9">
        <f t="shared" si="38"/>
        <v>1615.2063004672982</v>
      </c>
      <c r="EM8" s="9">
        <f t="shared" si="39"/>
        <v>2.5950755146791322</v>
      </c>
      <c r="EN8" s="9">
        <f t="shared" si="40"/>
        <v>4.3808259598605055</v>
      </c>
      <c r="EO8" s="9">
        <f t="shared" si="85"/>
        <v>2.5936791093020193</v>
      </c>
      <c r="EP8" s="9">
        <f t="shared" si="41"/>
        <v>0.27643266333006783</v>
      </c>
      <c r="ER8" s="16">
        <v>33.28</v>
      </c>
      <c r="ES8" s="9">
        <v>26.92</v>
      </c>
      <c r="ET8" s="9">
        <v>25.99</v>
      </c>
      <c r="EU8" s="9">
        <v>24.71</v>
      </c>
      <c r="EV8" s="9">
        <f t="shared" si="86"/>
        <v>2.2100000000000009</v>
      </c>
      <c r="EW8" s="11">
        <f t="shared" si="87"/>
        <v>25.873333333333335</v>
      </c>
      <c r="EX8" s="9">
        <f t="shared" si="42"/>
        <v>4374.737511003389</v>
      </c>
      <c r="EY8" s="9">
        <f>EX8/I8</f>
        <v>7.0286837010657619</v>
      </c>
      <c r="EZ8" s="9">
        <f t="shared" si="43"/>
        <v>4.4420147876596143</v>
      </c>
      <c r="FA8" s="9">
        <f t="shared" si="88"/>
        <v>7.0209520090963027</v>
      </c>
      <c r="FB8" s="9">
        <f t="shared" si="44"/>
        <v>0.74828858204798221</v>
      </c>
      <c r="FE8" s="8">
        <v>21.98</v>
      </c>
      <c r="FF8" s="9">
        <v>26.74</v>
      </c>
      <c r="FG8" s="9">
        <v>26.68</v>
      </c>
      <c r="FH8" s="9">
        <f t="shared" si="89"/>
        <v>5.9999999999998721E-2</v>
      </c>
      <c r="FI8" s="11">
        <f t="shared" si="90"/>
        <v>26.71</v>
      </c>
      <c r="FJ8" s="9">
        <f t="shared" si="45"/>
        <v>2448.7700222206868</v>
      </c>
      <c r="FK8" s="9">
        <f>FJ8/I8</f>
        <v>3.9343228935564931</v>
      </c>
      <c r="FL8" s="9">
        <f t="shared" si="46"/>
        <v>7.369805053011321</v>
      </c>
      <c r="FM8" s="9">
        <f t="shared" si="91"/>
        <v>3.931282394180998</v>
      </c>
      <c r="FN8" s="9">
        <f t="shared" si="47"/>
        <v>0.41899356733397458</v>
      </c>
      <c r="FQ8" s="16">
        <v>26.93</v>
      </c>
      <c r="FR8" s="16">
        <v>30.45</v>
      </c>
      <c r="FS8" s="73">
        <v>30.7</v>
      </c>
      <c r="FT8" s="9">
        <v>29.16</v>
      </c>
      <c r="FU8" s="55">
        <v>24.18</v>
      </c>
      <c r="FV8" s="55">
        <f t="shared" si="92"/>
        <v>5.75</v>
      </c>
      <c r="FW8" s="71">
        <f t="shared" si="93"/>
        <v>30.4</v>
      </c>
      <c r="FX8" s="55">
        <v>24.54</v>
      </c>
      <c r="FY8" s="55">
        <f t="shared" si="94"/>
        <v>5.3900000000000006</v>
      </c>
      <c r="FZ8" s="71">
        <f t="shared" si="95"/>
        <v>30</v>
      </c>
      <c r="GA8" s="9">
        <f t="shared" si="96"/>
        <v>1.5399999999999991</v>
      </c>
      <c r="GB8" s="11">
        <f t="shared" si="97"/>
        <v>30.366666666666664</v>
      </c>
      <c r="GC8" s="9">
        <f t="shared" si="48"/>
        <v>193.89204892140287</v>
      </c>
      <c r="GD8" s="9">
        <f>GC8/I8</f>
        <v>0.31151717802322193</v>
      </c>
      <c r="GE8" s="9">
        <f t="shared" si="49"/>
        <v>5.9029893543419405</v>
      </c>
      <c r="GF8" s="9">
        <f t="shared" si="98"/>
        <v>0.31172231339652473</v>
      </c>
      <c r="GG8" s="9">
        <f t="shared" si="50"/>
        <v>3.3223165118062933E-2</v>
      </c>
    </row>
    <row r="9" spans="1:189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 t="shared" si="0"/>
        <v>4.370000000000001</v>
      </c>
      <c r="F9" s="1">
        <f t="shared" si="1"/>
        <v>28.029999999999998</v>
      </c>
      <c r="G9" s="1">
        <f t="shared" si="2"/>
        <v>7.9999999999998295E-2</v>
      </c>
      <c r="H9" s="5">
        <f t="shared" si="3"/>
        <v>27.99</v>
      </c>
      <c r="I9" s="53">
        <f t="shared" si="4"/>
        <v>1007.8873629872935</v>
      </c>
      <c r="K9" s="9">
        <v>20.84</v>
      </c>
      <c r="L9" s="9">
        <v>26.46</v>
      </c>
      <c r="M9" s="9">
        <v>25.37</v>
      </c>
      <c r="N9" s="16">
        <v>24.4</v>
      </c>
      <c r="O9" s="9">
        <v>26.93</v>
      </c>
      <c r="P9">
        <v>26.87</v>
      </c>
      <c r="Q9" s="51">
        <f t="shared" si="51"/>
        <v>26.407499999999999</v>
      </c>
      <c r="R9" s="53">
        <f t="shared" si="5"/>
        <v>3020.3759256373501</v>
      </c>
      <c r="T9" s="1">
        <v>23.52</v>
      </c>
      <c r="U9" s="1">
        <v>28.26</v>
      </c>
      <c r="V9" s="1">
        <f t="shared" si="52"/>
        <v>4.740000000000002</v>
      </c>
      <c r="W9" s="1">
        <f t="shared" si="53"/>
        <v>29.14</v>
      </c>
      <c r="X9" s="1">
        <f t="shared" si="54"/>
        <v>0.87999999999999901</v>
      </c>
      <c r="Y9" s="1">
        <v>28.99</v>
      </c>
      <c r="Z9" s="1">
        <v>30.08</v>
      </c>
      <c r="AA9" s="1">
        <v>30.12</v>
      </c>
      <c r="AB9" s="10">
        <f t="shared" si="6"/>
        <v>29.318000000000001</v>
      </c>
      <c r="AC9" s="9">
        <f t="shared" si="7"/>
        <v>401.25309935612046</v>
      </c>
      <c r="AD9" s="9">
        <f t="shared" si="8"/>
        <v>0.39811303732079739</v>
      </c>
      <c r="AE9" s="9">
        <f t="shared" si="9"/>
        <v>2.2841740852294401</v>
      </c>
      <c r="AF9" s="9">
        <f t="shared" si="10"/>
        <v>0.39832004814279054</v>
      </c>
      <c r="AG9" s="9">
        <f t="shared" si="11"/>
        <v>0.13300017047161714</v>
      </c>
      <c r="AJ9" s="9">
        <v>34.35</v>
      </c>
      <c r="AK9" s="9">
        <v>37.04</v>
      </c>
      <c r="AL9" s="11">
        <f t="shared" si="99"/>
        <v>35.695</v>
      </c>
      <c r="AM9" s="9">
        <f t="shared" si="55"/>
        <v>4.8157729169265231</v>
      </c>
      <c r="AN9" s="9">
        <f t="shared" si="12"/>
        <v>4.778086414986866E-3</v>
      </c>
      <c r="AO9" s="9">
        <f t="shared" si="13"/>
        <v>30.649401617191941</v>
      </c>
      <c r="AP9" s="9">
        <f t="shared" si="56"/>
        <v>4.7925194423976665E-3</v>
      </c>
      <c r="AQ9" s="9">
        <f t="shared" si="14"/>
        <v>1.6002355537949988E-3</v>
      </c>
      <c r="AU9" s="9">
        <v>29.22</v>
      </c>
      <c r="AV9" s="9">
        <v>29.38</v>
      </c>
      <c r="AW9" s="9">
        <f t="shared" si="15"/>
        <v>0.16000000000000014</v>
      </c>
      <c r="AX9" s="9">
        <v>30.81</v>
      </c>
      <c r="AY9" s="9">
        <v>31.51</v>
      </c>
      <c r="AZ9" s="10">
        <f t="shared" si="57"/>
        <v>30.23</v>
      </c>
      <c r="BA9" s="9">
        <f t="shared" si="16"/>
        <v>213.16897649918019</v>
      </c>
      <c r="BB9" s="9">
        <f t="shared" si="17"/>
        <v>0.2115007929729025</v>
      </c>
      <c r="BC9" s="9">
        <f t="shared" si="18"/>
        <v>3.1842268494041481</v>
      </c>
      <c r="BD9" s="9">
        <f t="shared" si="58"/>
        <v>0.21168632809063154</v>
      </c>
      <c r="BE9" s="9">
        <f t="shared" si="19"/>
        <v>7.0682652941616048E-2</v>
      </c>
      <c r="BH9" s="9">
        <v>32.299999999999997</v>
      </c>
      <c r="BI9" s="9">
        <v>32.049999999999997</v>
      </c>
      <c r="BJ9" s="9">
        <f t="shared" si="59"/>
        <v>0.25</v>
      </c>
      <c r="BK9" s="11">
        <f t="shared" si="20"/>
        <v>32.174999999999997</v>
      </c>
      <c r="BL9" s="9">
        <f t="shared" si="60"/>
        <v>55.32099720353677</v>
      </c>
      <c r="BM9" s="9">
        <f t="shared" si="21"/>
        <v>5.4888075032084913E-2</v>
      </c>
      <c r="BN9" s="9">
        <f t="shared" si="22"/>
        <v>2.5771399305004361</v>
      </c>
      <c r="BP9" s="9">
        <v>28.29</v>
      </c>
      <c r="BQ9" s="9">
        <v>26.44</v>
      </c>
      <c r="BR9" s="9">
        <f t="shared" si="61"/>
        <v>1.8499999999999979</v>
      </c>
      <c r="BS9" s="12">
        <f t="shared" si="62"/>
        <v>27.365000000000002</v>
      </c>
      <c r="BT9" s="9">
        <f t="shared" si="23"/>
        <v>1554.7551354900804</v>
      </c>
      <c r="BU9" s="9">
        <f t="shared" si="24"/>
        <v>1.5425881825543648</v>
      </c>
      <c r="BV9" s="9">
        <f t="shared" si="25"/>
        <v>5.2647045011516767</v>
      </c>
      <c r="BW9" s="9">
        <f t="shared" si="63"/>
        <v>1.542210825407937</v>
      </c>
      <c r="BX9" s="9">
        <f t="shared" si="26"/>
        <v>0.51494847833744795</v>
      </c>
      <c r="CB9" s="9">
        <v>39.08</v>
      </c>
      <c r="CC9" s="9" t="s">
        <v>54</v>
      </c>
      <c r="CD9" s="13">
        <f t="shared" si="64"/>
        <v>0</v>
      </c>
      <c r="CE9" s="14">
        <f t="shared" si="65"/>
        <v>39.08</v>
      </c>
      <c r="CF9" s="9">
        <f t="shared" si="66"/>
        <v>0.46036680389141993</v>
      </c>
      <c r="CG9" s="9">
        <f t="shared" si="27"/>
        <v>4.5676413932498505E-4</v>
      </c>
      <c r="CH9" s="9">
        <f t="shared" si="28"/>
        <v>2.2278502736197288</v>
      </c>
      <c r="CI9" s="9">
        <f t="shared" si="67"/>
        <v>4.5875134238965425E-4</v>
      </c>
      <c r="CJ9" s="9">
        <f t="shared" si="29"/>
        <v>1.5317834747809341E-4</v>
      </c>
      <c r="CO9" s="9">
        <v>28.43</v>
      </c>
      <c r="CP9" s="9">
        <v>27.05</v>
      </c>
      <c r="CQ9" s="9">
        <f t="shared" si="68"/>
        <v>1.379999999999999</v>
      </c>
      <c r="CR9" s="15">
        <f t="shared" si="69"/>
        <v>27.740000000000002</v>
      </c>
      <c r="CU9" s="16">
        <v>28.1</v>
      </c>
      <c r="CV9" s="16">
        <v>29.24</v>
      </c>
      <c r="CW9" s="16">
        <f t="shared" si="70"/>
        <v>1.139999999999997</v>
      </c>
      <c r="CX9" s="17">
        <f t="shared" si="71"/>
        <v>28.67</v>
      </c>
      <c r="CY9" s="16">
        <f t="shared" si="30"/>
        <v>628.92086055854486</v>
      </c>
      <c r="CZ9" s="16">
        <f t="shared" si="31"/>
        <v>0.62399915273714346</v>
      </c>
      <c r="DA9" s="16">
        <f t="shared" si="32"/>
        <v>870.38620670121713</v>
      </c>
      <c r="DC9" s="16">
        <v>27.47</v>
      </c>
      <c r="DD9" s="16">
        <f t="shared" si="72"/>
        <v>2.7000000000000028</v>
      </c>
      <c r="DE9" s="18">
        <f t="shared" si="73"/>
        <v>33.339999999999996</v>
      </c>
      <c r="DF9" s="16">
        <v>30.17</v>
      </c>
      <c r="DG9" s="16">
        <f t="shared" si="74"/>
        <v>3.1699999999999946</v>
      </c>
      <c r="DM9" s="9">
        <v>26.82</v>
      </c>
      <c r="DN9" s="73">
        <v>29.51</v>
      </c>
      <c r="DO9" s="9">
        <f t="shared" si="75"/>
        <v>2.6900000000000013</v>
      </c>
      <c r="DP9" s="73">
        <f t="shared" si="33"/>
        <v>31.65</v>
      </c>
      <c r="DQ9" s="55">
        <v>23.58</v>
      </c>
      <c r="DR9" s="72">
        <f t="shared" si="76"/>
        <v>29.58</v>
      </c>
      <c r="DS9" s="55">
        <v>24.06</v>
      </c>
      <c r="DT9" s="55">
        <f t="shared" si="77"/>
        <v>6.0299999999999976</v>
      </c>
      <c r="DU9" s="71">
        <f t="shared" si="78"/>
        <v>29.619999999999997</v>
      </c>
      <c r="DV9" s="9">
        <f>MAX(DN9,DP9,DR9)-MIN(DN9,DP9,DR9)</f>
        <v>2.139999999999997</v>
      </c>
      <c r="DW9" s="51">
        <f t="shared" si="79"/>
        <v>30.089999999999996</v>
      </c>
      <c r="DX9" s="9">
        <f t="shared" si="34"/>
        <v>234.90485887077176</v>
      </c>
      <c r="DY9" s="9">
        <f t="shared" si="35"/>
        <v>0.23306657816855</v>
      </c>
      <c r="DZ9" s="9">
        <f t="shared" si="36"/>
        <v>5.1295468412817948</v>
      </c>
      <c r="EA9" s="9">
        <f t="shared" si="80"/>
        <v>0.23325824788420224</v>
      </c>
      <c r="EB9" s="9">
        <f t="shared" si="37"/>
        <v>7.7885576880097923E-2</v>
      </c>
      <c r="EF9" s="9">
        <v>26.77</v>
      </c>
      <c r="EG9" s="9">
        <v>22.68</v>
      </c>
      <c r="EH9" s="9">
        <f t="shared" si="81"/>
        <v>4.09</v>
      </c>
      <c r="EI9" s="9">
        <f t="shared" si="82"/>
        <v>27.99</v>
      </c>
      <c r="EJ9" s="9">
        <f t="shared" si="83"/>
        <v>1.2199999999999989</v>
      </c>
      <c r="EK9" s="7">
        <f t="shared" si="84"/>
        <v>27.38</v>
      </c>
      <c r="EL9" s="9">
        <f t="shared" si="38"/>
        <v>1538.6647342650069</v>
      </c>
      <c r="EM9" s="9">
        <f t="shared" si="39"/>
        <v>1.5266236990059423</v>
      </c>
      <c r="EN9" s="9">
        <f t="shared" si="40"/>
        <v>2.577139930500413</v>
      </c>
      <c r="EO9" s="9">
        <f t="shared" si="85"/>
        <v>1.5262592089605584</v>
      </c>
      <c r="EP9" s="9">
        <f t="shared" si="41"/>
        <v>0.50962218929753833</v>
      </c>
      <c r="ER9" s="16">
        <v>30.63</v>
      </c>
      <c r="ES9" s="9">
        <v>26.23</v>
      </c>
      <c r="ET9" s="9">
        <v>25.91</v>
      </c>
      <c r="EU9" s="9">
        <v>24.7</v>
      </c>
      <c r="EV9" s="9">
        <f t="shared" si="86"/>
        <v>1.5300000000000011</v>
      </c>
      <c r="EW9" s="11">
        <f t="shared" si="87"/>
        <v>25.613333333333333</v>
      </c>
      <c r="EX9" s="9">
        <f t="shared" si="42"/>
        <v>5239.1882086988853</v>
      </c>
      <c r="EY9" s="9">
        <f>EX9/I9</f>
        <v>5.1981882113993088</v>
      </c>
      <c r="EZ9" s="9">
        <f t="shared" si="43"/>
        <v>3.2851711481301118</v>
      </c>
      <c r="FA9" s="9">
        <f t="shared" si="88"/>
        <v>5.1933543526463053</v>
      </c>
      <c r="FB9" s="9">
        <f t="shared" si="44"/>
        <v>1.734075443709185</v>
      </c>
      <c r="FE9" s="8">
        <v>22.46</v>
      </c>
      <c r="FF9" s="9">
        <v>26.81</v>
      </c>
      <c r="FG9" s="9">
        <v>26.56</v>
      </c>
      <c r="FH9" s="9">
        <f t="shared" si="89"/>
        <v>0.25</v>
      </c>
      <c r="FI9" s="11">
        <f t="shared" si="90"/>
        <v>26.684999999999999</v>
      </c>
      <c r="FJ9" s="9">
        <f t="shared" si="45"/>
        <v>2491.5981514882178</v>
      </c>
      <c r="FK9" s="9">
        <f>FJ9/I9</f>
        <v>2.472099803001131</v>
      </c>
      <c r="FL9" s="9">
        <f t="shared" si="46"/>
        <v>4.6307570864466516</v>
      </c>
      <c r="FM9" s="9">
        <f t="shared" si="91"/>
        <v>2.4708372742538578</v>
      </c>
      <c r="FN9" s="9">
        <f t="shared" si="47"/>
        <v>0.82501942901348502</v>
      </c>
      <c r="FQ9" s="16">
        <v>28.22</v>
      </c>
      <c r="FR9" s="16">
        <v>30.94</v>
      </c>
      <c r="FS9" s="73">
        <v>31.18</v>
      </c>
      <c r="FT9" s="9">
        <v>30.09</v>
      </c>
      <c r="FU9" s="55">
        <v>23.55</v>
      </c>
      <c r="FV9" s="55">
        <f t="shared" si="92"/>
        <v>7.0849999999999973</v>
      </c>
      <c r="FW9" s="71">
        <f t="shared" si="93"/>
        <v>29.77</v>
      </c>
      <c r="FX9" s="55">
        <v>24.15</v>
      </c>
      <c r="FY9" s="55">
        <f t="shared" si="94"/>
        <v>6.4849999999999994</v>
      </c>
      <c r="FZ9" s="71">
        <f t="shared" si="95"/>
        <v>29.61</v>
      </c>
      <c r="GA9" s="9">
        <f t="shared" si="96"/>
        <v>1.0899999999999999</v>
      </c>
      <c r="GB9" s="11">
        <f t="shared" si="97"/>
        <v>30.186666666666667</v>
      </c>
      <c r="GC9" s="9">
        <f t="shared" si="48"/>
        <v>219.67265549797119</v>
      </c>
      <c r="GD9" s="9">
        <f>GC9/I9</f>
        <v>0.21795357652553543</v>
      </c>
      <c r="GE9" s="9">
        <f t="shared" si="49"/>
        <v>4.1300375476407263</v>
      </c>
      <c r="GF9" s="9">
        <f t="shared" si="98"/>
        <v>0.21814107191020538</v>
      </c>
      <c r="GG9" s="9">
        <f t="shared" si="50"/>
        <v>7.2837909832040498E-2</v>
      </c>
    </row>
    <row r="10" spans="1:189" s="47" customFormat="1" ht="15.75" customHeight="1">
      <c r="A10" s="32" t="s">
        <v>55</v>
      </c>
      <c r="B10" s="32" t="s">
        <v>106</v>
      </c>
      <c r="C10" s="31">
        <v>26.67</v>
      </c>
      <c r="D10" s="31">
        <v>30.67</v>
      </c>
      <c r="E10" s="31">
        <f t="shared" si="0"/>
        <v>4</v>
      </c>
      <c r="F10" s="31">
        <f t="shared" si="1"/>
        <v>31.12</v>
      </c>
      <c r="G10" s="31">
        <f t="shared" si="2"/>
        <v>0.44999999999999929</v>
      </c>
      <c r="H10" s="33">
        <f t="shared" si="3"/>
        <v>30.895000000000003</v>
      </c>
      <c r="I10" s="54">
        <f t="shared" si="4"/>
        <v>134.40827271596856</v>
      </c>
      <c r="J10" s="54"/>
      <c r="K10" s="34">
        <v>22.31</v>
      </c>
      <c r="L10" s="34">
        <v>27.4</v>
      </c>
      <c r="M10" s="34">
        <v>26.83</v>
      </c>
      <c r="N10" s="42">
        <v>24.73</v>
      </c>
      <c r="O10" s="34">
        <v>27.06</v>
      </c>
      <c r="P10">
        <v>28.34</v>
      </c>
      <c r="Q10" s="51">
        <f t="shared" si="51"/>
        <v>27.407499999999999</v>
      </c>
      <c r="R10" s="54">
        <f t="shared" si="5"/>
        <v>1509.5969162614151</v>
      </c>
      <c r="S10" s="49"/>
      <c r="T10" s="31">
        <v>24.89</v>
      </c>
      <c r="U10" s="31">
        <v>30.36</v>
      </c>
      <c r="V10" s="31">
        <f t="shared" si="52"/>
        <v>5.4699999999999989</v>
      </c>
      <c r="W10" s="31">
        <f t="shared" si="53"/>
        <v>30.51</v>
      </c>
      <c r="X10" s="31">
        <f t="shared" si="54"/>
        <v>0.15000000000000213</v>
      </c>
      <c r="Y10" s="31">
        <v>29.91</v>
      </c>
      <c r="Z10" s="31">
        <v>30.22</v>
      </c>
      <c r="AA10" s="31">
        <v>30.48</v>
      </c>
      <c r="AB10" s="35">
        <f t="shared" si="6"/>
        <v>30.295999999999999</v>
      </c>
      <c r="AC10" s="34">
        <f t="shared" si="7"/>
        <v>203.63142479480794</v>
      </c>
      <c r="AD10" s="34">
        <f t="shared" si="8"/>
        <v>1.5150215137807899</v>
      </c>
      <c r="AE10" s="34">
        <f t="shared" si="9"/>
        <v>8.6924379659404263</v>
      </c>
      <c r="AF10" s="9">
        <f t="shared" si="10"/>
        <v>1.5146663158769798</v>
      </c>
      <c r="AG10" s="9">
        <f t="shared" si="11"/>
        <v>0.13504386450673553</v>
      </c>
      <c r="AH10" s="9"/>
      <c r="AI10" s="34"/>
      <c r="AJ10" s="34">
        <v>36.47</v>
      </c>
      <c r="AK10" s="34">
        <v>35.119999999999997</v>
      </c>
      <c r="AL10" s="36">
        <f t="shared" si="99"/>
        <v>35.795000000000002</v>
      </c>
      <c r="AM10" s="34">
        <f t="shared" si="55"/>
        <v>4.4930991256813044</v>
      </c>
      <c r="AN10" s="34">
        <f t="shared" si="12"/>
        <v>3.3428739428681728E-2</v>
      </c>
      <c r="AO10" s="34">
        <f t="shared" si="13"/>
        <v>214.431211853447</v>
      </c>
      <c r="AP10" s="9">
        <f t="shared" si="56"/>
        <v>3.3492920704259195E-2</v>
      </c>
      <c r="AQ10" s="9">
        <f t="shared" si="14"/>
        <v>2.9861451318418122E-3</v>
      </c>
      <c r="AR10" s="34"/>
      <c r="AS10" s="34"/>
      <c r="AT10" s="34"/>
      <c r="AU10" s="34">
        <v>31.97</v>
      </c>
      <c r="AV10" s="34">
        <v>31.12</v>
      </c>
      <c r="AW10" s="34">
        <f t="shared" si="15"/>
        <v>0.84999999999999787</v>
      </c>
      <c r="AX10" s="34">
        <v>32.31</v>
      </c>
      <c r="AY10" s="34">
        <v>31.66</v>
      </c>
      <c r="AZ10" s="35">
        <f t="shared" si="57"/>
        <v>31.765000000000001</v>
      </c>
      <c r="BA10" s="34">
        <f t="shared" si="16"/>
        <v>73.516022159871042</v>
      </c>
      <c r="BB10" s="34">
        <f t="shared" si="17"/>
        <v>0.5469605454660148</v>
      </c>
      <c r="BC10" s="34">
        <f t="shared" si="18"/>
        <v>8.2347041349427119</v>
      </c>
      <c r="BD10" s="9">
        <f t="shared" si="58"/>
        <v>0.54714685063037083</v>
      </c>
      <c r="BE10" s="9">
        <f t="shared" si="19"/>
        <v>4.8782246219711965E-2</v>
      </c>
      <c r="BF10" s="34"/>
      <c r="BG10" s="34"/>
      <c r="BH10" s="34">
        <v>32.35</v>
      </c>
      <c r="BI10" s="34">
        <v>32.92</v>
      </c>
      <c r="BJ10" s="34">
        <f t="shared" si="59"/>
        <v>0.57000000000000028</v>
      </c>
      <c r="BK10" s="36">
        <f t="shared" si="20"/>
        <v>32.635000000000005</v>
      </c>
      <c r="BL10" s="34">
        <f t="shared" si="60"/>
        <v>40.210363581054501</v>
      </c>
      <c r="BM10" s="34">
        <f t="shared" si="21"/>
        <v>0.29916583829647897</v>
      </c>
      <c r="BN10" s="34">
        <f t="shared" si="22"/>
        <v>14.046625378368757</v>
      </c>
      <c r="BO10" s="37"/>
      <c r="BP10" s="34">
        <v>28.11</v>
      </c>
      <c r="BQ10" s="34">
        <v>29.17</v>
      </c>
      <c r="BR10" s="34">
        <f t="shared" si="61"/>
        <v>1.0600000000000023</v>
      </c>
      <c r="BS10" s="38">
        <f t="shared" si="62"/>
        <v>28.64</v>
      </c>
      <c r="BT10" s="34">
        <f t="shared" si="23"/>
        <v>642.14336569621548</v>
      </c>
      <c r="BU10" s="34">
        <f t="shared" si="24"/>
        <v>4.7775583505428436</v>
      </c>
      <c r="BV10" s="34">
        <f t="shared" si="25"/>
        <v>16.3053452872742</v>
      </c>
      <c r="BW10" s="9">
        <f t="shared" si="63"/>
        <v>4.7733429721268958</v>
      </c>
      <c r="BX10" s="9">
        <f t="shared" si="26"/>
        <v>0.4255793337550115</v>
      </c>
      <c r="BY10" s="34"/>
      <c r="BZ10" s="34"/>
      <c r="CA10" s="34"/>
      <c r="CB10" s="34" t="s">
        <v>54</v>
      </c>
      <c r="CC10" s="34">
        <v>36.18</v>
      </c>
      <c r="CD10" s="39">
        <f t="shared" si="64"/>
        <v>0</v>
      </c>
      <c r="CE10" s="40">
        <f t="shared" si="65"/>
        <v>36.18</v>
      </c>
      <c r="CF10" s="34">
        <f t="shared" si="66"/>
        <v>3.4402024436057466</v>
      </c>
      <c r="CG10" s="34">
        <f t="shared" si="27"/>
        <v>2.5595168914011559E-2</v>
      </c>
      <c r="CH10" s="34">
        <f t="shared" si="28"/>
        <v>124.83949408264046</v>
      </c>
      <c r="CI10" s="9">
        <f t="shared" si="67"/>
        <v>2.5648175275328141E-2</v>
      </c>
      <c r="CJ10" s="9">
        <f t="shared" si="29"/>
        <v>2.2867272285783976E-3</v>
      </c>
      <c r="CK10" s="37"/>
      <c r="CL10" s="34"/>
      <c r="CM10" s="34"/>
      <c r="CN10" s="34"/>
      <c r="CO10" s="34">
        <v>28.6</v>
      </c>
      <c r="CP10" s="34">
        <v>28.18</v>
      </c>
      <c r="CQ10" s="34">
        <f t="shared" si="68"/>
        <v>0.42000000000000171</v>
      </c>
      <c r="CR10" s="41">
        <f t="shared" si="69"/>
        <v>28.39</v>
      </c>
      <c r="CS10" s="37"/>
      <c r="CT10" s="34"/>
      <c r="CU10" s="42">
        <v>28.7</v>
      </c>
      <c r="CV10" s="42">
        <v>29.3</v>
      </c>
      <c r="CW10" s="42">
        <f t="shared" si="70"/>
        <v>0.60000000000000142</v>
      </c>
      <c r="CX10" s="43">
        <f t="shared" si="71"/>
        <v>29</v>
      </c>
      <c r="CY10" s="42">
        <f t="shared" si="30"/>
        <v>500.2648624210056</v>
      </c>
      <c r="CZ10" s="42">
        <f t="shared" si="31"/>
        <v>3.7219796989591916</v>
      </c>
      <c r="DA10" s="42">
        <f t="shared" si="32"/>
        <v>5191.6092792527834</v>
      </c>
      <c r="DB10" s="34"/>
      <c r="DC10" s="42">
        <v>26.3</v>
      </c>
      <c r="DD10" s="42">
        <f t="shared" si="72"/>
        <v>6.66</v>
      </c>
      <c r="DE10" s="44">
        <f t="shared" si="73"/>
        <v>32.17</v>
      </c>
      <c r="DF10" s="42">
        <v>32.96</v>
      </c>
      <c r="DG10" s="42">
        <f t="shared" si="74"/>
        <v>0.78999999999999915</v>
      </c>
      <c r="DH10" s="37"/>
      <c r="DI10" s="34"/>
      <c r="DJ10" s="34"/>
      <c r="DK10" s="34"/>
      <c r="DL10" s="34"/>
      <c r="DM10" s="34">
        <v>26.78</v>
      </c>
      <c r="DN10" s="74">
        <v>31.65</v>
      </c>
      <c r="DO10" s="34">
        <f t="shared" si="75"/>
        <v>4.8699999999999974</v>
      </c>
      <c r="DP10" s="74">
        <f t="shared" si="33"/>
        <v>31.61</v>
      </c>
      <c r="DQ10" s="55">
        <v>27.29</v>
      </c>
      <c r="DR10" s="72">
        <f t="shared" si="76"/>
        <v>33.29</v>
      </c>
      <c r="DS10" s="55">
        <v>28.16</v>
      </c>
      <c r="DT10" s="55">
        <f t="shared" si="77"/>
        <v>4.4074999999999953</v>
      </c>
      <c r="DU10" s="71">
        <f t="shared" si="78"/>
        <v>33.72</v>
      </c>
      <c r="DV10" s="9">
        <f>MAX(DN10,DP10,DR10)-MIN(DN10,DP10,DR10)</f>
        <v>1.6799999999999997</v>
      </c>
      <c r="DW10" s="51">
        <f t="shared" si="79"/>
        <v>32.567499999999995</v>
      </c>
      <c r="DX10" s="34">
        <f t="shared" si="34"/>
        <v>42.137522749594147</v>
      </c>
      <c r="DY10" s="34">
        <f t="shared" si="35"/>
        <v>0.31350393765299789</v>
      </c>
      <c r="DZ10" s="34">
        <f t="shared" si="36"/>
        <v>6.8998873444409696</v>
      </c>
      <c r="EA10" s="9">
        <f t="shared" si="80"/>
        <v>0.31370925563513652</v>
      </c>
      <c r="EB10" s="9">
        <f t="shared" si="37"/>
        <v>2.7969533466499205E-2</v>
      </c>
      <c r="EC10" s="34"/>
      <c r="ED10" s="34"/>
      <c r="EE10" s="34"/>
      <c r="EF10" s="34">
        <v>27.58</v>
      </c>
      <c r="EG10" s="34">
        <v>21.99</v>
      </c>
      <c r="EH10" s="34">
        <f t="shared" si="81"/>
        <v>5.59</v>
      </c>
      <c r="EI10" s="34">
        <f t="shared" si="82"/>
        <v>27.299999999999997</v>
      </c>
      <c r="EJ10" s="34">
        <f t="shared" si="83"/>
        <v>0.28000000000000114</v>
      </c>
      <c r="EK10" s="45">
        <f t="shared" si="84"/>
        <v>27.439999999999998</v>
      </c>
      <c r="EL10" s="34">
        <f t="shared" si="38"/>
        <v>1475.9512052272339</v>
      </c>
      <c r="EM10" s="34">
        <f t="shared" si="39"/>
        <v>10.981103881501495</v>
      </c>
      <c r="EN10" s="34">
        <f t="shared" si="40"/>
        <v>18.537535682446144</v>
      </c>
      <c r="EO10" s="9">
        <f t="shared" si="85"/>
        <v>10.966262439837665</v>
      </c>
      <c r="EP10" s="9">
        <f t="shared" si="41"/>
        <v>0.97772456121023343</v>
      </c>
      <c r="EQ10" s="34"/>
      <c r="ER10" s="42">
        <v>29.8</v>
      </c>
      <c r="ES10" s="34">
        <v>26.69</v>
      </c>
      <c r="ET10" s="34">
        <v>28.4</v>
      </c>
      <c r="EU10" s="34">
        <v>25.47</v>
      </c>
      <c r="EV10" s="34">
        <f t="shared" si="86"/>
        <v>2.9299999999999997</v>
      </c>
      <c r="EW10" s="36">
        <f t="shared" si="87"/>
        <v>26.853333333333335</v>
      </c>
      <c r="EX10" s="34">
        <f t="shared" si="42"/>
        <v>2217.0526155345656</v>
      </c>
      <c r="EY10" s="34">
        <f>EX10/I10</f>
        <v>16.494911888493942</v>
      </c>
      <c r="EZ10" s="34">
        <f t="shared" si="43"/>
        <v>10.424518394350626</v>
      </c>
      <c r="FA10" s="9">
        <f t="shared" si="88"/>
        <v>16.468835786295887</v>
      </c>
      <c r="FB10" s="9">
        <f t="shared" si="44"/>
        <v>1.4683202532437196</v>
      </c>
      <c r="FC10" s="34"/>
      <c r="FD10" s="34"/>
      <c r="FE10" s="46">
        <v>23.77</v>
      </c>
      <c r="FF10" s="34">
        <v>28.22</v>
      </c>
      <c r="FG10" s="34">
        <v>28</v>
      </c>
      <c r="FH10" s="34">
        <f t="shared" si="89"/>
        <v>0.21999999999999886</v>
      </c>
      <c r="FI10" s="36">
        <f t="shared" si="90"/>
        <v>28.11</v>
      </c>
      <c r="FJ10" s="34">
        <f t="shared" si="45"/>
        <v>927.40193990108196</v>
      </c>
      <c r="FK10" s="34">
        <f>FJ10/I10</f>
        <v>6.8998873444409696</v>
      </c>
      <c r="FL10" s="34">
        <f t="shared" si="46"/>
        <v>12.924924057339513</v>
      </c>
      <c r="FM10" s="9">
        <f t="shared" si="91"/>
        <v>6.8923692776961545</v>
      </c>
      <c r="FN10" s="9">
        <f t="shared" si="47"/>
        <v>0.61450642501987407</v>
      </c>
      <c r="FO10" s="37"/>
      <c r="FP10" s="37"/>
      <c r="FQ10" s="42">
        <v>29.41</v>
      </c>
      <c r="FR10" s="42">
        <v>31.33</v>
      </c>
      <c r="FS10" s="74">
        <v>31.6</v>
      </c>
      <c r="FT10" s="34">
        <v>30.42</v>
      </c>
      <c r="FU10" s="55">
        <v>26.09</v>
      </c>
      <c r="FV10" s="55">
        <f t="shared" si="92"/>
        <v>4.9200000000000017</v>
      </c>
      <c r="FW10" s="71">
        <f t="shared" si="93"/>
        <v>32.31</v>
      </c>
      <c r="FX10" s="55">
        <v>27.03</v>
      </c>
      <c r="FY10" s="55">
        <f t="shared" si="94"/>
        <v>3.9800000000000004</v>
      </c>
      <c r="FZ10" s="71">
        <f t="shared" si="95"/>
        <v>32.49</v>
      </c>
      <c r="GA10" s="34">
        <f t="shared" si="96"/>
        <v>1.1799999999999997</v>
      </c>
      <c r="GB10" s="11">
        <f t="shared" si="97"/>
        <v>32.133333333333333</v>
      </c>
      <c r="GC10" s="34">
        <f t="shared" si="48"/>
        <v>56.942954909389989</v>
      </c>
      <c r="GD10" s="34">
        <f>GC10/I10</f>
        <v>0.42365662290536082</v>
      </c>
      <c r="GE10" s="34">
        <f t="shared" si="49"/>
        <v>8.0279378195971542</v>
      </c>
      <c r="GF10" s="9">
        <f t="shared" si="98"/>
        <v>0.42386203807650197</v>
      </c>
      <c r="GG10" s="9">
        <f t="shared" si="50"/>
        <v>3.7790480345111815E-2</v>
      </c>
    </row>
    <row r="11" spans="1:189" s="47" customFormat="1" ht="15.75" customHeight="1">
      <c r="A11" s="32" t="s">
        <v>61</v>
      </c>
      <c r="B11" s="32" t="s">
        <v>106</v>
      </c>
      <c r="C11" s="31">
        <v>24.14</v>
      </c>
      <c r="D11" s="31">
        <v>28.12</v>
      </c>
      <c r="E11" s="31">
        <f t="shared" si="0"/>
        <v>3.9800000000000004</v>
      </c>
      <c r="F11" s="31">
        <f t="shared" si="1"/>
        <v>28.59</v>
      </c>
      <c r="G11" s="31">
        <f t="shared" si="2"/>
        <v>0.46999999999999886</v>
      </c>
      <c r="H11" s="33">
        <f t="shared" si="3"/>
        <v>28.355</v>
      </c>
      <c r="I11" s="54">
        <f t="shared" si="4"/>
        <v>782.4813586866278</v>
      </c>
      <c r="J11" s="54"/>
      <c r="K11" s="34">
        <v>19.760000000000002</v>
      </c>
      <c r="L11" s="34">
        <v>25.63</v>
      </c>
      <c r="M11" s="34">
        <v>25.16</v>
      </c>
      <c r="N11" s="42">
        <v>23.33</v>
      </c>
      <c r="O11" s="34">
        <v>26.01</v>
      </c>
      <c r="P11">
        <v>25.79</v>
      </c>
      <c r="Q11" s="51">
        <f t="shared" si="51"/>
        <v>25.647500000000001</v>
      </c>
      <c r="R11" s="54">
        <f t="shared" si="5"/>
        <v>5116.5002537302698</v>
      </c>
      <c r="S11" s="49"/>
      <c r="T11" s="31">
        <v>23.14</v>
      </c>
      <c r="U11" s="31">
        <v>28.82</v>
      </c>
      <c r="V11" s="31">
        <f t="shared" si="52"/>
        <v>5.68</v>
      </c>
      <c r="W11" s="31">
        <f t="shared" si="53"/>
        <v>28.76</v>
      </c>
      <c r="X11" s="31">
        <f t="shared" si="54"/>
        <v>5.9999999999998721E-2</v>
      </c>
      <c r="Y11" s="31">
        <v>29.14</v>
      </c>
      <c r="Z11" s="31">
        <v>29.53</v>
      </c>
      <c r="AA11" s="31">
        <v>30.22</v>
      </c>
      <c r="AB11" s="35">
        <f t="shared" si="6"/>
        <v>29.294</v>
      </c>
      <c r="AC11" s="34">
        <f t="shared" si="7"/>
        <v>407.98782194580247</v>
      </c>
      <c r="AD11" s="34">
        <f t="shared" si="8"/>
        <v>0.52140260904182834</v>
      </c>
      <c r="AE11" s="34">
        <f t="shared" si="9"/>
        <v>2.9915481682271077</v>
      </c>
      <c r="AF11" s="9">
        <f t="shared" si="10"/>
        <v>0.52159429676492919</v>
      </c>
      <c r="AG11" s="9">
        <f t="shared" si="11"/>
        <v>7.9853530279217613E-2</v>
      </c>
      <c r="AH11" s="9"/>
      <c r="AI11" s="34"/>
      <c r="AJ11" s="34">
        <v>35.06</v>
      </c>
      <c r="AK11" s="34">
        <v>33.81</v>
      </c>
      <c r="AL11" s="36">
        <f t="shared" si="99"/>
        <v>34.435000000000002</v>
      </c>
      <c r="AM11" s="34">
        <f t="shared" si="55"/>
        <v>11.539261092372348</v>
      </c>
      <c r="AN11" s="34">
        <f t="shared" si="12"/>
        <v>1.474701085753744E-2</v>
      </c>
      <c r="AO11" s="34">
        <f t="shared" si="13"/>
        <v>94.595831713729595</v>
      </c>
      <c r="AP11" s="9">
        <f t="shared" si="56"/>
        <v>1.4782150730087422E-2</v>
      </c>
      <c r="AQ11" s="9">
        <f t="shared" si="14"/>
        <v>2.2630748231685077E-3</v>
      </c>
      <c r="AR11" s="34"/>
      <c r="AS11" s="34"/>
      <c r="AT11" s="34"/>
      <c r="AU11" s="34">
        <v>30.04</v>
      </c>
      <c r="AV11" s="34">
        <v>29.61</v>
      </c>
      <c r="AW11" s="34">
        <f t="shared" si="15"/>
        <v>0.42999999999999972</v>
      </c>
      <c r="AX11" s="34">
        <v>30.66</v>
      </c>
      <c r="AY11" s="34">
        <v>31.01</v>
      </c>
      <c r="AZ11" s="35">
        <f t="shared" si="57"/>
        <v>30.330000000000002</v>
      </c>
      <c r="BA11" s="34">
        <f t="shared" si="16"/>
        <v>198.88590231578377</v>
      </c>
      <c r="BB11" s="34">
        <f t="shared" si="17"/>
        <v>0.25417334241624356</v>
      </c>
      <c r="BC11" s="34">
        <f t="shared" si="18"/>
        <v>3.8266787086150091</v>
      </c>
      <c r="BD11" s="9">
        <f t="shared" si="58"/>
        <v>0.25436992302567141</v>
      </c>
      <c r="BE11" s="9">
        <f t="shared" si="19"/>
        <v>3.8942788440048871E-2</v>
      </c>
      <c r="BF11" s="34"/>
      <c r="BG11" s="34"/>
      <c r="BH11" s="34">
        <v>31.22</v>
      </c>
      <c r="BI11" s="34">
        <v>31.33</v>
      </c>
      <c r="BJ11" s="34">
        <f t="shared" si="59"/>
        <v>0.10999999999999943</v>
      </c>
      <c r="BK11" s="36">
        <f t="shared" si="20"/>
        <v>31.274999999999999</v>
      </c>
      <c r="BL11" s="34">
        <f t="shared" si="60"/>
        <v>103.26900675948308</v>
      </c>
      <c r="BM11" s="34">
        <f t="shared" si="21"/>
        <v>0.13197631561832618</v>
      </c>
      <c r="BN11" s="34">
        <f t="shared" si="22"/>
        <v>6.196636203064112</v>
      </c>
      <c r="BO11" s="37"/>
      <c r="BP11" s="34">
        <v>26.54</v>
      </c>
      <c r="BQ11" s="34">
        <v>28.14</v>
      </c>
      <c r="BR11" s="34">
        <f t="shared" si="61"/>
        <v>1.6000000000000014</v>
      </c>
      <c r="BS11" s="38">
        <f t="shared" si="62"/>
        <v>27.34</v>
      </c>
      <c r="BT11" s="34">
        <f t="shared" si="23"/>
        <v>1581.9472577873644</v>
      </c>
      <c r="BU11" s="34">
        <f t="shared" si="24"/>
        <v>2.0217060000542593</v>
      </c>
      <c r="BV11" s="34">
        <f t="shared" si="25"/>
        <v>6.8998873444409385</v>
      </c>
      <c r="BW11" s="9">
        <f t="shared" si="63"/>
        <v>2.0209028929735284</v>
      </c>
      <c r="BX11" s="9">
        <f t="shared" si="26"/>
        <v>0.30939032760963792</v>
      </c>
      <c r="BY11" s="34"/>
      <c r="BZ11" s="34"/>
      <c r="CA11" s="34"/>
      <c r="CB11" s="34">
        <v>36.33</v>
      </c>
      <c r="CC11" s="34">
        <v>34.1</v>
      </c>
      <c r="CD11" s="39">
        <f t="shared" si="64"/>
        <v>2.2299999999999969</v>
      </c>
      <c r="CE11" s="40">
        <f t="shared" si="65"/>
        <v>35.215000000000003</v>
      </c>
      <c r="CF11" s="34">
        <f t="shared" si="66"/>
        <v>6.71803094525161</v>
      </c>
      <c r="CG11" s="34">
        <f t="shared" si="27"/>
        <v>8.5855475925044784E-3</v>
      </c>
      <c r="CH11" s="34">
        <f t="shared" si="28"/>
        <v>41.875692302383953</v>
      </c>
      <c r="CI11" s="9">
        <f t="shared" si="67"/>
        <v>8.6086337177860017E-3</v>
      </c>
      <c r="CJ11" s="9">
        <f t="shared" si="29"/>
        <v>1.3179396276177607E-3</v>
      </c>
      <c r="CK11" s="37"/>
      <c r="CL11" s="34"/>
      <c r="CM11" s="34"/>
      <c r="CN11" s="34"/>
      <c r="CO11" s="34">
        <v>26.87</v>
      </c>
      <c r="CP11" s="34">
        <v>25.19</v>
      </c>
      <c r="CQ11" s="34">
        <f t="shared" si="68"/>
        <v>1.6799999999999997</v>
      </c>
      <c r="CR11" s="41">
        <f t="shared" si="69"/>
        <v>26.03</v>
      </c>
      <c r="CS11" s="37"/>
      <c r="CT11" s="34"/>
      <c r="CU11" s="42">
        <v>29.07</v>
      </c>
      <c r="CV11" s="42">
        <v>27.34</v>
      </c>
      <c r="CW11" s="42">
        <f t="shared" si="70"/>
        <v>1.7300000000000004</v>
      </c>
      <c r="CX11" s="43">
        <f t="shared" si="71"/>
        <v>28.204999999999998</v>
      </c>
      <c r="CY11" s="42">
        <f t="shared" si="30"/>
        <v>868.26840904276253</v>
      </c>
      <c r="CZ11" s="42">
        <f t="shared" si="31"/>
        <v>1.1096346250345515</v>
      </c>
      <c r="DA11" s="42">
        <f t="shared" si="32"/>
        <v>1547.7756145527871</v>
      </c>
      <c r="DB11" s="34"/>
      <c r="DC11" s="42">
        <v>25.72</v>
      </c>
      <c r="DD11" s="42">
        <f t="shared" si="72"/>
        <v>6.7100000000000009</v>
      </c>
      <c r="DE11" s="44">
        <f t="shared" si="73"/>
        <v>31.59</v>
      </c>
      <c r="DF11" s="42">
        <v>32.43</v>
      </c>
      <c r="DG11" s="42">
        <f t="shared" si="74"/>
        <v>0.83999999999999986</v>
      </c>
      <c r="DH11" s="37"/>
      <c r="DI11" s="34"/>
      <c r="DJ11" s="34"/>
      <c r="DK11" s="34"/>
      <c r="DL11" s="34"/>
      <c r="DM11" s="34">
        <v>24.05</v>
      </c>
      <c r="DN11" s="74">
        <v>28.92</v>
      </c>
      <c r="DO11" s="34">
        <f t="shared" si="75"/>
        <v>4.870000000000001</v>
      </c>
      <c r="DP11" s="74">
        <f t="shared" si="33"/>
        <v>28.880000000000003</v>
      </c>
      <c r="DQ11" s="55">
        <v>24.01</v>
      </c>
      <c r="DR11" s="72">
        <f t="shared" si="76"/>
        <v>30.01</v>
      </c>
      <c r="DS11" s="55">
        <v>24.16</v>
      </c>
      <c r="DT11" s="55">
        <f t="shared" si="77"/>
        <v>5.2225000000000001</v>
      </c>
      <c r="DU11" s="71">
        <f t="shared" si="78"/>
        <v>29.72</v>
      </c>
      <c r="DV11" s="9">
        <f>MAX(DN11,DP11,DR11)-MIN(DN11,DP11,DR11)</f>
        <v>1.129999999999999</v>
      </c>
      <c r="DW11" s="51">
        <f t="shared" si="79"/>
        <v>29.3825</v>
      </c>
      <c r="DX11" s="34">
        <f t="shared" si="34"/>
        <v>383.69929390741811</v>
      </c>
      <c r="DY11" s="34">
        <f t="shared" si="35"/>
        <v>0.49036221712865624</v>
      </c>
      <c r="DZ11" s="34">
        <f t="shared" si="36"/>
        <v>10.79234947250646</v>
      </c>
      <c r="EA11" s="9">
        <f t="shared" si="80"/>
        <v>0.4905594874991594</v>
      </c>
      <c r="EB11" s="9">
        <f t="shared" si="37"/>
        <v>7.5102253095428215E-2</v>
      </c>
      <c r="EC11" s="34"/>
      <c r="ED11" s="34"/>
      <c r="EE11" s="34"/>
      <c r="EF11" s="34">
        <v>25.5</v>
      </c>
      <c r="EG11" s="34">
        <v>20.05</v>
      </c>
      <c r="EH11" s="34">
        <f t="shared" si="81"/>
        <v>5.4499999999999993</v>
      </c>
      <c r="EI11" s="34">
        <f t="shared" si="82"/>
        <v>25.36</v>
      </c>
      <c r="EJ11" s="34">
        <f t="shared" si="83"/>
        <v>0.14000000000000057</v>
      </c>
      <c r="EK11" s="45">
        <f t="shared" si="84"/>
        <v>25.43</v>
      </c>
      <c r="EL11" s="34">
        <f t="shared" si="38"/>
        <v>5949.5483740897735</v>
      </c>
      <c r="EM11" s="34">
        <f t="shared" si="39"/>
        <v>7.6034378430125384</v>
      </c>
      <c r="EN11" s="34">
        <f t="shared" si="40"/>
        <v>12.835594840473696</v>
      </c>
      <c r="EO11" s="9">
        <f t="shared" si="85"/>
        <v>7.594736967604157</v>
      </c>
      <c r="EP11" s="9">
        <f t="shared" si="41"/>
        <v>1.1627170047041231</v>
      </c>
      <c r="EQ11" s="34"/>
      <c r="ER11" s="42">
        <v>28.76</v>
      </c>
      <c r="ES11" s="34">
        <v>24.37</v>
      </c>
      <c r="ET11" s="34">
        <v>26.49</v>
      </c>
      <c r="EU11" s="34">
        <v>24.43</v>
      </c>
      <c r="EV11" s="34">
        <f t="shared" si="86"/>
        <v>2.1199999999999974</v>
      </c>
      <c r="EW11" s="36">
        <f t="shared" si="87"/>
        <v>25.096666666666664</v>
      </c>
      <c r="EX11" s="34">
        <f t="shared" si="42"/>
        <v>7496.9393943326131</v>
      </c>
      <c r="EY11" s="34">
        <f>EX11/I11</f>
        <v>9.5809814650613632</v>
      </c>
      <c r="EZ11" s="34">
        <f t="shared" si="43"/>
        <v>6.0550258281848759</v>
      </c>
      <c r="FA11" s="9">
        <f t="shared" si="88"/>
        <v>9.5687689738992496</v>
      </c>
      <c r="FB11" s="9">
        <f t="shared" si="44"/>
        <v>1.4649316292974435</v>
      </c>
      <c r="FC11" s="34"/>
      <c r="FD11" s="34"/>
      <c r="FE11" s="46">
        <v>21.64</v>
      </c>
      <c r="FF11" s="34">
        <v>26.77</v>
      </c>
      <c r="FG11" s="34">
        <v>25.16</v>
      </c>
      <c r="FH11" s="34">
        <f t="shared" si="89"/>
        <v>1.6099999999999994</v>
      </c>
      <c r="FI11" s="36">
        <f t="shared" si="90"/>
        <v>25.965</v>
      </c>
      <c r="FJ11" s="34">
        <f t="shared" si="45"/>
        <v>4105.2725941977906</v>
      </c>
      <c r="FK11" s="34">
        <f>FJ11/I11</f>
        <v>5.2464797386207014</v>
      </c>
      <c r="FL11" s="34">
        <f t="shared" si="46"/>
        <v>9.8277477305011036</v>
      </c>
      <c r="FM11" s="9">
        <f t="shared" si="91"/>
        <v>5.2415736154334551</v>
      </c>
      <c r="FN11" s="9">
        <f t="shared" si="47"/>
        <v>0.8024592293412256</v>
      </c>
      <c r="FO11" s="37"/>
      <c r="FP11" s="37"/>
      <c r="FQ11" s="42">
        <v>26.74</v>
      </c>
      <c r="FR11" s="42">
        <v>31.24</v>
      </c>
      <c r="FS11" s="74">
        <v>30.66</v>
      </c>
      <c r="FT11" s="34">
        <v>28.7</v>
      </c>
      <c r="FU11" s="55">
        <v>24.52</v>
      </c>
      <c r="FV11" s="55">
        <f t="shared" si="92"/>
        <v>5.16</v>
      </c>
      <c r="FW11" s="71">
        <f t="shared" si="93"/>
        <v>30.74</v>
      </c>
      <c r="FX11" s="55">
        <v>25.7</v>
      </c>
      <c r="FY11" s="55">
        <f t="shared" si="94"/>
        <v>3.9800000000000004</v>
      </c>
      <c r="FZ11" s="71">
        <f t="shared" si="95"/>
        <v>31.16</v>
      </c>
      <c r="GA11" s="34">
        <f t="shared" si="96"/>
        <v>2.5399999999999991</v>
      </c>
      <c r="GB11" s="11">
        <f t="shared" si="97"/>
        <v>30.853333333333335</v>
      </c>
      <c r="GC11" s="34">
        <f t="shared" si="48"/>
        <v>138.34899223807045</v>
      </c>
      <c r="GD11" s="34">
        <f>GC11/I11</f>
        <v>0.17680803600265341</v>
      </c>
      <c r="GE11" s="34">
        <f t="shared" si="49"/>
        <v>3.3503640502546146</v>
      </c>
      <c r="GF11" s="9">
        <f t="shared" si="98"/>
        <v>0.17698103375098653</v>
      </c>
      <c r="GG11" s="9">
        <f t="shared" si="50"/>
        <v>2.7094928807956019E-2</v>
      </c>
    </row>
    <row r="12" spans="1:189" s="47" customFormat="1" ht="15.75" customHeight="1">
      <c r="A12" s="32" t="s">
        <v>67</v>
      </c>
      <c r="B12" s="32" t="s">
        <v>106</v>
      </c>
      <c r="C12" s="31">
        <v>25.39</v>
      </c>
      <c r="D12" s="31">
        <v>29.16</v>
      </c>
      <c r="E12" s="31">
        <f t="shared" si="0"/>
        <v>3.7699999999999996</v>
      </c>
      <c r="F12" s="31">
        <f t="shared" si="1"/>
        <v>29.84</v>
      </c>
      <c r="G12" s="31">
        <f t="shared" si="2"/>
        <v>0.67999999999999972</v>
      </c>
      <c r="H12" s="33">
        <f t="shared" si="3"/>
        <v>29.5</v>
      </c>
      <c r="I12" s="54">
        <f t="shared" si="4"/>
        <v>353.67144758575859</v>
      </c>
      <c r="J12" s="54"/>
      <c r="K12" s="34">
        <v>19.420000000000002</v>
      </c>
      <c r="L12" s="34">
        <v>25.68</v>
      </c>
      <c r="M12" s="34">
        <v>25.94</v>
      </c>
      <c r="N12" s="42">
        <v>23.37</v>
      </c>
      <c r="O12" s="34">
        <v>25.11</v>
      </c>
      <c r="P12">
        <v>25.45</v>
      </c>
      <c r="Q12" s="51">
        <f t="shared" si="51"/>
        <v>25.545000000000002</v>
      </c>
      <c r="R12" s="54">
        <f t="shared" si="5"/>
        <v>5493.460422510062</v>
      </c>
      <c r="S12" s="49"/>
      <c r="T12" s="31">
        <v>23.96</v>
      </c>
      <c r="U12" s="31">
        <v>28.82</v>
      </c>
      <c r="V12" s="31">
        <f t="shared" si="52"/>
        <v>4.8599999999999994</v>
      </c>
      <c r="W12" s="31">
        <f t="shared" si="53"/>
        <v>29.580000000000002</v>
      </c>
      <c r="X12" s="31">
        <f t="shared" si="54"/>
        <v>0.76000000000000156</v>
      </c>
      <c r="Y12" s="31">
        <v>29.5</v>
      </c>
      <c r="Z12" s="31">
        <v>30.41</v>
      </c>
      <c r="AA12" s="31">
        <v>30.75</v>
      </c>
      <c r="AB12" s="35">
        <f t="shared" si="6"/>
        <v>29.812000000000001</v>
      </c>
      <c r="AC12" s="34">
        <f t="shared" si="7"/>
        <v>284.8561498397782</v>
      </c>
      <c r="AD12" s="34">
        <f t="shared" si="8"/>
        <v>0.80542591657955653</v>
      </c>
      <c r="AE12" s="34">
        <f t="shared" si="9"/>
        <v>4.6211322759087254</v>
      </c>
      <c r="AF12" s="9">
        <f t="shared" si="10"/>
        <v>0.80552429104874967</v>
      </c>
      <c r="AG12" s="9">
        <f t="shared" si="11"/>
        <v>5.1940366349603008E-2</v>
      </c>
      <c r="AH12" s="9"/>
      <c r="AI12" s="34"/>
      <c r="AJ12" s="34">
        <v>36.47</v>
      </c>
      <c r="AK12" s="34">
        <v>36.04</v>
      </c>
      <c r="AL12" s="36">
        <f t="shared" si="99"/>
        <v>36.254999999999995</v>
      </c>
      <c r="AM12" s="34">
        <f t="shared" si="55"/>
        <v>3.2658332022586007</v>
      </c>
      <c r="AN12" s="34">
        <f t="shared" si="12"/>
        <v>9.234087808195764E-3</v>
      </c>
      <c r="AO12" s="34">
        <f t="shared" si="13"/>
        <v>59.232764169792773</v>
      </c>
      <c r="AP12" s="9">
        <f t="shared" si="56"/>
        <v>9.2585372729811436E-3</v>
      </c>
      <c r="AQ12" s="9">
        <f t="shared" si="14"/>
        <v>5.9699232309183331E-4</v>
      </c>
      <c r="AR12" s="34"/>
      <c r="AS12" s="34"/>
      <c r="AT12" s="34"/>
      <c r="AU12" s="34">
        <v>30.1</v>
      </c>
      <c r="AV12" s="34">
        <v>29.67</v>
      </c>
      <c r="AW12" s="34">
        <f t="shared" si="15"/>
        <v>0.42999999999999972</v>
      </c>
      <c r="AX12" s="34">
        <v>31.21</v>
      </c>
      <c r="AY12" s="34">
        <v>31.83</v>
      </c>
      <c r="AZ12" s="35">
        <f t="shared" si="57"/>
        <v>30.702500000000001</v>
      </c>
      <c r="BA12" s="34">
        <f t="shared" si="16"/>
        <v>153.60558264802336</v>
      </c>
      <c r="BB12" s="34">
        <f t="shared" si="17"/>
        <v>0.43431717119538449</v>
      </c>
      <c r="BC12" s="34">
        <f t="shared" si="18"/>
        <v>6.5388142438538592</v>
      </c>
      <c r="BD12" s="9">
        <f t="shared" si="58"/>
        <v>0.43452166021425565</v>
      </c>
      <c r="BE12" s="9">
        <f t="shared" si="19"/>
        <v>2.801804299282179E-2</v>
      </c>
      <c r="BF12" s="34"/>
      <c r="BG12" s="34"/>
      <c r="BH12" s="34">
        <v>31.73</v>
      </c>
      <c r="BI12" s="34">
        <v>31.35</v>
      </c>
      <c r="BJ12" s="34">
        <f t="shared" si="59"/>
        <v>0.37999999999999901</v>
      </c>
      <c r="BK12" s="36">
        <f t="shared" si="20"/>
        <v>31.54</v>
      </c>
      <c r="BL12" s="34">
        <f t="shared" si="60"/>
        <v>85.931422278684011</v>
      </c>
      <c r="BM12" s="34">
        <f t="shared" si="21"/>
        <v>0.24296963428987939</v>
      </c>
      <c r="BN12" s="34">
        <f t="shared" si="22"/>
        <v>11.408065341360748</v>
      </c>
      <c r="BO12" s="37"/>
      <c r="BP12" s="34">
        <v>26.84</v>
      </c>
      <c r="BQ12" s="34">
        <v>29.1</v>
      </c>
      <c r="BR12" s="34">
        <f t="shared" si="61"/>
        <v>2.2600000000000016</v>
      </c>
      <c r="BS12" s="38">
        <f t="shared" si="62"/>
        <v>27.97</v>
      </c>
      <c r="BT12" s="34">
        <f t="shared" si="23"/>
        <v>1021.9649471825478</v>
      </c>
      <c r="BU12" s="34">
        <f t="shared" si="24"/>
        <v>2.8895884984742537</v>
      </c>
      <c r="BV12" s="34">
        <f t="shared" si="25"/>
        <v>9.8618865011675787</v>
      </c>
      <c r="BW12" s="9">
        <f t="shared" si="63"/>
        <v>2.8878583910449942</v>
      </c>
      <c r="BX12" s="9">
        <f t="shared" si="26"/>
        <v>0.18620968289033815</v>
      </c>
      <c r="BY12" s="34"/>
      <c r="BZ12" s="34"/>
      <c r="CA12" s="34"/>
      <c r="CB12" s="34">
        <v>38.590000000000003</v>
      </c>
      <c r="CC12" s="34">
        <v>36.78</v>
      </c>
      <c r="CD12" s="39">
        <f t="shared" si="64"/>
        <v>1.8100000000000023</v>
      </c>
      <c r="CE12" s="40">
        <f t="shared" si="65"/>
        <v>37.685000000000002</v>
      </c>
      <c r="CF12" s="34">
        <f t="shared" si="66"/>
        <v>1.2113733080758715</v>
      </c>
      <c r="CG12" s="34">
        <f t="shared" si="27"/>
        <v>3.4251374159406426E-3</v>
      </c>
      <c r="CH12" s="34">
        <f t="shared" si="28"/>
        <v>16.705981648571008</v>
      </c>
      <c r="CI12" s="9">
        <f t="shared" si="67"/>
        <v>3.4361292028220088E-3</v>
      </c>
      <c r="CJ12" s="9">
        <f t="shared" si="29"/>
        <v>2.2156229377860381E-4</v>
      </c>
      <c r="CK12" s="37"/>
      <c r="CL12" s="34"/>
      <c r="CM12" s="34"/>
      <c r="CN12" s="34"/>
      <c r="CO12" s="34">
        <v>29.18</v>
      </c>
      <c r="CP12" s="34">
        <v>25.18</v>
      </c>
      <c r="CQ12" s="34">
        <f t="shared" si="68"/>
        <v>4</v>
      </c>
      <c r="CR12" s="41">
        <f t="shared" si="69"/>
        <v>27.18</v>
      </c>
      <c r="CS12" s="37"/>
      <c r="CT12" s="34"/>
      <c r="CU12" s="42">
        <v>29.06</v>
      </c>
      <c r="CV12" s="42">
        <v>27.53</v>
      </c>
      <c r="CW12" s="42">
        <f t="shared" si="70"/>
        <v>1.5299999999999976</v>
      </c>
      <c r="CX12" s="43">
        <f t="shared" si="71"/>
        <v>28.295000000000002</v>
      </c>
      <c r="CY12" s="42">
        <f t="shared" si="30"/>
        <v>815.72918370666991</v>
      </c>
      <c r="CZ12" s="42">
        <f t="shared" si="31"/>
        <v>2.3064603865396038</v>
      </c>
      <c r="DA12" s="42">
        <f t="shared" si="32"/>
        <v>3217.1699239349496</v>
      </c>
      <c r="DB12" s="34"/>
      <c r="DC12" s="42">
        <v>26.64</v>
      </c>
      <c r="DD12" s="42">
        <f t="shared" si="72"/>
        <v>5.32</v>
      </c>
      <c r="DE12" s="44">
        <f t="shared" si="73"/>
        <v>32.51</v>
      </c>
      <c r="DF12" s="42">
        <v>31.96</v>
      </c>
      <c r="DG12" s="42">
        <f t="shared" si="74"/>
        <v>0.54999999999999716</v>
      </c>
      <c r="DH12" s="37"/>
      <c r="DI12" s="34"/>
      <c r="DJ12" s="34"/>
      <c r="DK12" s="34"/>
      <c r="DL12" s="34"/>
      <c r="DM12" s="34">
        <v>27.03</v>
      </c>
      <c r="DN12" s="74">
        <v>31.57</v>
      </c>
      <c r="DO12" s="34">
        <f t="shared" si="75"/>
        <v>4.5399999999999991</v>
      </c>
      <c r="DP12" s="74">
        <f t="shared" si="33"/>
        <v>31.86</v>
      </c>
      <c r="DQ12" s="55">
        <v>26.76</v>
      </c>
      <c r="DR12" s="72">
        <f t="shared" si="76"/>
        <v>32.760000000000005</v>
      </c>
      <c r="DS12" s="55">
        <v>26.85</v>
      </c>
      <c r="DT12" s="55">
        <f t="shared" si="77"/>
        <v>5.2999999999999972</v>
      </c>
      <c r="DU12" s="71">
        <f t="shared" si="78"/>
        <v>32.410000000000004</v>
      </c>
      <c r="DV12" s="9">
        <f>MAX(DN12,DP12,DR12)-MIN(DN12,DP12,DR12)</f>
        <v>1.1900000000000048</v>
      </c>
      <c r="DW12" s="51">
        <f t="shared" si="79"/>
        <v>32.15</v>
      </c>
      <c r="DX12" s="34">
        <f t="shared" si="34"/>
        <v>56.288542051743171</v>
      </c>
      <c r="DY12" s="34">
        <f t="shared" si="35"/>
        <v>0.1591548948493906</v>
      </c>
      <c r="DZ12" s="34">
        <f t="shared" si="36"/>
        <v>3.5028295114833061</v>
      </c>
      <c r="EA12" s="9">
        <f t="shared" si="80"/>
        <v>0.15932007841490795</v>
      </c>
      <c r="EB12" s="9">
        <f t="shared" si="37"/>
        <v>1.0272990314102141E-2</v>
      </c>
      <c r="EC12" s="34"/>
      <c r="ED12" s="34"/>
      <c r="EE12" s="34"/>
      <c r="EF12" s="34">
        <v>27.2</v>
      </c>
      <c r="EG12" s="34">
        <v>21.01</v>
      </c>
      <c r="EH12" s="34">
        <f t="shared" si="81"/>
        <v>6.1899999999999977</v>
      </c>
      <c r="EI12" s="34">
        <f t="shared" si="82"/>
        <v>26.32</v>
      </c>
      <c r="EJ12" s="34">
        <f t="shared" si="83"/>
        <v>0.87999999999999901</v>
      </c>
      <c r="EK12" s="45">
        <f t="shared" si="84"/>
        <v>26.759999999999998</v>
      </c>
      <c r="EL12" s="34">
        <f t="shared" si="38"/>
        <v>2365.3096302343292</v>
      </c>
      <c r="EM12" s="34">
        <f t="shared" si="39"/>
        <v>6.6878727315435516</v>
      </c>
      <c r="EN12" s="34">
        <f t="shared" si="40"/>
        <v>11.290001509729391</v>
      </c>
      <c r="EO12" s="9">
        <f t="shared" si="85"/>
        <v>6.6807033554269637</v>
      </c>
      <c r="EP12" s="9">
        <f t="shared" si="41"/>
        <v>0.43077307985600971</v>
      </c>
      <c r="EQ12" s="34"/>
      <c r="ER12" s="42">
        <v>29.56</v>
      </c>
      <c r="ES12" s="34">
        <v>25.65</v>
      </c>
      <c r="ET12" s="34">
        <v>26.52</v>
      </c>
      <c r="EU12" s="34">
        <v>25.03</v>
      </c>
      <c r="EV12" s="34">
        <f t="shared" si="86"/>
        <v>1.4899999999999984</v>
      </c>
      <c r="EW12" s="36">
        <f t="shared" si="87"/>
        <v>25.733333333333334</v>
      </c>
      <c r="EX12" s="34">
        <f t="shared" si="42"/>
        <v>4820.8098312226375</v>
      </c>
      <c r="EY12" s="34">
        <f>EX12/I12</f>
        <v>13.630757767217505</v>
      </c>
      <c r="EZ12" s="34">
        <f t="shared" si="43"/>
        <v>8.6144191635491278</v>
      </c>
      <c r="FA12" s="9">
        <f t="shared" si="88"/>
        <v>13.610674575213682</v>
      </c>
      <c r="FB12" s="9">
        <f t="shared" si="44"/>
        <v>0.87761900113704017</v>
      </c>
      <c r="FC12" s="34"/>
      <c r="FD12" s="34"/>
      <c r="FE12" s="46">
        <v>22.58</v>
      </c>
      <c r="FF12" s="34">
        <v>27.37</v>
      </c>
      <c r="FG12" s="34">
        <v>27.61</v>
      </c>
      <c r="FH12" s="34">
        <f t="shared" si="89"/>
        <v>0.23999999999999844</v>
      </c>
      <c r="FI12" s="36">
        <f t="shared" si="90"/>
        <v>27.490000000000002</v>
      </c>
      <c r="FJ12" s="34">
        <f t="shared" si="45"/>
        <v>1425.6469851399165</v>
      </c>
      <c r="FK12" s="34">
        <f>FJ12/I12</f>
        <v>4.0309925917732565</v>
      </c>
      <c r="FL12" s="34">
        <f t="shared" si="46"/>
        <v>7.5508875034522314</v>
      </c>
      <c r="FM12" s="9">
        <f t="shared" si="91"/>
        <v>4.0278222002268702</v>
      </c>
      <c r="FN12" s="9">
        <f t="shared" si="47"/>
        <v>0.25971477582441599</v>
      </c>
      <c r="FO12" s="37"/>
      <c r="FP12" s="37"/>
      <c r="FQ12" s="42">
        <v>26.36</v>
      </c>
      <c r="FR12" s="42">
        <v>31.85</v>
      </c>
      <c r="FS12" s="74">
        <v>32.15</v>
      </c>
      <c r="FT12" s="34">
        <v>30.52</v>
      </c>
      <c r="FU12" s="55">
        <v>25</v>
      </c>
      <c r="FV12" s="55">
        <f t="shared" si="92"/>
        <v>6.3350000000000009</v>
      </c>
      <c r="FW12" s="71">
        <f t="shared" si="93"/>
        <v>31.22</v>
      </c>
      <c r="FX12" s="55">
        <v>26.23</v>
      </c>
      <c r="FY12" s="55">
        <f t="shared" si="94"/>
        <v>5.1050000000000004</v>
      </c>
      <c r="FZ12" s="71">
        <f t="shared" si="95"/>
        <v>31.69</v>
      </c>
      <c r="GA12" s="34">
        <f t="shared" si="96"/>
        <v>1.629999999999999</v>
      </c>
      <c r="GB12" s="11">
        <f t="shared" si="97"/>
        <v>31.686666666666667</v>
      </c>
      <c r="GC12" s="34">
        <f t="shared" si="48"/>
        <v>77.620422081301456</v>
      </c>
      <c r="GD12" s="34">
        <f>GC12/I12</f>
        <v>0.21947042265118102</v>
      </c>
      <c r="GE12" s="34">
        <f t="shared" si="49"/>
        <v>4.1587805100310486</v>
      </c>
      <c r="GF12" s="9">
        <f t="shared" si="98"/>
        <v>0.21965836305530331</v>
      </c>
      <c r="GG12" s="9">
        <f t="shared" si="50"/>
        <v>1.4163614897314243E-2</v>
      </c>
    </row>
    <row r="13" spans="1:189" s="47" customFormat="1" ht="15.75" customHeight="1">
      <c r="A13" s="32" t="s">
        <v>73</v>
      </c>
      <c r="B13" s="32" t="s">
        <v>106</v>
      </c>
      <c r="C13" s="31">
        <v>22.37</v>
      </c>
      <c r="D13" s="31">
        <v>27.27</v>
      </c>
      <c r="E13" s="31">
        <f t="shared" si="0"/>
        <v>4.8999999999999986</v>
      </c>
      <c r="F13" s="31">
        <f t="shared" si="1"/>
        <v>26.82</v>
      </c>
      <c r="G13" s="31">
        <f t="shared" si="2"/>
        <v>0.44999999999999929</v>
      </c>
      <c r="H13" s="33">
        <f t="shared" si="3"/>
        <v>27.045000000000002</v>
      </c>
      <c r="I13" s="54">
        <f t="shared" si="4"/>
        <v>1941.0914650052664</v>
      </c>
      <c r="J13" s="54"/>
      <c r="K13" s="34">
        <v>18.93</v>
      </c>
      <c r="L13" s="34">
        <v>25.22</v>
      </c>
      <c r="M13" s="34">
        <v>24.71</v>
      </c>
      <c r="N13" s="42">
        <v>22.63</v>
      </c>
      <c r="O13" s="34">
        <v>24.79</v>
      </c>
      <c r="P13">
        <v>24.96</v>
      </c>
      <c r="Q13" s="51">
        <f t="shared" si="51"/>
        <v>24.92</v>
      </c>
      <c r="R13" s="54">
        <f t="shared" si="5"/>
        <v>8474.1471290941736</v>
      </c>
      <c r="S13" s="49"/>
      <c r="T13" s="31">
        <v>23.06</v>
      </c>
      <c r="U13" s="31">
        <v>27.93</v>
      </c>
      <c r="V13" s="31">
        <f t="shared" si="52"/>
        <v>4.870000000000001</v>
      </c>
      <c r="W13" s="31">
        <f t="shared" si="53"/>
        <v>28.68</v>
      </c>
      <c r="X13" s="31">
        <f t="shared" si="54"/>
        <v>0.75</v>
      </c>
      <c r="Y13" s="31">
        <v>28.98</v>
      </c>
      <c r="Z13" s="31">
        <v>29.76</v>
      </c>
      <c r="AA13" s="31">
        <v>30.38</v>
      </c>
      <c r="AB13" s="35">
        <f t="shared" si="6"/>
        <v>29.146000000000004</v>
      </c>
      <c r="AC13" s="34">
        <f t="shared" si="7"/>
        <v>452.08989510264587</v>
      </c>
      <c r="AD13" s="34">
        <f t="shared" si="8"/>
        <v>0.23290499353229566</v>
      </c>
      <c r="AE13" s="34">
        <f t="shared" si="9"/>
        <v>1.3362927125602291</v>
      </c>
      <c r="AF13" s="9">
        <f t="shared" si="10"/>
        <v>0.23309662160920772</v>
      </c>
      <c r="AG13" s="9">
        <f t="shared" si="11"/>
        <v>5.3437636118248207E-2</v>
      </c>
      <c r="AH13" s="9"/>
      <c r="AI13" s="34"/>
      <c r="AJ13" s="34">
        <v>35.270000000000003</v>
      </c>
      <c r="AK13" s="34">
        <v>34.93</v>
      </c>
      <c r="AL13" s="36">
        <f t="shared" si="99"/>
        <v>35.1</v>
      </c>
      <c r="AM13" s="34">
        <f t="shared" si="55"/>
        <v>7.2757873932481578</v>
      </c>
      <c r="AN13" s="34">
        <f t="shared" si="12"/>
        <v>3.7482970403089262E-3</v>
      </c>
      <c r="AO13" s="34">
        <f t="shared" si="13"/>
        <v>24.043738725323152</v>
      </c>
      <c r="AP13" s="9">
        <f t="shared" si="56"/>
        <v>3.7601345433662167E-3</v>
      </c>
      <c r="AQ13" s="9">
        <f t="shared" si="14"/>
        <v>8.6201464481509306E-4</v>
      </c>
      <c r="AR13" s="34"/>
      <c r="AS13" s="34"/>
      <c r="AT13" s="34"/>
      <c r="AU13" s="34">
        <v>30.38</v>
      </c>
      <c r="AV13" s="34">
        <v>29.25</v>
      </c>
      <c r="AW13" s="34">
        <f t="shared" si="15"/>
        <v>1.129999999999999</v>
      </c>
      <c r="AX13" s="34">
        <v>31.91</v>
      </c>
      <c r="AY13" s="34">
        <v>32.28</v>
      </c>
      <c r="AZ13" s="35">
        <f t="shared" si="57"/>
        <v>30.954999999999998</v>
      </c>
      <c r="BA13" s="34">
        <f t="shared" si="16"/>
        <v>128.93000514657743</v>
      </c>
      <c r="BB13" s="34">
        <f t="shared" si="17"/>
        <v>6.6421396142828146E-2</v>
      </c>
      <c r="BC13" s="34">
        <f t="shared" si="18"/>
        <v>1</v>
      </c>
      <c r="BD13" s="9">
        <f t="shared" si="58"/>
        <v>6.6523136403335154E-2</v>
      </c>
      <c r="BE13" s="9">
        <f t="shared" si="19"/>
        <v>1.5250496262128549E-2</v>
      </c>
      <c r="BF13" s="34"/>
      <c r="BG13" s="34"/>
      <c r="BH13" s="34">
        <v>30.64</v>
      </c>
      <c r="BI13" s="34">
        <v>32.24</v>
      </c>
      <c r="BJ13" s="34">
        <f t="shared" si="59"/>
        <v>1.6000000000000014</v>
      </c>
      <c r="BK13" s="36">
        <f t="shared" si="20"/>
        <v>31.44</v>
      </c>
      <c r="BL13" s="34">
        <f t="shared" si="60"/>
        <v>92.10262327784973</v>
      </c>
      <c r="BM13" s="34">
        <f t="shared" si="21"/>
        <v>4.7448883753450459E-2</v>
      </c>
      <c r="BN13" s="34">
        <f t="shared" si="22"/>
        <v>2.2278502736197288</v>
      </c>
      <c r="BO13" s="37"/>
      <c r="BP13" s="34">
        <v>27.02</v>
      </c>
      <c r="BQ13" s="34">
        <v>28.12</v>
      </c>
      <c r="BR13" s="34">
        <f t="shared" si="61"/>
        <v>1.1000000000000014</v>
      </c>
      <c r="BS13" s="38">
        <f t="shared" si="62"/>
        <v>27.57</v>
      </c>
      <c r="BT13" s="34">
        <f t="shared" si="23"/>
        <v>1348.7019952692474</v>
      </c>
      <c r="BU13" s="34">
        <f t="shared" si="24"/>
        <v>0.69481630288121854</v>
      </c>
      <c r="BV13" s="34">
        <f t="shared" si="25"/>
        <v>2.3713409441494928</v>
      </c>
      <c r="BW13" s="9">
        <f t="shared" si="63"/>
        <v>0.69495910992116927</v>
      </c>
      <c r="BX13" s="9">
        <f t="shared" si="26"/>
        <v>0.15932007841490795</v>
      </c>
      <c r="BY13" s="34"/>
      <c r="BZ13" s="34"/>
      <c r="CA13" s="34"/>
      <c r="CB13" s="34">
        <v>36.229999999999997</v>
      </c>
      <c r="CC13" s="34">
        <v>35.71</v>
      </c>
      <c r="CD13" s="39">
        <f t="shared" si="64"/>
        <v>0.51999999999999602</v>
      </c>
      <c r="CE13" s="40">
        <f t="shared" si="65"/>
        <v>35.97</v>
      </c>
      <c r="CF13" s="34">
        <f t="shared" si="66"/>
        <v>3.9795686413057636</v>
      </c>
      <c r="CG13" s="34">
        <f t="shared" si="27"/>
        <v>2.0501705937360178E-3</v>
      </c>
      <c r="CH13" s="34">
        <f t="shared" si="28"/>
        <v>9.9996315931715003</v>
      </c>
      <c r="CI13" s="9">
        <f t="shared" si="67"/>
        <v>2.0573457733492938E-3</v>
      </c>
      <c r="CJ13" s="9">
        <f t="shared" si="29"/>
        <v>4.7164859810783574E-4</v>
      </c>
      <c r="CK13" s="37"/>
      <c r="CL13" s="34"/>
      <c r="CM13" s="34"/>
      <c r="CN13" s="34"/>
      <c r="CO13" s="34">
        <v>27.14</v>
      </c>
      <c r="CP13" s="34">
        <v>25.33</v>
      </c>
      <c r="CQ13" s="34">
        <f t="shared" si="68"/>
        <v>1.8100000000000023</v>
      </c>
      <c r="CR13" s="41">
        <f t="shared" si="69"/>
        <v>26.234999999999999</v>
      </c>
      <c r="CS13" s="37"/>
      <c r="CT13" s="34"/>
      <c r="CU13" s="42">
        <v>29.3</v>
      </c>
      <c r="CV13" s="42">
        <v>28.26</v>
      </c>
      <c r="CW13" s="42">
        <f t="shared" si="70"/>
        <v>1.0399999999999991</v>
      </c>
      <c r="CX13" s="43">
        <f t="shared" si="71"/>
        <v>28.78</v>
      </c>
      <c r="CY13" s="42">
        <f t="shared" si="30"/>
        <v>582.72546889507396</v>
      </c>
      <c r="CZ13" s="42">
        <f t="shared" si="31"/>
        <v>0.30020505442462131</v>
      </c>
      <c r="DA13" s="42">
        <f t="shared" si="32"/>
        <v>418.74149573284359</v>
      </c>
      <c r="DB13" s="34"/>
      <c r="DC13" s="42">
        <v>25.07</v>
      </c>
      <c r="DD13" s="42">
        <f t="shared" si="72"/>
        <v>7.6700000000000017</v>
      </c>
      <c r="DE13" s="44">
        <f t="shared" si="73"/>
        <v>30.94</v>
      </c>
      <c r="DF13" s="42">
        <v>32.74</v>
      </c>
      <c r="DG13" s="42">
        <f t="shared" si="74"/>
        <v>1.8000000000000007</v>
      </c>
      <c r="DH13" s="37"/>
      <c r="DI13" s="34"/>
      <c r="DJ13" s="34"/>
      <c r="DK13" s="34"/>
      <c r="DL13" s="34"/>
      <c r="DM13" s="34">
        <v>24.63</v>
      </c>
      <c r="DN13" s="74">
        <v>29.86</v>
      </c>
      <c r="DO13" s="34">
        <f t="shared" si="75"/>
        <v>5.23</v>
      </c>
      <c r="DP13" s="74">
        <f t="shared" si="33"/>
        <v>29.46</v>
      </c>
      <c r="DQ13" s="55">
        <v>23.82</v>
      </c>
      <c r="DR13" s="72">
        <f t="shared" si="76"/>
        <v>29.82</v>
      </c>
      <c r="DS13" s="55">
        <v>24.3</v>
      </c>
      <c r="DT13" s="55">
        <f t="shared" si="77"/>
        <v>5.4499999999999993</v>
      </c>
      <c r="DU13" s="71">
        <f t="shared" si="78"/>
        <v>29.86</v>
      </c>
      <c r="DV13" s="9">
        <f>MAX(DN13,DP13,DR13)-MIN(DN13,DP13,DR13)</f>
        <v>0.39999999999999858</v>
      </c>
      <c r="DW13" s="51">
        <f t="shared" si="79"/>
        <v>29.75</v>
      </c>
      <c r="DX13" s="34">
        <f t="shared" si="34"/>
        <v>297.37194950692805</v>
      </c>
      <c r="DY13" s="34">
        <f t="shared" si="35"/>
        <v>0.15319831902208753</v>
      </c>
      <c r="DZ13" s="34">
        <f t="shared" si="36"/>
        <v>3.3717316296681732</v>
      </c>
      <c r="EA13" s="9">
        <f t="shared" si="80"/>
        <v>0.15336062215672569</v>
      </c>
      <c r="EB13" s="9">
        <f t="shared" si="37"/>
        <v>3.5158077646525343E-2</v>
      </c>
      <c r="EC13" s="34"/>
      <c r="ED13" s="34"/>
      <c r="EE13" s="34"/>
      <c r="EF13" s="34">
        <v>26.32</v>
      </c>
      <c r="EG13" s="34">
        <v>21</v>
      </c>
      <c r="EH13" s="34">
        <f t="shared" si="81"/>
        <v>5.32</v>
      </c>
      <c r="EI13" s="34">
        <f t="shared" si="82"/>
        <v>26.31</v>
      </c>
      <c r="EJ13" s="34">
        <f t="shared" si="83"/>
        <v>1.0000000000001563E-2</v>
      </c>
      <c r="EK13" s="45">
        <f t="shared" si="84"/>
        <v>26.314999999999998</v>
      </c>
      <c r="EL13" s="34">
        <f t="shared" si="38"/>
        <v>3220.4903340023097</v>
      </c>
      <c r="EM13" s="34">
        <f t="shared" si="39"/>
        <v>1.6591131289084167</v>
      </c>
      <c r="EN13" s="34">
        <f t="shared" si="40"/>
        <v>2.8007993695574855</v>
      </c>
      <c r="EO13" s="9">
        <f t="shared" si="85"/>
        <v>1.658639091628888</v>
      </c>
      <c r="EP13" s="9">
        <f t="shared" si="41"/>
        <v>0.38024468831025338</v>
      </c>
      <c r="EQ13" s="34"/>
      <c r="ER13" s="42">
        <v>28.34</v>
      </c>
      <c r="ES13" s="34">
        <v>25.59</v>
      </c>
      <c r="ET13" s="34">
        <v>23.69</v>
      </c>
      <c r="EU13" s="34">
        <v>22.3</v>
      </c>
      <c r="EV13" s="34">
        <f t="shared" si="86"/>
        <v>3.2899999999999991</v>
      </c>
      <c r="EW13" s="36">
        <f t="shared" si="87"/>
        <v>23.86</v>
      </c>
      <c r="EX13" s="34">
        <f t="shared" si="42"/>
        <v>17675.349093449309</v>
      </c>
      <c r="EY13" s="34">
        <f>EX13/I13</f>
        <v>9.105881619752191</v>
      </c>
      <c r="EZ13" s="34">
        <f t="shared" si="43"/>
        <v>5.7547703851695449</v>
      </c>
      <c r="FA13" s="9">
        <f t="shared" si="88"/>
        <v>9.0945357858881266</v>
      </c>
      <c r="FB13" s="9">
        <f t="shared" si="44"/>
        <v>2.0849315216822459</v>
      </c>
      <c r="FC13" s="34"/>
      <c r="FD13" s="34"/>
      <c r="FE13" s="46">
        <v>21.73</v>
      </c>
      <c r="FF13" s="34">
        <v>26.19</v>
      </c>
      <c r="FG13" s="34">
        <v>25.89</v>
      </c>
      <c r="FH13" s="34">
        <f t="shared" si="89"/>
        <v>0.30000000000000071</v>
      </c>
      <c r="FI13" s="36">
        <f t="shared" si="90"/>
        <v>26.04</v>
      </c>
      <c r="FJ13" s="34">
        <f t="shared" si="45"/>
        <v>3897.1937733993086</v>
      </c>
      <c r="FK13" s="34">
        <f>FJ13/I13</f>
        <v>2.0077331973579797</v>
      </c>
      <c r="FL13" s="34">
        <f t="shared" si="46"/>
        <v>3.7609018535872618</v>
      </c>
      <c r="FM13" s="9">
        <f t="shared" si="91"/>
        <v>2.0069434970190092</v>
      </c>
      <c r="FN13" s="9">
        <f t="shared" si="47"/>
        <v>0.46009382531243831</v>
      </c>
      <c r="FO13" s="37"/>
      <c r="FP13" s="37"/>
      <c r="FQ13" s="42">
        <v>27.49</v>
      </c>
      <c r="FR13" s="42">
        <v>30.65</v>
      </c>
      <c r="FS13" s="74">
        <v>30.4</v>
      </c>
      <c r="FT13" s="34">
        <v>29.73</v>
      </c>
      <c r="FU13" s="55">
        <v>24.19</v>
      </c>
      <c r="FV13" s="55">
        <f t="shared" si="92"/>
        <v>5.8749999999999964</v>
      </c>
      <c r="FW13" s="71">
        <f t="shared" si="93"/>
        <v>30.41</v>
      </c>
      <c r="FX13" s="55">
        <v>25.75</v>
      </c>
      <c r="FY13" s="55">
        <f t="shared" si="94"/>
        <v>4.3149999999999977</v>
      </c>
      <c r="FZ13" s="71">
        <f t="shared" si="95"/>
        <v>31.21</v>
      </c>
      <c r="GA13" s="34">
        <f t="shared" si="96"/>
        <v>0.91999999999999815</v>
      </c>
      <c r="GB13" s="11">
        <f t="shared" si="97"/>
        <v>30.673333333333336</v>
      </c>
      <c r="GC13" s="34">
        <f t="shared" si="48"/>
        <v>156.74438781512353</v>
      </c>
      <c r="GD13" s="34">
        <f>GC13/I13</f>
        <v>8.0750645006158056E-2</v>
      </c>
      <c r="GE13" s="34">
        <f t="shared" si="49"/>
        <v>1.5301570232896209</v>
      </c>
      <c r="GF13" s="9">
        <f t="shared" si="98"/>
        <v>8.0865417367881318E-2</v>
      </c>
      <c r="GG13" s="9">
        <f t="shared" si="50"/>
        <v>1.8538478670445103E-2</v>
      </c>
    </row>
    <row r="14" spans="1:189" s="47" customFormat="1" ht="15.75" customHeight="1">
      <c r="A14" s="32" t="s">
        <v>79</v>
      </c>
      <c r="B14" s="32" t="s">
        <v>106</v>
      </c>
      <c r="C14" s="31">
        <v>23.07</v>
      </c>
      <c r="D14" s="31">
        <v>27.37</v>
      </c>
      <c r="E14" s="31">
        <f t="shared" si="0"/>
        <v>4.3000000000000007</v>
      </c>
      <c r="F14" s="31">
        <f t="shared" si="1"/>
        <v>27.52</v>
      </c>
      <c r="G14" s="31">
        <f t="shared" si="2"/>
        <v>0.14999999999999858</v>
      </c>
      <c r="H14" s="33">
        <f t="shared" si="3"/>
        <v>27.445</v>
      </c>
      <c r="I14" s="54">
        <f t="shared" si="4"/>
        <v>1470.8419231741264</v>
      </c>
      <c r="J14" s="54"/>
      <c r="K14" s="34">
        <v>19.48</v>
      </c>
      <c r="L14" s="34">
        <v>25.62</v>
      </c>
      <c r="M14" s="34">
        <v>26.12</v>
      </c>
      <c r="N14" s="42">
        <v>23.42</v>
      </c>
      <c r="O14" s="34">
        <v>25.83</v>
      </c>
      <c r="P14">
        <v>25.51</v>
      </c>
      <c r="Q14" s="51">
        <f t="shared" si="51"/>
        <v>25.77</v>
      </c>
      <c r="R14" s="54">
        <f t="shared" si="5"/>
        <v>4699.7634560949864</v>
      </c>
      <c r="S14" s="49"/>
      <c r="T14" s="31">
        <v>22.94</v>
      </c>
      <c r="U14" s="31">
        <v>29.63</v>
      </c>
      <c r="V14" s="31">
        <f t="shared" si="52"/>
        <v>6.6899999999999977</v>
      </c>
      <c r="W14" s="31">
        <f t="shared" si="53"/>
        <v>28.560000000000002</v>
      </c>
      <c r="X14" s="31">
        <f t="shared" si="54"/>
        <v>1.0699999999999967</v>
      </c>
      <c r="Y14" s="31">
        <v>29.63</v>
      </c>
      <c r="Z14" s="31">
        <v>29.86</v>
      </c>
      <c r="AA14" s="31">
        <v>30.22</v>
      </c>
      <c r="AB14" s="35">
        <f t="shared" si="6"/>
        <v>29.579999999999995</v>
      </c>
      <c r="AC14" s="34">
        <f t="shared" si="7"/>
        <v>334.58309946333878</v>
      </c>
      <c r="AD14" s="34">
        <f t="shared" si="8"/>
        <v>0.2274772660418172</v>
      </c>
      <c r="AE14" s="34">
        <f t="shared" si="9"/>
        <v>1.3051511188086831</v>
      </c>
      <c r="AF14" s="9">
        <f t="shared" si="10"/>
        <v>0.22766745839799551</v>
      </c>
      <c r="AG14" s="9">
        <f t="shared" si="11"/>
        <v>7.1297732241776726E-2</v>
      </c>
      <c r="AH14" s="9"/>
      <c r="AI14" s="34"/>
      <c r="AJ14" s="34">
        <v>34.229999999999997</v>
      </c>
      <c r="AK14" s="34">
        <v>34.200000000000003</v>
      </c>
      <c r="AL14" s="36">
        <f t="shared" si="99"/>
        <v>34.215000000000003</v>
      </c>
      <c r="AM14" s="34">
        <f t="shared" si="55"/>
        <v>13.441322459094714</v>
      </c>
      <c r="AN14" s="34">
        <f t="shared" si="12"/>
        <v>9.1385228060999833E-3</v>
      </c>
      <c r="AO14" s="34">
        <f t="shared" si="13"/>
        <v>58.619755137433231</v>
      </c>
      <c r="AP14" s="9">
        <f t="shared" si="56"/>
        <v>9.1627730408740393E-3</v>
      </c>
      <c r="AQ14" s="9">
        <f t="shared" si="14"/>
        <v>2.8694699868716902E-3</v>
      </c>
      <c r="AR14" s="34"/>
      <c r="AS14" s="34"/>
      <c r="AT14" s="34"/>
      <c r="AU14" s="34">
        <v>30.57</v>
      </c>
      <c r="AV14" s="34">
        <v>29.85</v>
      </c>
      <c r="AW14" s="34">
        <f t="shared" si="15"/>
        <v>0.71999999999999886</v>
      </c>
      <c r="AX14" s="34">
        <v>29.7</v>
      </c>
      <c r="AY14" s="34">
        <v>30.22</v>
      </c>
      <c r="AZ14" s="35">
        <f t="shared" si="57"/>
        <v>30.085000000000001</v>
      </c>
      <c r="BA14" s="34">
        <f t="shared" si="16"/>
        <v>235.72085082796607</v>
      </c>
      <c r="BB14" s="34">
        <f t="shared" si="17"/>
        <v>0.16026253203285948</v>
      </c>
      <c r="BC14" s="34">
        <f t="shared" si="18"/>
        <v>2.412814865984473</v>
      </c>
      <c r="BD14" s="9">
        <f t="shared" si="58"/>
        <v>0.16042823719536298</v>
      </c>
      <c r="BE14" s="9">
        <f t="shared" si="19"/>
        <v>5.0240686921446925E-2</v>
      </c>
      <c r="BF14" s="34"/>
      <c r="BG14" s="34"/>
      <c r="BH14" s="34">
        <v>31.41</v>
      </c>
      <c r="BI14" s="34">
        <v>31.99</v>
      </c>
      <c r="BJ14" s="34">
        <f t="shared" si="59"/>
        <v>0.57999999999999829</v>
      </c>
      <c r="BK14" s="36">
        <f t="shared" si="20"/>
        <v>31.7</v>
      </c>
      <c r="BL14" s="34">
        <f t="shared" si="60"/>
        <v>76.905960401733381</v>
      </c>
      <c r="BM14" s="34">
        <f t="shared" si="21"/>
        <v>5.2287033154295559E-2</v>
      </c>
      <c r="BN14" s="34">
        <f t="shared" si="22"/>
        <v>2.4550141521736064</v>
      </c>
      <c r="BO14" s="37"/>
      <c r="BP14" s="34">
        <v>27.07</v>
      </c>
      <c r="BQ14" s="34">
        <v>27.47</v>
      </c>
      <c r="BR14" s="34">
        <f t="shared" si="61"/>
        <v>0.39999999999999858</v>
      </c>
      <c r="BS14" s="38">
        <f t="shared" si="62"/>
        <v>27.27</v>
      </c>
      <c r="BT14" s="34">
        <f t="shared" si="23"/>
        <v>1660.6419325036875</v>
      </c>
      <c r="BU14" s="34">
        <f t="shared" si="24"/>
        <v>1.12904174564182</v>
      </c>
      <c r="BV14" s="34">
        <f t="shared" si="25"/>
        <v>3.8533104476567916</v>
      </c>
      <c r="BW14" s="9">
        <f t="shared" si="63"/>
        <v>1.1289644048061318</v>
      </c>
      <c r="BX14" s="9">
        <f t="shared" si="26"/>
        <v>0.35355339059327379</v>
      </c>
      <c r="BY14" s="34"/>
      <c r="BZ14" s="34"/>
      <c r="CA14" s="34"/>
      <c r="CB14" s="34">
        <v>37.729999999999997</v>
      </c>
      <c r="CC14" s="34">
        <v>36.9</v>
      </c>
      <c r="CD14" s="39">
        <f t="shared" si="64"/>
        <v>0.82999999999999829</v>
      </c>
      <c r="CE14" s="40">
        <f t="shared" si="65"/>
        <v>37.314999999999998</v>
      </c>
      <c r="CF14" s="34">
        <f t="shared" si="66"/>
        <v>1.5657484844402212</v>
      </c>
      <c r="CG14" s="34">
        <f t="shared" si="27"/>
        <v>1.0645253305408126E-3</v>
      </c>
      <c r="CH14" s="34">
        <f t="shared" si="28"/>
        <v>5.1921831088256685</v>
      </c>
      <c r="CI14" s="9">
        <f t="shared" si="67"/>
        <v>1.0686461926374428E-3</v>
      </c>
      <c r="CJ14" s="9">
        <f t="shared" si="29"/>
        <v>3.3466377074699847E-4</v>
      </c>
      <c r="CK14" s="37"/>
      <c r="CL14" s="34"/>
      <c r="CM14" s="34"/>
      <c r="CN14" s="34"/>
      <c r="CO14" s="34">
        <v>27.35</v>
      </c>
      <c r="CP14" s="34">
        <v>25.59</v>
      </c>
      <c r="CQ14" s="34">
        <f t="shared" si="68"/>
        <v>1.7600000000000016</v>
      </c>
      <c r="CR14" s="41">
        <f t="shared" si="69"/>
        <v>26.47</v>
      </c>
      <c r="CS14" s="37"/>
      <c r="CT14" s="34"/>
      <c r="CU14" s="42">
        <v>33.69</v>
      </c>
      <c r="CV14" s="42">
        <v>35.42</v>
      </c>
      <c r="CW14" s="42">
        <f t="shared" si="70"/>
        <v>1.730000000000004</v>
      </c>
      <c r="CX14" s="43">
        <f t="shared" si="71"/>
        <v>34.555</v>
      </c>
      <c r="CY14" s="42">
        <f t="shared" si="30"/>
        <v>10.617786783607229</v>
      </c>
      <c r="CZ14" s="42">
        <f t="shared" si="31"/>
        <v>7.2188497052719904E-3</v>
      </c>
      <c r="DA14" s="42">
        <f t="shared" si="32"/>
        <v>10.069223947111109</v>
      </c>
      <c r="DB14" s="34"/>
      <c r="DC14" s="42">
        <v>25.19</v>
      </c>
      <c r="DD14" s="42">
        <f t="shared" si="72"/>
        <v>6.870000000000001</v>
      </c>
      <c r="DE14" s="44">
        <f t="shared" si="73"/>
        <v>31.060000000000002</v>
      </c>
      <c r="DF14" s="42">
        <v>32.06</v>
      </c>
      <c r="DG14" s="42">
        <f t="shared" si="74"/>
        <v>1</v>
      </c>
      <c r="DH14" s="37"/>
      <c r="DI14" s="34"/>
      <c r="DJ14" s="34"/>
      <c r="DK14" s="34"/>
      <c r="DL14" s="34"/>
      <c r="DM14" s="34">
        <v>24.32</v>
      </c>
      <c r="DN14" s="74">
        <v>28.79</v>
      </c>
      <c r="DO14" s="34">
        <f t="shared" si="75"/>
        <v>4.4699999999999989</v>
      </c>
      <c r="DP14" s="74">
        <f t="shared" si="33"/>
        <v>29.15</v>
      </c>
      <c r="DQ14" s="55">
        <v>24.17</v>
      </c>
      <c r="DR14" s="72">
        <f t="shared" si="76"/>
        <v>30.17</v>
      </c>
      <c r="DS14" s="55">
        <v>24.31</v>
      </c>
      <c r="DT14" s="55">
        <f t="shared" si="77"/>
        <v>5.1849999999999987</v>
      </c>
      <c r="DU14" s="71">
        <f t="shared" si="78"/>
        <v>29.869999999999997</v>
      </c>
      <c r="DV14" s="9">
        <f>MAX(DN14,DP14,DR14)-MIN(DN14,DP14,DR14)</f>
        <v>1.3800000000000026</v>
      </c>
      <c r="DW14" s="51">
        <f t="shared" si="79"/>
        <v>29.494999999999997</v>
      </c>
      <c r="DX14" s="34">
        <f t="shared" si="34"/>
        <v>354.90000053313878</v>
      </c>
      <c r="DY14" s="34">
        <f t="shared" si="35"/>
        <v>0.24129037590066282</v>
      </c>
      <c r="DZ14" s="34">
        <f t="shared" si="36"/>
        <v>5.310543859436808</v>
      </c>
      <c r="EA14" s="9">
        <f t="shared" si="80"/>
        <v>0.2414840822312119</v>
      </c>
      <c r="EB14" s="9">
        <f t="shared" si="37"/>
        <v>7.5624630576205915E-2</v>
      </c>
      <c r="EC14" s="34"/>
      <c r="ED14" s="34"/>
      <c r="EE14" s="34"/>
      <c r="EF14" s="34">
        <v>26.31</v>
      </c>
      <c r="EG14" s="34">
        <v>21.18</v>
      </c>
      <c r="EH14" s="34">
        <f t="shared" si="81"/>
        <v>5.129999999999999</v>
      </c>
      <c r="EI14" s="34">
        <f t="shared" si="82"/>
        <v>26.49</v>
      </c>
      <c r="EJ14" s="34">
        <f t="shared" si="83"/>
        <v>0.17999999999999972</v>
      </c>
      <c r="EK14" s="45">
        <f t="shared" si="84"/>
        <v>26.4</v>
      </c>
      <c r="EL14" s="34">
        <f t="shared" si="38"/>
        <v>3036.1274616047726</v>
      </c>
      <c r="EM14" s="34">
        <f t="shared" si="39"/>
        <v>2.0642105815509444</v>
      </c>
      <c r="EN14" s="34">
        <f t="shared" si="40"/>
        <v>3.4846567088801041</v>
      </c>
      <c r="EO14" s="9">
        <f t="shared" si="85"/>
        <v>2.0633663586027202</v>
      </c>
      <c r="EP14" s="9">
        <f t="shared" si="41"/>
        <v>0.64617641531874659</v>
      </c>
      <c r="EQ14" s="34"/>
      <c r="ER14" s="42">
        <v>29.32</v>
      </c>
      <c r="ES14" s="34">
        <v>25.45</v>
      </c>
      <c r="ET14" s="34">
        <v>24.4</v>
      </c>
      <c r="EU14" s="34">
        <v>23.24</v>
      </c>
      <c r="EV14" s="34">
        <f t="shared" si="86"/>
        <v>2.2100000000000009</v>
      </c>
      <c r="EW14" s="36">
        <f t="shared" si="87"/>
        <v>24.36333333333333</v>
      </c>
      <c r="EX14" s="34">
        <f t="shared" si="42"/>
        <v>12467.058576046516</v>
      </c>
      <c r="EY14" s="34">
        <f>EX14/I14</f>
        <v>8.4761376322087596</v>
      </c>
      <c r="EZ14" s="34">
        <f t="shared" si="43"/>
        <v>5.3567823373244705</v>
      </c>
      <c r="FA14" s="9">
        <f t="shared" si="88"/>
        <v>8.465918890409533</v>
      </c>
      <c r="FB14" s="9">
        <f t="shared" si="44"/>
        <v>2.6512388835730629</v>
      </c>
      <c r="FC14" s="34"/>
      <c r="FD14" s="34"/>
      <c r="FE14" s="46">
        <v>22.47</v>
      </c>
      <c r="FF14" s="34">
        <v>26.47</v>
      </c>
      <c r="FG14" s="34">
        <v>26.3</v>
      </c>
      <c r="FH14" s="34">
        <f t="shared" si="89"/>
        <v>0.16999999999999815</v>
      </c>
      <c r="FI14" s="36">
        <f t="shared" si="90"/>
        <v>26.384999999999998</v>
      </c>
      <c r="FJ14" s="34">
        <f t="shared" si="45"/>
        <v>3067.8773990276468</v>
      </c>
      <c r="FK14" s="34">
        <f>FJ14/I14</f>
        <v>2.0857968152057187</v>
      </c>
      <c r="FL14" s="34">
        <f t="shared" si="46"/>
        <v>3.9071312457433662</v>
      </c>
      <c r="FM14" s="9">
        <f t="shared" si="91"/>
        <v>2.0849315216822459</v>
      </c>
      <c r="FN14" s="9">
        <f t="shared" si="47"/>
        <v>0.65292989354445963</v>
      </c>
      <c r="FO14" s="37"/>
      <c r="FP14" s="37"/>
      <c r="FQ14" s="42">
        <v>27.3</v>
      </c>
      <c r="FR14" s="42">
        <v>30.61</v>
      </c>
      <c r="FS14" s="74">
        <v>30.23</v>
      </c>
      <c r="FT14" s="34">
        <v>29.12</v>
      </c>
      <c r="FU14" s="55">
        <v>24.07</v>
      </c>
      <c r="FV14" s="55">
        <f t="shared" si="92"/>
        <v>5.6050000000000004</v>
      </c>
      <c r="FW14" s="71">
        <f t="shared" si="93"/>
        <v>30.29</v>
      </c>
      <c r="FX14" s="55">
        <v>25.11</v>
      </c>
      <c r="FY14" s="55">
        <f t="shared" si="94"/>
        <v>4.5650000000000013</v>
      </c>
      <c r="FZ14" s="71">
        <f t="shared" si="95"/>
        <v>30.57</v>
      </c>
      <c r="GA14" s="34">
        <f t="shared" si="96"/>
        <v>1.4899999999999984</v>
      </c>
      <c r="GB14" s="11">
        <f t="shared" si="97"/>
        <v>30.363333333333333</v>
      </c>
      <c r="GC14" s="34">
        <f t="shared" si="48"/>
        <v>194.34080619230869</v>
      </c>
      <c r="GD14" s="34">
        <f>GC14/I14</f>
        <v>0.13212895494093252</v>
      </c>
      <c r="GE14" s="34">
        <f t="shared" si="49"/>
        <v>2.503732922100717</v>
      </c>
      <c r="GF14" s="9">
        <f t="shared" si="98"/>
        <v>0.13227998266264865</v>
      </c>
      <c r="GG14" s="9">
        <f t="shared" si="50"/>
        <v>4.1425607555829004E-2</v>
      </c>
    </row>
    <row r="15" spans="1:189" s="47" customFormat="1" ht="15.75" customHeight="1">
      <c r="A15" s="32" t="s">
        <v>85</v>
      </c>
      <c r="B15" s="32" t="s">
        <v>106</v>
      </c>
      <c r="C15" s="31">
        <v>25.58</v>
      </c>
      <c r="D15" s="31">
        <v>30.09</v>
      </c>
      <c r="E15" s="31">
        <f t="shared" si="0"/>
        <v>4.5100000000000016</v>
      </c>
      <c r="F15" s="31">
        <f t="shared" si="1"/>
        <v>30.029999999999998</v>
      </c>
      <c r="G15" s="31">
        <f t="shared" si="2"/>
        <v>6.0000000000002274E-2</v>
      </c>
      <c r="H15" s="33">
        <f t="shared" si="3"/>
        <v>30.06</v>
      </c>
      <c r="I15" s="54">
        <f t="shared" si="4"/>
        <v>239.84352587654433</v>
      </c>
      <c r="J15" s="54"/>
      <c r="K15" s="34">
        <v>18.2</v>
      </c>
      <c r="L15" s="34">
        <v>24.78</v>
      </c>
      <c r="M15" s="34">
        <v>25.06</v>
      </c>
      <c r="N15" s="42">
        <v>21.43</v>
      </c>
      <c r="O15" s="34">
        <v>23.31</v>
      </c>
      <c r="P15">
        <v>24.23</v>
      </c>
      <c r="Q15" s="51">
        <f t="shared" si="51"/>
        <v>24.345000000000002</v>
      </c>
      <c r="R15" s="54">
        <f t="shared" si="5"/>
        <v>12626.587713292</v>
      </c>
      <c r="S15" s="49"/>
      <c r="T15" s="31">
        <v>23.56</v>
      </c>
      <c r="U15" s="31">
        <v>31.67</v>
      </c>
      <c r="V15" s="31">
        <f t="shared" si="52"/>
        <v>8.110000000000003</v>
      </c>
      <c r="W15" s="31">
        <f t="shared" si="53"/>
        <v>29.18</v>
      </c>
      <c r="X15" s="31">
        <f t="shared" si="54"/>
        <v>2.490000000000002</v>
      </c>
      <c r="Y15" s="31">
        <v>29.24</v>
      </c>
      <c r="Z15" s="31">
        <v>28.38</v>
      </c>
      <c r="AA15" s="31">
        <v>29.24</v>
      </c>
      <c r="AB15" s="35">
        <f t="shared" si="6"/>
        <v>29.542000000000002</v>
      </c>
      <c r="AC15" s="34">
        <f t="shared" si="7"/>
        <v>343.51808021421226</v>
      </c>
      <c r="AD15" s="34">
        <f t="shared" si="8"/>
        <v>1.4322591321102942</v>
      </c>
      <c r="AE15" s="34">
        <f t="shared" si="9"/>
        <v>8.2175886901773616</v>
      </c>
      <c r="AF15" s="9">
        <f t="shared" si="10"/>
        <v>1.4319687412011408</v>
      </c>
      <c r="AG15" s="9">
        <f t="shared" si="11"/>
        <v>2.7261334555336227E-2</v>
      </c>
      <c r="AH15" s="9"/>
      <c r="AI15" s="34"/>
      <c r="AJ15" s="34">
        <v>35.520000000000003</v>
      </c>
      <c r="AK15" s="34">
        <v>34.96</v>
      </c>
      <c r="AL15" s="36">
        <f t="shared" si="99"/>
        <v>35.24</v>
      </c>
      <c r="AM15" s="34">
        <f t="shared" si="55"/>
        <v>6.6025545801825745</v>
      </c>
      <c r="AN15" s="34">
        <f t="shared" si="12"/>
        <v>2.7528592052057869E-2</v>
      </c>
      <c r="AO15" s="34">
        <f t="shared" si="13"/>
        <v>176.58426417590837</v>
      </c>
      <c r="AP15" s="9">
        <f t="shared" si="56"/>
        <v>2.7584468634082909E-2</v>
      </c>
      <c r="AQ15" s="9">
        <f t="shared" si="14"/>
        <v>5.25143745340517E-4</v>
      </c>
      <c r="AR15" s="34"/>
      <c r="AS15" s="34"/>
      <c r="AT15" s="34"/>
      <c r="AU15" s="34">
        <v>31.25</v>
      </c>
      <c r="AV15" s="34">
        <v>29.45</v>
      </c>
      <c r="AW15" s="34">
        <f t="shared" si="15"/>
        <v>1.8000000000000007</v>
      </c>
      <c r="AX15" s="34">
        <v>29.31</v>
      </c>
      <c r="AY15" s="34">
        <v>29.65</v>
      </c>
      <c r="AZ15" s="35">
        <f t="shared" si="57"/>
        <v>29.914999999999999</v>
      </c>
      <c r="BA15" s="34">
        <f t="shared" si="16"/>
        <v>265.21739191920125</v>
      </c>
      <c r="BB15" s="34">
        <f t="shared" si="17"/>
        <v>1.1057934165615866</v>
      </c>
      <c r="BC15" s="34">
        <f t="shared" si="18"/>
        <v>16.648150758285208</v>
      </c>
      <c r="BD15" s="9">
        <f t="shared" si="58"/>
        <v>1.1057306533202684</v>
      </c>
      <c r="BE15" s="9">
        <f t="shared" si="19"/>
        <v>2.1050524638526462E-2</v>
      </c>
      <c r="BF15" s="34"/>
      <c r="BG15" s="34"/>
      <c r="BH15" s="34">
        <v>32.380000000000003</v>
      </c>
      <c r="BI15" s="34">
        <v>31.17</v>
      </c>
      <c r="BJ15" s="34">
        <f t="shared" si="59"/>
        <v>1.2100000000000009</v>
      </c>
      <c r="BK15" s="36">
        <f t="shared" si="20"/>
        <v>31.775000000000002</v>
      </c>
      <c r="BL15" s="34">
        <f t="shared" si="60"/>
        <v>73.007924111674114</v>
      </c>
      <c r="BM15" s="34">
        <f t="shared" si="21"/>
        <v>0.30439814393511622</v>
      </c>
      <c r="BN15" s="34">
        <f t="shared" si="22"/>
        <v>14.292295932164501</v>
      </c>
      <c r="BO15" s="37"/>
      <c r="BP15" s="34">
        <v>25.49</v>
      </c>
      <c r="BQ15" s="34">
        <v>28.59</v>
      </c>
      <c r="BR15" s="34">
        <f t="shared" si="61"/>
        <v>3.1000000000000014</v>
      </c>
      <c r="BS15" s="38">
        <f t="shared" si="62"/>
        <v>27.04</v>
      </c>
      <c r="BT15" s="34">
        <f t="shared" si="23"/>
        <v>1947.8342587952266</v>
      </c>
      <c r="BU15" s="34">
        <f t="shared" si="24"/>
        <v>8.121270948117413</v>
      </c>
      <c r="BV15" s="34">
        <f t="shared" si="25"/>
        <v>27.717113484446944</v>
      </c>
      <c r="BW15" s="9">
        <f t="shared" si="63"/>
        <v>8.1116758383202292</v>
      </c>
      <c r="BX15" s="9">
        <f t="shared" si="26"/>
        <v>0.1544273296408665</v>
      </c>
      <c r="BY15" s="34"/>
      <c r="BZ15" s="34"/>
      <c r="CA15" s="34"/>
      <c r="CB15" s="34">
        <v>38.74</v>
      </c>
      <c r="CC15" s="34">
        <v>33.32</v>
      </c>
      <c r="CD15" s="39">
        <f t="shared" si="64"/>
        <v>5.4200000000000017</v>
      </c>
      <c r="CE15" s="40">
        <f t="shared" si="65"/>
        <v>36.03</v>
      </c>
      <c r="CF15" s="34">
        <f t="shared" si="66"/>
        <v>3.8173677485533966</v>
      </c>
      <c r="CG15" s="34">
        <f t="shared" si="27"/>
        <v>1.5916075844041446E-2</v>
      </c>
      <c r="CH15" s="34">
        <f t="shared" si="28"/>
        <v>77.630073973192282</v>
      </c>
      <c r="CI15" s="9">
        <f t="shared" si="67"/>
        <v>1.5953314464174868E-2</v>
      </c>
      <c r="CJ15" s="9">
        <f t="shared" si="29"/>
        <v>3.0371378254357199E-4</v>
      </c>
      <c r="CK15" s="37"/>
      <c r="CL15" s="34"/>
      <c r="CM15" s="34"/>
      <c r="CN15" s="34"/>
      <c r="CO15" s="34">
        <v>28.07</v>
      </c>
      <c r="CP15" s="34">
        <v>25.77</v>
      </c>
      <c r="CQ15" s="34">
        <f t="shared" si="68"/>
        <v>2.3000000000000007</v>
      </c>
      <c r="CR15" s="41">
        <f t="shared" si="69"/>
        <v>26.92</v>
      </c>
      <c r="CS15" s="37"/>
      <c r="CT15" s="34"/>
      <c r="CU15" s="42" t="s">
        <v>54</v>
      </c>
      <c r="CV15" s="42">
        <v>31.43</v>
      </c>
      <c r="CW15" s="42" t="e">
        <f t="shared" si="70"/>
        <v>#VALUE!</v>
      </c>
      <c r="CX15" s="43">
        <f t="shared" si="71"/>
        <v>31.43</v>
      </c>
      <c r="CY15" s="42">
        <f t="shared" si="30"/>
        <v>92.743610728057746</v>
      </c>
      <c r="CZ15" s="42">
        <f t="shared" si="31"/>
        <v>0.38668381974919785</v>
      </c>
      <c r="DA15" s="42">
        <f t="shared" si="32"/>
        <v>539.36653854082635</v>
      </c>
      <c r="DB15" s="34"/>
      <c r="DC15" s="42">
        <v>26.06</v>
      </c>
      <c r="DD15" s="42">
        <f t="shared" si="72"/>
        <v>6.5999999999999979</v>
      </c>
      <c r="DE15" s="44">
        <f t="shared" si="73"/>
        <v>31.93</v>
      </c>
      <c r="DF15" s="42">
        <v>32.659999999999997</v>
      </c>
      <c r="DG15" s="42">
        <f t="shared" si="74"/>
        <v>0.72999999999999687</v>
      </c>
      <c r="DH15" s="37"/>
      <c r="DI15" s="34"/>
      <c r="DJ15" s="34"/>
      <c r="DK15" s="34"/>
      <c r="DL15" s="34"/>
      <c r="DM15" s="34">
        <v>25.58</v>
      </c>
      <c r="DN15" s="74">
        <v>28.96</v>
      </c>
      <c r="DO15" s="34">
        <f t="shared" si="75"/>
        <v>3.3800000000000026</v>
      </c>
      <c r="DP15" s="74">
        <f t="shared" si="33"/>
        <v>30.409999999999997</v>
      </c>
      <c r="DQ15" s="55">
        <v>25.85</v>
      </c>
      <c r="DR15" s="72">
        <f t="shared" si="76"/>
        <v>31.85</v>
      </c>
      <c r="DS15" s="55">
        <v>26</v>
      </c>
      <c r="DT15" s="55">
        <f t="shared" si="77"/>
        <v>4.6950000000000003</v>
      </c>
      <c r="DU15" s="71">
        <f t="shared" si="78"/>
        <v>31.56</v>
      </c>
      <c r="DV15" s="9">
        <f>MAX(DN15,DP15,DR15)-MIN(DN15,DP15,DR15)</f>
        <v>2.8900000000000006</v>
      </c>
      <c r="DW15" s="51">
        <f t="shared" si="79"/>
        <v>30.695</v>
      </c>
      <c r="DX15" s="34">
        <f t="shared" si="34"/>
        <v>154.40664977325739</v>
      </c>
      <c r="DY15" s="34">
        <f t="shared" si="35"/>
        <v>0.64378077002059986</v>
      </c>
      <c r="DZ15" s="34">
        <f t="shared" si="36"/>
        <v>14.168928214790869</v>
      </c>
      <c r="EA15" s="9">
        <f t="shared" si="80"/>
        <v>0.64394081475491205</v>
      </c>
      <c r="EB15" s="9">
        <f t="shared" si="37"/>
        <v>1.2259126529636752E-2</v>
      </c>
      <c r="EC15" s="34"/>
      <c r="ED15" s="34"/>
      <c r="EE15" s="34"/>
      <c r="EF15" s="34">
        <v>27.23</v>
      </c>
      <c r="EG15" s="34">
        <v>19.16</v>
      </c>
      <c r="EH15" s="34">
        <f t="shared" si="81"/>
        <v>8.07</v>
      </c>
      <c r="EI15" s="34">
        <f t="shared" si="82"/>
        <v>24.47</v>
      </c>
      <c r="EJ15" s="34">
        <f t="shared" si="83"/>
        <v>2.7600000000000016</v>
      </c>
      <c r="EK15" s="45">
        <f t="shared" si="84"/>
        <v>25.85</v>
      </c>
      <c r="EL15" s="34">
        <f t="shared" si="38"/>
        <v>4446.1079191401122</v>
      </c>
      <c r="EM15" s="34">
        <f t="shared" si="39"/>
        <v>18.537535682446045</v>
      </c>
      <c r="EN15" s="34">
        <f t="shared" si="40"/>
        <v>31.293778192632374</v>
      </c>
      <c r="EO15" s="9">
        <f t="shared" si="85"/>
        <v>18.507010942484563</v>
      </c>
      <c r="EP15" s="9">
        <f t="shared" si="41"/>
        <v>0.35233018878550509</v>
      </c>
      <c r="EQ15" s="34"/>
      <c r="ER15" s="42">
        <v>28.14</v>
      </c>
      <c r="ES15" s="34">
        <v>26.31</v>
      </c>
      <c r="ET15" s="34">
        <v>26.31</v>
      </c>
      <c r="EU15" s="34">
        <v>25.19</v>
      </c>
      <c r="EV15" s="34">
        <f t="shared" si="86"/>
        <v>1.1199999999999974</v>
      </c>
      <c r="EW15" s="36">
        <f t="shared" si="87"/>
        <v>25.936666666666667</v>
      </c>
      <c r="EX15" s="34">
        <f t="shared" si="42"/>
        <v>4186.7400801704407</v>
      </c>
      <c r="EY15" s="34">
        <f>EX15/I15</f>
        <v>17.456131304229988</v>
      </c>
      <c r="EZ15" s="34">
        <f t="shared" si="43"/>
        <v>11.031993569003545</v>
      </c>
      <c r="FA15" s="9">
        <f t="shared" si="88"/>
        <v>17.427978498281771</v>
      </c>
      <c r="FB15" s="9">
        <f t="shared" si="44"/>
        <v>0.33178793558464237</v>
      </c>
      <c r="FC15" s="34"/>
      <c r="FD15" s="34"/>
      <c r="FE15" s="46">
        <v>22.93</v>
      </c>
      <c r="FF15" s="34">
        <v>27.51</v>
      </c>
      <c r="FG15" s="34">
        <v>27.77</v>
      </c>
      <c r="FH15" s="34">
        <f t="shared" si="89"/>
        <v>0.25999999999999801</v>
      </c>
      <c r="FI15" s="36">
        <f t="shared" si="90"/>
        <v>27.64</v>
      </c>
      <c r="FJ15" s="34">
        <f t="shared" si="45"/>
        <v>1284.7895631370825</v>
      </c>
      <c r="FK15" s="34">
        <f>FJ15/I15</f>
        <v>5.3567823373244092</v>
      </c>
      <c r="FL15" s="34">
        <f t="shared" si="46"/>
        <v>10.03436743896942</v>
      </c>
      <c r="FM15" s="9">
        <f t="shared" si="91"/>
        <v>5.3517102191444419</v>
      </c>
      <c r="FN15" s="9">
        <f t="shared" si="47"/>
        <v>0.10188404155032829</v>
      </c>
      <c r="FO15" s="37"/>
      <c r="FP15" s="37"/>
      <c r="FQ15" s="42">
        <v>27.23</v>
      </c>
      <c r="FR15" s="42">
        <v>31.39</v>
      </c>
      <c r="FS15" s="74">
        <v>31.75</v>
      </c>
      <c r="FT15" s="34">
        <v>29.08</v>
      </c>
      <c r="FU15" s="55">
        <v>25.1</v>
      </c>
      <c r="FV15" s="55">
        <f t="shared" si="92"/>
        <v>5.3149999999999977</v>
      </c>
      <c r="FW15" s="71">
        <f t="shared" si="93"/>
        <v>31.32</v>
      </c>
      <c r="FX15" s="55">
        <v>25.94</v>
      </c>
      <c r="FY15" s="55">
        <f t="shared" si="94"/>
        <v>4.4749999999999979</v>
      </c>
      <c r="FZ15" s="71">
        <f t="shared" si="95"/>
        <v>31.400000000000002</v>
      </c>
      <c r="GA15" s="34">
        <f t="shared" si="96"/>
        <v>2.6700000000000017</v>
      </c>
      <c r="GB15" s="11">
        <f t="shared" si="97"/>
        <v>31.49</v>
      </c>
      <c r="GC15" s="34">
        <f t="shared" si="48"/>
        <v>88.963528560098709</v>
      </c>
      <c r="GD15" s="34">
        <f>GC15/I15</f>
        <v>0.37092320184573702</v>
      </c>
      <c r="GE15" s="34">
        <f t="shared" si="49"/>
        <v>7.0286837010657335</v>
      </c>
      <c r="GF15" s="9">
        <f t="shared" si="98"/>
        <v>0.37113089265726235</v>
      </c>
      <c r="GG15" s="9">
        <f t="shared" si="50"/>
        <v>7.0654638871960216E-3</v>
      </c>
    </row>
    <row r="16" spans="1:189" s="47" customFormat="1" ht="15.75" customHeight="1">
      <c r="A16" s="32" t="s">
        <v>91</v>
      </c>
      <c r="B16" s="32" t="s">
        <v>106</v>
      </c>
      <c r="C16" s="31">
        <v>25.17</v>
      </c>
      <c r="D16" s="31">
        <v>29.79</v>
      </c>
      <c r="E16" s="31">
        <f t="shared" si="0"/>
        <v>4.6199999999999974</v>
      </c>
      <c r="F16" s="31">
        <f t="shared" si="1"/>
        <v>29.62</v>
      </c>
      <c r="G16" s="31">
        <f t="shared" si="2"/>
        <v>0.16999999999999815</v>
      </c>
      <c r="H16" s="33">
        <f t="shared" si="3"/>
        <v>29.704999999999998</v>
      </c>
      <c r="I16" s="54">
        <f t="shared" si="4"/>
        <v>306.79904258899228</v>
      </c>
      <c r="J16" s="54"/>
      <c r="K16" s="34">
        <v>20.079999999999998</v>
      </c>
      <c r="L16" s="34">
        <v>27.22</v>
      </c>
      <c r="M16" s="34">
        <v>26.18</v>
      </c>
      <c r="N16" s="42">
        <v>25.74</v>
      </c>
      <c r="O16" s="34">
        <v>27.22</v>
      </c>
      <c r="P16">
        <v>26.11</v>
      </c>
      <c r="Q16" s="51">
        <f t="shared" si="51"/>
        <v>26.682500000000001</v>
      </c>
      <c r="R16" s="54">
        <f t="shared" si="5"/>
        <v>2495.9219477259694</v>
      </c>
      <c r="S16" s="49"/>
      <c r="T16" s="31">
        <v>22.58</v>
      </c>
      <c r="U16" s="31">
        <v>27.45</v>
      </c>
      <c r="V16" s="31">
        <f t="shared" si="52"/>
        <v>4.870000000000001</v>
      </c>
      <c r="W16" s="31">
        <f t="shared" si="53"/>
        <v>28.2</v>
      </c>
      <c r="X16" s="31">
        <f t="shared" si="54"/>
        <v>0.75</v>
      </c>
      <c r="Y16" s="31">
        <v>30.06</v>
      </c>
      <c r="Z16" s="31">
        <v>29.29</v>
      </c>
      <c r="AA16" s="31">
        <v>29.53</v>
      </c>
      <c r="AB16" s="35">
        <f t="shared" si="6"/>
        <v>28.905999999999999</v>
      </c>
      <c r="AC16" s="34">
        <f t="shared" si="7"/>
        <v>533.96501094065252</v>
      </c>
      <c r="AD16" s="34">
        <f t="shared" si="8"/>
        <v>1.7404389741071857</v>
      </c>
      <c r="AE16" s="34">
        <f t="shared" si="9"/>
        <v>9.9857709466960678</v>
      </c>
      <c r="AF16" s="9">
        <f t="shared" si="10"/>
        <v>1.7398947054173008</v>
      </c>
      <c r="AG16" s="9">
        <f t="shared" si="11"/>
        <v>0.21412126705497755</v>
      </c>
      <c r="AH16" s="9"/>
      <c r="AI16" s="34"/>
      <c r="AJ16" s="34">
        <v>34.68</v>
      </c>
      <c r="AK16" s="34">
        <v>35.19</v>
      </c>
      <c r="AL16" s="36">
        <f t="shared" si="99"/>
        <v>34.935000000000002</v>
      </c>
      <c r="AM16" s="34">
        <f t="shared" si="55"/>
        <v>8.1578929106854439</v>
      </c>
      <c r="AN16" s="34">
        <f t="shared" si="12"/>
        <v>2.6590346703311854E-2</v>
      </c>
      <c r="AO16" s="34">
        <f t="shared" si="13"/>
        <v>170.56581745653108</v>
      </c>
      <c r="AP16" s="9">
        <f t="shared" si="56"/>
        <v>2.6644840367748578E-2</v>
      </c>
      <c r="AQ16" s="9">
        <f t="shared" si="14"/>
        <v>3.2790645102006807E-3</v>
      </c>
      <c r="AR16" s="34"/>
      <c r="AS16" s="34"/>
      <c r="AT16" s="34"/>
      <c r="AU16" s="34">
        <v>29.62</v>
      </c>
      <c r="AV16" s="34">
        <v>29.54</v>
      </c>
      <c r="AW16" s="34">
        <f t="shared" si="15"/>
        <v>8.0000000000001847E-2</v>
      </c>
      <c r="AX16" s="34">
        <v>30.01</v>
      </c>
      <c r="AY16" s="34">
        <v>31.03</v>
      </c>
      <c r="AZ16" s="35">
        <f t="shared" si="57"/>
        <v>30.05</v>
      </c>
      <c r="BA16" s="34">
        <f t="shared" si="16"/>
        <v>241.51271492490102</v>
      </c>
      <c r="BB16" s="34">
        <f t="shared" si="17"/>
        <v>0.7872016577589096</v>
      </c>
      <c r="BC16" s="34">
        <f t="shared" si="18"/>
        <v>11.85162769036296</v>
      </c>
      <c r="BD16" s="9">
        <f t="shared" si="58"/>
        <v>0.78730797656920204</v>
      </c>
      <c r="BE16" s="9">
        <f t="shared" si="19"/>
        <v>9.6890565262715486E-2</v>
      </c>
      <c r="BF16" s="34"/>
      <c r="BG16" s="34"/>
      <c r="BH16" s="34">
        <v>30.51</v>
      </c>
      <c r="BI16" s="34">
        <v>33.01</v>
      </c>
      <c r="BJ16" s="34">
        <f t="shared" si="59"/>
        <v>2.4999999999999964</v>
      </c>
      <c r="BK16" s="36">
        <f t="shared" si="20"/>
        <v>31.759999999999998</v>
      </c>
      <c r="BL16" s="34">
        <f t="shared" si="60"/>
        <v>73.771395688949269</v>
      </c>
      <c r="BM16" s="34">
        <f t="shared" si="21"/>
        <v>0.2404551039873295</v>
      </c>
      <c r="BN16" s="34">
        <f t="shared" si="22"/>
        <v>11.290001509729439</v>
      </c>
      <c r="BO16" s="37"/>
      <c r="BP16" s="34">
        <v>27.22</v>
      </c>
      <c r="BQ16" s="34">
        <v>27.1</v>
      </c>
      <c r="BR16" s="34">
        <f t="shared" si="61"/>
        <v>0.11999999999999744</v>
      </c>
      <c r="BS16" s="38">
        <f t="shared" si="62"/>
        <v>27.16</v>
      </c>
      <c r="BT16" s="34">
        <f t="shared" si="23"/>
        <v>1792.2888375724692</v>
      </c>
      <c r="BU16" s="34">
        <f t="shared" si="24"/>
        <v>5.8418984050531559</v>
      </c>
      <c r="BV16" s="34">
        <f t="shared" si="25"/>
        <v>19.937835111264526</v>
      </c>
      <c r="BW16" s="9">
        <f t="shared" si="63"/>
        <v>5.8360813769606938</v>
      </c>
      <c r="BX16" s="9">
        <f t="shared" si="26"/>
        <v>0.71822112865793641</v>
      </c>
      <c r="BY16" s="34"/>
      <c r="BZ16" s="34"/>
      <c r="CA16" s="34"/>
      <c r="CB16" s="34">
        <v>38</v>
      </c>
      <c r="CC16" s="34">
        <v>35.119999999999997</v>
      </c>
      <c r="CD16" s="39">
        <f t="shared" si="64"/>
        <v>2.8800000000000026</v>
      </c>
      <c r="CE16" s="40">
        <f t="shared" si="65"/>
        <v>36.56</v>
      </c>
      <c r="CF16" s="34">
        <f t="shared" si="66"/>
        <v>2.6431876715911584</v>
      </c>
      <c r="CG16" s="34">
        <f t="shared" si="27"/>
        <v>8.6153713169572783E-3</v>
      </c>
      <c r="CH16" s="34">
        <f t="shared" si="28"/>
        <v>42.021156420431225</v>
      </c>
      <c r="CI16" s="9">
        <f t="shared" si="67"/>
        <v>8.638520729064578E-3</v>
      </c>
      <c r="CJ16" s="9">
        <f t="shared" si="29"/>
        <v>1.0631051397701453E-3</v>
      </c>
      <c r="CK16" s="37"/>
      <c r="CL16" s="34"/>
      <c r="CM16" s="34"/>
      <c r="CN16" s="34"/>
      <c r="CO16" s="34">
        <v>26.7</v>
      </c>
      <c r="CP16" s="34">
        <v>25.51</v>
      </c>
      <c r="CQ16" s="34">
        <f t="shared" si="68"/>
        <v>1.1899999999999977</v>
      </c>
      <c r="CR16" s="41">
        <f t="shared" si="69"/>
        <v>26.105</v>
      </c>
      <c r="CS16" s="37"/>
      <c r="CT16" s="34"/>
      <c r="CU16" s="42">
        <v>28.18</v>
      </c>
      <c r="CV16" s="42">
        <v>27.81</v>
      </c>
      <c r="CW16" s="42">
        <f t="shared" si="70"/>
        <v>0.37000000000000099</v>
      </c>
      <c r="CX16" s="43">
        <f t="shared" si="71"/>
        <v>27.994999999999997</v>
      </c>
      <c r="CY16" s="42">
        <f t="shared" si="30"/>
        <v>1004.3983717543726</v>
      </c>
      <c r="CZ16" s="42">
        <f t="shared" si="31"/>
        <v>3.273798911751916</v>
      </c>
      <c r="DA16" s="42">
        <f t="shared" si="32"/>
        <v>4566.4635982328773</v>
      </c>
      <c r="DB16" s="34"/>
      <c r="DC16" s="42">
        <v>25.09</v>
      </c>
      <c r="DD16" s="42">
        <f t="shared" si="72"/>
        <v>8.02</v>
      </c>
      <c r="DE16" s="44">
        <f t="shared" si="73"/>
        <v>30.96</v>
      </c>
      <c r="DF16" s="42">
        <v>33.11</v>
      </c>
      <c r="DG16" s="42">
        <f t="shared" si="74"/>
        <v>2.1499999999999986</v>
      </c>
      <c r="DH16" s="37"/>
      <c r="DI16" s="34"/>
      <c r="DJ16" s="34"/>
      <c r="DK16" s="34"/>
      <c r="DL16" s="34"/>
      <c r="DM16" s="34">
        <v>25.83</v>
      </c>
      <c r="DN16" s="74">
        <v>30.76</v>
      </c>
      <c r="DO16" s="34">
        <f t="shared" si="75"/>
        <v>4.9300000000000033</v>
      </c>
      <c r="DP16" s="74">
        <f t="shared" si="33"/>
        <v>30.659999999999997</v>
      </c>
      <c r="DQ16" s="55">
        <v>26.02</v>
      </c>
      <c r="DR16" s="72">
        <f t="shared" si="76"/>
        <v>32.019999999999996</v>
      </c>
      <c r="DS16" s="55">
        <v>26.26</v>
      </c>
      <c r="DT16" s="55">
        <f t="shared" si="77"/>
        <v>5.0549999999999962</v>
      </c>
      <c r="DU16" s="71">
        <f t="shared" si="78"/>
        <v>31.82</v>
      </c>
      <c r="DV16" s="9">
        <f>MAX(DN16,DP16,DR16)-MIN(DN16,DP16,DR16)</f>
        <v>1.3599999999999994</v>
      </c>
      <c r="DW16" s="51">
        <f t="shared" si="79"/>
        <v>31.314999999999998</v>
      </c>
      <c r="DX16" s="34">
        <f t="shared" si="34"/>
        <v>100.44353758394966</v>
      </c>
      <c r="DY16" s="34">
        <f t="shared" si="35"/>
        <v>0.32739195251828174</v>
      </c>
      <c r="DZ16" s="34">
        <f t="shared" si="36"/>
        <v>7.2055477413271003</v>
      </c>
      <c r="EA16" s="9">
        <f t="shared" si="80"/>
        <v>0.32759835096459095</v>
      </c>
      <c r="EB16" s="9">
        <f t="shared" si="37"/>
        <v>4.0316102908558193E-2</v>
      </c>
      <c r="EC16" s="34"/>
      <c r="ED16" s="34"/>
      <c r="EE16" s="34"/>
      <c r="EF16" s="34">
        <v>25.43</v>
      </c>
      <c r="EG16" s="34">
        <v>20.21</v>
      </c>
      <c r="EH16" s="34">
        <f t="shared" si="81"/>
        <v>5.2199999999999989</v>
      </c>
      <c r="EI16" s="34">
        <f t="shared" si="82"/>
        <v>25.52</v>
      </c>
      <c r="EJ16" s="34">
        <f t="shared" si="83"/>
        <v>8.9999999999999858E-2</v>
      </c>
      <c r="EK16" s="45">
        <f t="shared" si="84"/>
        <v>25.475000000000001</v>
      </c>
      <c r="EL16" s="34">
        <f t="shared" si="38"/>
        <v>5766.7350711358931</v>
      </c>
      <c r="EM16" s="34">
        <f t="shared" si="39"/>
        <v>18.796457193842624</v>
      </c>
      <c r="EN16" s="34">
        <f t="shared" si="40"/>
        <v>31.730871476537331</v>
      </c>
      <c r="EO16" s="9">
        <f t="shared" si="85"/>
        <v>18.765359187710015</v>
      </c>
      <c r="EP16" s="9">
        <f t="shared" si="41"/>
        <v>2.3093710633773843</v>
      </c>
      <c r="EQ16" s="34"/>
      <c r="ER16" s="42">
        <v>29.52</v>
      </c>
      <c r="ES16" s="34">
        <v>25.7</v>
      </c>
      <c r="ET16" s="34">
        <v>25.56</v>
      </c>
      <c r="EU16" s="34">
        <v>24.37</v>
      </c>
      <c r="EV16" s="34">
        <f t="shared" si="86"/>
        <v>1.3299999999999983</v>
      </c>
      <c r="EW16" s="36">
        <f t="shared" si="87"/>
        <v>25.209999999999997</v>
      </c>
      <c r="EX16" s="34">
        <f t="shared" si="42"/>
        <v>6930.2356140450747</v>
      </c>
      <c r="EY16" s="34">
        <f>EX16/I16</f>
        <v>22.588843679441542</v>
      </c>
      <c r="EZ16" s="34">
        <f t="shared" si="43"/>
        <v>14.275785044217619</v>
      </c>
      <c r="FA16" s="9">
        <f t="shared" si="88"/>
        <v>22.549132082272326</v>
      </c>
      <c r="FB16" s="9">
        <f t="shared" si="44"/>
        <v>2.7750235214884307</v>
      </c>
      <c r="FC16" s="34"/>
      <c r="FD16" s="34"/>
      <c r="FE16" s="46">
        <v>22.12</v>
      </c>
      <c r="FF16" s="34">
        <v>26.46</v>
      </c>
      <c r="FG16" s="34">
        <v>26.52</v>
      </c>
      <c r="FH16" s="34">
        <f t="shared" si="89"/>
        <v>5.9999999999998721E-2</v>
      </c>
      <c r="FI16" s="36">
        <f t="shared" si="90"/>
        <v>26.490000000000002</v>
      </c>
      <c r="FJ16" s="34">
        <f t="shared" si="45"/>
        <v>2852.4103262200929</v>
      </c>
      <c r="FK16" s="34">
        <f>FJ16/I16</f>
        <v>9.297324731359625</v>
      </c>
      <c r="FL16" s="34">
        <f t="shared" si="46"/>
        <v>17.415822909929496</v>
      </c>
      <c r="FM16" s="9">
        <f t="shared" si="91"/>
        <v>9.2856313150697378</v>
      </c>
      <c r="FN16" s="9">
        <f t="shared" si="47"/>
        <v>1.142742222502046</v>
      </c>
      <c r="FO16" s="37"/>
      <c r="FP16" s="37"/>
      <c r="FQ16" s="42">
        <v>27.4</v>
      </c>
      <c r="FR16" s="42">
        <v>30.7</v>
      </c>
      <c r="FS16" s="74">
        <v>30.64</v>
      </c>
      <c r="FT16" s="34">
        <v>28.81</v>
      </c>
      <c r="FU16" s="55">
        <v>23.93</v>
      </c>
      <c r="FV16" s="55">
        <f t="shared" si="92"/>
        <v>5.7950000000000017</v>
      </c>
      <c r="FW16" s="71">
        <f t="shared" si="93"/>
        <v>30.15</v>
      </c>
      <c r="FX16" s="55">
        <v>24.6</v>
      </c>
      <c r="FY16" s="55">
        <f t="shared" si="94"/>
        <v>5.125</v>
      </c>
      <c r="FZ16" s="71">
        <f t="shared" si="95"/>
        <v>30.060000000000002</v>
      </c>
      <c r="GA16" s="34">
        <f t="shared" si="96"/>
        <v>1.8900000000000006</v>
      </c>
      <c r="GB16" s="11">
        <f t="shared" si="97"/>
        <v>30.283333333333331</v>
      </c>
      <c r="GC16" s="34">
        <f t="shared" si="48"/>
        <v>205.42817124135303</v>
      </c>
      <c r="GD16" s="34">
        <f>GC16/I16</f>
        <v>0.6695854377764725</v>
      </c>
      <c r="GE16" s="34">
        <f t="shared" si="49"/>
        <v>12.688082680057738</v>
      </c>
      <c r="GF16" s="9">
        <f t="shared" si="98"/>
        <v>0.66973704122208721</v>
      </c>
      <c r="GG16" s="9">
        <f t="shared" si="50"/>
        <v>8.2421622074957915E-2</v>
      </c>
    </row>
    <row r="17" spans="1:189" s="47" customFormat="1" ht="15.75" customHeight="1">
      <c r="A17" s="32" t="s">
        <v>97</v>
      </c>
      <c r="B17" s="32" t="s">
        <v>106</v>
      </c>
      <c r="C17" s="31">
        <v>26.6</v>
      </c>
      <c r="D17" s="31">
        <v>30.82</v>
      </c>
      <c r="E17" s="31">
        <f t="shared" si="0"/>
        <v>4.2199999999999989</v>
      </c>
      <c r="F17" s="31">
        <f t="shared" si="1"/>
        <v>31.05</v>
      </c>
      <c r="G17" s="31">
        <f t="shared" si="2"/>
        <v>0.23000000000000043</v>
      </c>
      <c r="H17" s="33">
        <f t="shared" si="3"/>
        <v>30.935000000000002</v>
      </c>
      <c r="I17" s="54">
        <f t="shared" si="4"/>
        <v>130.73082443392849</v>
      </c>
      <c r="J17" s="54"/>
      <c r="K17" s="34">
        <v>18.260000000000002</v>
      </c>
      <c r="L17" s="34">
        <v>24.14</v>
      </c>
      <c r="M17" s="34">
        <v>22.8</v>
      </c>
      <c r="N17" s="42">
        <v>22.52</v>
      </c>
      <c r="O17" s="34">
        <v>25.22</v>
      </c>
      <c r="P17">
        <v>24.29</v>
      </c>
      <c r="Q17" s="51">
        <f t="shared" si="51"/>
        <v>24.112499999999997</v>
      </c>
      <c r="R17" s="54">
        <f t="shared" si="5"/>
        <v>14835.937667759626</v>
      </c>
      <c r="S17" s="49"/>
      <c r="T17" s="31">
        <v>24.96</v>
      </c>
      <c r="U17" s="31">
        <v>29.84</v>
      </c>
      <c r="V17" s="31">
        <f t="shared" si="52"/>
        <v>4.879999999999999</v>
      </c>
      <c r="W17" s="31">
        <f t="shared" si="53"/>
        <v>30.580000000000002</v>
      </c>
      <c r="X17" s="31">
        <f t="shared" si="54"/>
        <v>0.74000000000000199</v>
      </c>
      <c r="Y17" s="31">
        <v>29.64</v>
      </c>
      <c r="Z17" s="31">
        <v>30.2</v>
      </c>
      <c r="AA17" s="31">
        <v>31.45</v>
      </c>
      <c r="AB17" s="35">
        <f t="shared" si="6"/>
        <v>30.342000000000002</v>
      </c>
      <c r="AC17" s="34">
        <f t="shared" si="7"/>
        <v>197.23755033000165</v>
      </c>
      <c r="AD17" s="34">
        <f t="shared" si="8"/>
        <v>1.5087302568774492</v>
      </c>
      <c r="AE17" s="34">
        <f t="shared" si="9"/>
        <v>8.6563418710251714</v>
      </c>
      <c r="AF17" s="9">
        <f t="shared" si="10"/>
        <v>1.5083800766865787</v>
      </c>
      <c r="AG17" s="9">
        <f t="shared" si="11"/>
        <v>1.3327038183060679E-2</v>
      </c>
      <c r="AH17" s="9"/>
      <c r="AI17" s="34"/>
      <c r="AJ17" s="34">
        <v>35.619999999999997</v>
      </c>
      <c r="AK17" s="34">
        <v>37.15</v>
      </c>
      <c r="AL17" s="36">
        <f t="shared" si="99"/>
        <v>36.384999999999998</v>
      </c>
      <c r="AM17" s="34">
        <f t="shared" si="55"/>
        <v>2.9842692227922303</v>
      </c>
      <c r="AN17" s="34">
        <f t="shared" si="12"/>
        <v>2.2827586651535909E-2</v>
      </c>
      <c r="AO17" s="34">
        <f t="shared" si="13"/>
        <v>146.42930463535725</v>
      </c>
      <c r="AP17" s="9">
        <f t="shared" si="56"/>
        <v>2.287633899915047E-2</v>
      </c>
      <c r="AQ17" s="9">
        <f t="shared" si="14"/>
        <v>2.0212004125646309E-4</v>
      </c>
      <c r="AR17" s="34"/>
      <c r="AS17" s="34"/>
      <c r="AT17" s="34"/>
      <c r="AU17" s="34">
        <v>32.28</v>
      </c>
      <c r="AV17" s="34">
        <v>29.75</v>
      </c>
      <c r="AW17" s="34">
        <f t="shared" si="15"/>
        <v>2.5300000000000011</v>
      </c>
      <c r="AX17" s="34">
        <v>30.96</v>
      </c>
      <c r="AY17" s="34">
        <v>31.95</v>
      </c>
      <c r="AZ17" s="35">
        <f t="shared" si="57"/>
        <v>31.235000000000003</v>
      </c>
      <c r="BA17" s="34">
        <f t="shared" si="16"/>
        <v>106.17395617091678</v>
      </c>
      <c r="BB17" s="34">
        <f t="shared" si="17"/>
        <v>0.812157015230767</v>
      </c>
      <c r="BC17" s="34">
        <f t="shared" si="18"/>
        <v>12.227340320946562</v>
      </c>
      <c r="BD17" s="9">
        <f t="shared" si="58"/>
        <v>0.81225239635623503</v>
      </c>
      <c r="BE17" s="9">
        <f t="shared" si="19"/>
        <v>7.176519279080449E-3</v>
      </c>
      <c r="BF17" s="34"/>
      <c r="BG17" s="34"/>
      <c r="BH17" s="34">
        <v>33.130000000000003</v>
      </c>
      <c r="BI17" s="34">
        <v>34.24</v>
      </c>
      <c r="BJ17" s="34">
        <f t="shared" si="59"/>
        <v>1.1099999999999994</v>
      </c>
      <c r="BK17" s="36">
        <f t="shared" si="20"/>
        <v>33.685000000000002</v>
      </c>
      <c r="BL17" s="34">
        <f t="shared" si="60"/>
        <v>19.412344951793106</v>
      </c>
      <c r="BM17" s="34">
        <f t="shared" si="21"/>
        <v>0.14849095487502359</v>
      </c>
      <c r="BN17" s="34">
        <f t="shared" si="22"/>
        <v>6.9720420856964704</v>
      </c>
      <c r="BO17" s="37"/>
      <c r="BP17" s="34">
        <v>29.96</v>
      </c>
      <c r="BQ17" s="34">
        <v>28.94</v>
      </c>
      <c r="BR17" s="34">
        <f t="shared" si="61"/>
        <v>1.0199999999999996</v>
      </c>
      <c r="BS17" s="38">
        <f t="shared" si="62"/>
        <v>29.450000000000003</v>
      </c>
      <c r="BT17" s="34">
        <f t="shared" si="23"/>
        <v>366.15081065627595</v>
      </c>
      <c r="BU17" s="34">
        <f t="shared" si="24"/>
        <v>2.8007993695574758</v>
      </c>
      <c r="BV17" s="34">
        <f t="shared" si="25"/>
        <v>9.5588577784352076</v>
      </c>
      <c r="BW17" s="9">
        <f t="shared" si="63"/>
        <v>2.7991717311903903</v>
      </c>
      <c r="BX17" s="9">
        <f t="shared" si="26"/>
        <v>2.4731610499964061E-2</v>
      </c>
      <c r="BY17" s="34"/>
      <c r="BZ17" s="34"/>
      <c r="CA17" s="34"/>
      <c r="CB17" s="34">
        <v>37.56</v>
      </c>
      <c r="CC17" s="34">
        <v>37.590000000000003</v>
      </c>
      <c r="CD17" s="39">
        <f t="shared" si="64"/>
        <v>3.0000000000001137E-2</v>
      </c>
      <c r="CE17" s="40">
        <f t="shared" si="65"/>
        <v>37.575000000000003</v>
      </c>
      <c r="CF17" s="34">
        <f t="shared" si="66"/>
        <v>1.3074045739193683</v>
      </c>
      <c r="CG17" s="34">
        <f t="shared" si="27"/>
        <v>1.0000736854376161E-2</v>
      </c>
      <c r="CH17" s="34">
        <f t="shared" si="28"/>
        <v>48.778225826455795</v>
      </c>
      <c r="CI17" s="9">
        <f t="shared" si="67"/>
        <v>1.002676482471019E-2</v>
      </c>
      <c r="CJ17" s="9">
        <f t="shared" si="29"/>
        <v>8.8589792279024086E-5</v>
      </c>
      <c r="CK17" s="37"/>
      <c r="CL17" s="34"/>
      <c r="CM17" s="34"/>
      <c r="CN17" s="34"/>
      <c r="CO17" s="34">
        <v>29.71</v>
      </c>
      <c r="CP17" s="34">
        <v>27.88</v>
      </c>
      <c r="CQ17" s="34">
        <f t="shared" si="68"/>
        <v>1.8300000000000018</v>
      </c>
      <c r="CR17" s="41">
        <f t="shared" si="69"/>
        <v>28.795000000000002</v>
      </c>
      <c r="CS17" s="37"/>
      <c r="CT17" s="34"/>
      <c r="CU17" s="42" t="s">
        <v>54</v>
      </c>
      <c r="CV17" s="42">
        <v>32.29</v>
      </c>
      <c r="CW17" s="42" t="e">
        <f t="shared" si="70"/>
        <v>#VALUE!</v>
      </c>
      <c r="CX17" s="43">
        <f t="shared" si="71"/>
        <v>32.29</v>
      </c>
      <c r="CY17" s="42">
        <f t="shared" si="30"/>
        <v>51.080130719655308</v>
      </c>
      <c r="CZ17" s="42">
        <f t="shared" si="31"/>
        <v>0.39072751924295607</v>
      </c>
      <c r="DA17" s="42">
        <f t="shared" si="32"/>
        <v>545.00689918550574</v>
      </c>
      <c r="DB17" s="34"/>
      <c r="DC17" s="42">
        <v>26.76</v>
      </c>
      <c r="DD17" s="42">
        <f t="shared" si="72"/>
        <v>7.7399999999999984</v>
      </c>
      <c r="DE17" s="44">
        <f t="shared" si="73"/>
        <v>32.630000000000003</v>
      </c>
      <c r="DF17" s="42">
        <v>34.5</v>
      </c>
      <c r="DG17" s="42">
        <f t="shared" si="74"/>
        <v>1.8699999999999974</v>
      </c>
      <c r="DH17" s="37"/>
      <c r="DI17" s="34"/>
      <c r="DJ17" s="34"/>
      <c r="DK17" s="34"/>
      <c r="DL17" s="34"/>
      <c r="DM17" s="34">
        <v>28.13</v>
      </c>
      <c r="DN17" s="74">
        <v>32.78</v>
      </c>
      <c r="DO17" s="34">
        <f t="shared" si="75"/>
        <v>4.6500000000000021</v>
      </c>
      <c r="DP17" s="74">
        <f t="shared" si="33"/>
        <v>32.96</v>
      </c>
      <c r="DQ17" s="55">
        <v>26.84</v>
      </c>
      <c r="DR17" s="72">
        <f t="shared" si="76"/>
        <v>32.840000000000003</v>
      </c>
      <c r="DS17" s="55">
        <v>27.32</v>
      </c>
      <c r="DT17" s="55">
        <f t="shared" si="77"/>
        <v>5.5450000000000017</v>
      </c>
      <c r="DU17" s="71">
        <f t="shared" si="78"/>
        <v>32.880000000000003</v>
      </c>
      <c r="DV17" s="9">
        <f>MAX(DN17,DP17,DR17)-MIN(DN17,DP17,DR17)</f>
        <v>0.17999999999999972</v>
      </c>
      <c r="DW17" s="51">
        <f t="shared" si="79"/>
        <v>32.865000000000002</v>
      </c>
      <c r="DX17" s="34">
        <f t="shared" si="34"/>
        <v>34.281672366323498</v>
      </c>
      <c r="DY17" s="34">
        <f t="shared" si="35"/>
        <v>0.2622309812147593</v>
      </c>
      <c r="DZ17" s="34">
        <f t="shared" si="36"/>
        <v>5.7714242511580558</v>
      </c>
      <c r="EA17" s="9">
        <f t="shared" si="80"/>
        <v>0.26242917090576684</v>
      </c>
      <c r="EB17" s="9">
        <f t="shared" si="37"/>
        <v>2.3186487511110401E-3</v>
      </c>
      <c r="EC17" s="34"/>
      <c r="ED17" s="34"/>
      <c r="EE17" s="34"/>
      <c r="EF17" s="34">
        <v>28.45</v>
      </c>
      <c r="EG17" s="34">
        <v>23.25</v>
      </c>
      <c r="EH17" s="34">
        <f t="shared" si="81"/>
        <v>5.1999999999999993</v>
      </c>
      <c r="EI17" s="34">
        <f t="shared" si="82"/>
        <v>28.56</v>
      </c>
      <c r="EJ17" s="34">
        <f t="shared" si="83"/>
        <v>0.10999999999999943</v>
      </c>
      <c r="EK17" s="45">
        <f t="shared" si="84"/>
        <v>28.504999999999999</v>
      </c>
      <c r="EL17" s="34">
        <f t="shared" si="38"/>
        <v>705.17027950733666</v>
      </c>
      <c r="EM17" s="34">
        <f t="shared" si="39"/>
        <v>5.3940628200025662</v>
      </c>
      <c r="EN17" s="34">
        <f t="shared" si="40"/>
        <v>9.1058816197521679</v>
      </c>
      <c r="EO17" s="9">
        <f t="shared" si="85"/>
        <v>5.3889343074627725</v>
      </c>
      <c r="EP17" s="9">
        <f t="shared" si="41"/>
        <v>4.7613021672444793E-2</v>
      </c>
      <c r="EQ17" s="34"/>
      <c r="ER17" s="42">
        <v>29.94</v>
      </c>
      <c r="ES17" s="34">
        <v>27.87</v>
      </c>
      <c r="ET17" s="34">
        <v>27.01</v>
      </c>
      <c r="EU17" s="34">
        <v>25.36</v>
      </c>
      <c r="EV17" s="34">
        <f t="shared" si="86"/>
        <v>2.5100000000000016</v>
      </c>
      <c r="EW17" s="36">
        <f t="shared" si="87"/>
        <v>26.74666666666667</v>
      </c>
      <c r="EX17" s="34">
        <f t="shared" si="42"/>
        <v>2387.283519934002</v>
      </c>
      <c r="EY17" s="34">
        <f>EX17/I17</f>
        <v>18.261060696825467</v>
      </c>
      <c r="EZ17" s="34">
        <f t="shared" si="43"/>
        <v>11.54069596862765</v>
      </c>
      <c r="FA17" s="9">
        <f t="shared" si="88"/>
        <v>18.231145838080597</v>
      </c>
      <c r="FB17" s="9">
        <f t="shared" si="44"/>
        <v>0.16107821925012947</v>
      </c>
      <c r="FC17" s="34"/>
      <c r="FD17" s="34"/>
      <c r="FE17" s="46">
        <v>23.86</v>
      </c>
      <c r="FF17" s="34">
        <v>28.14</v>
      </c>
      <c r="FG17" s="34">
        <v>28.13</v>
      </c>
      <c r="FH17" s="34">
        <f t="shared" si="89"/>
        <v>1.0000000000001563E-2</v>
      </c>
      <c r="FI17" s="36">
        <f t="shared" si="90"/>
        <v>28.134999999999998</v>
      </c>
      <c r="FJ17" s="34">
        <f t="shared" si="45"/>
        <v>911.46080985114975</v>
      </c>
      <c r="FK17" s="34">
        <f>FJ17/I17</f>
        <v>6.9720420856964997</v>
      </c>
      <c r="FL17" s="34">
        <f t="shared" si="46"/>
        <v>13.060084894690876</v>
      </c>
      <c r="FM17" s="9">
        <f t="shared" si="91"/>
        <v>6.9644045063690134</v>
      </c>
      <c r="FN17" s="9">
        <f t="shared" si="47"/>
        <v>6.1532823333588352E-2</v>
      </c>
      <c r="FO17" s="37"/>
      <c r="FP17" s="37"/>
      <c r="FQ17" s="42">
        <v>29.18</v>
      </c>
      <c r="FR17" s="42">
        <v>32.19</v>
      </c>
      <c r="FS17" s="74">
        <v>32.42</v>
      </c>
      <c r="FT17" s="34">
        <v>31.22</v>
      </c>
      <c r="FU17" s="55">
        <v>25.23</v>
      </c>
      <c r="FV17" s="55">
        <f t="shared" si="92"/>
        <v>6.59</v>
      </c>
      <c r="FW17" s="71">
        <f t="shared" si="93"/>
        <v>31.45</v>
      </c>
      <c r="FX17" s="55">
        <v>25.68</v>
      </c>
      <c r="FY17" s="55">
        <f t="shared" si="94"/>
        <v>6.1400000000000006</v>
      </c>
      <c r="FZ17" s="71">
        <f t="shared" si="95"/>
        <v>31.14</v>
      </c>
      <c r="GA17" s="34">
        <f t="shared" si="96"/>
        <v>1.2000000000000028</v>
      </c>
      <c r="GB17" s="11">
        <f t="shared" si="97"/>
        <v>31.67</v>
      </c>
      <c r="GC17" s="34">
        <f t="shared" si="48"/>
        <v>78.522840235590607</v>
      </c>
      <c r="GD17" s="34">
        <f>GC17/I17</f>
        <v>0.60064518506326825</v>
      </c>
      <c r="GE17" s="34">
        <f t="shared" si="49"/>
        <v>11.381722689144647</v>
      </c>
      <c r="GF17" s="9">
        <f t="shared" si="98"/>
        <v>0.60081802476342561</v>
      </c>
      <c r="GG17" s="9">
        <f t="shared" si="50"/>
        <v>5.3084264906775504E-3</v>
      </c>
    </row>
    <row r="18" spans="1:189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 t="shared" si="0"/>
        <v>4.1400000000000006</v>
      </c>
      <c r="F18" s="1">
        <f t="shared" si="1"/>
        <v>29.09</v>
      </c>
      <c r="G18" s="1">
        <f t="shared" si="2"/>
        <v>0.30999999999999872</v>
      </c>
      <c r="H18" s="5">
        <f t="shared" si="3"/>
        <v>28.935000000000002</v>
      </c>
      <c r="I18" s="53">
        <f t="shared" si="4"/>
        <v>523.33285410985036</v>
      </c>
      <c r="K18" s="9">
        <v>20.48</v>
      </c>
      <c r="L18" s="9">
        <v>25.68</v>
      </c>
      <c r="M18" s="9">
        <v>25.91</v>
      </c>
      <c r="N18" s="16">
        <v>25.4</v>
      </c>
      <c r="O18" s="9">
        <v>25.35</v>
      </c>
      <c r="P18">
        <v>26.51</v>
      </c>
      <c r="Q18" s="51">
        <f t="shared" si="51"/>
        <v>25.862500000000001</v>
      </c>
      <c r="R18" s="53">
        <f t="shared" si="5"/>
        <v>4407.7301673929924</v>
      </c>
      <c r="T18" s="1">
        <v>25.01</v>
      </c>
      <c r="U18" s="1">
        <v>30.08</v>
      </c>
      <c r="V18" s="1">
        <f t="shared" si="52"/>
        <v>5.0699999999999967</v>
      </c>
      <c r="W18" s="1">
        <f t="shared" si="53"/>
        <v>30.630000000000003</v>
      </c>
      <c r="X18" s="1">
        <f t="shared" si="54"/>
        <v>0.55000000000000426</v>
      </c>
      <c r="Y18" s="1">
        <v>30.17</v>
      </c>
      <c r="Z18" s="1">
        <v>29.8</v>
      </c>
      <c r="AA18" s="1">
        <v>29.92</v>
      </c>
      <c r="AB18" s="10">
        <f t="shared" si="6"/>
        <v>30.119999999999997</v>
      </c>
      <c r="AC18" s="9">
        <f t="shared" si="7"/>
        <v>230.0678849655518</v>
      </c>
      <c r="AD18" s="9">
        <f t="shared" si="8"/>
        <v>0.43962056492111484</v>
      </c>
      <c r="AE18" s="9">
        <f t="shared" si="9"/>
        <v>2.5223235804698914</v>
      </c>
      <c r="AF18" s="9">
        <f t="shared" si="10"/>
        <v>0.43982453796121934</v>
      </c>
      <c r="AG18" s="9">
        <f t="shared" si="11"/>
        <v>5.2283516941198871E-2</v>
      </c>
      <c r="AJ18" s="9">
        <v>35.549999999999997</v>
      </c>
      <c r="AK18" s="9">
        <v>36.46</v>
      </c>
      <c r="AL18" s="11">
        <f t="shared" si="99"/>
        <v>36.004999999999995</v>
      </c>
      <c r="AM18" s="9">
        <f t="shared" si="55"/>
        <v>3.884132172289918</v>
      </c>
      <c r="AN18" s="9">
        <f t="shared" si="12"/>
        <v>7.4219154058205146E-3</v>
      </c>
      <c r="AO18" s="9">
        <f t="shared" si="13"/>
        <v>47.608445365976571</v>
      </c>
      <c r="AP18" s="9">
        <f t="shared" si="56"/>
        <v>7.4424843597182952E-3</v>
      </c>
      <c r="AQ18" s="9">
        <f t="shared" si="14"/>
        <v>8.8471475218203745E-4</v>
      </c>
      <c r="AU18" s="9">
        <v>30.65</v>
      </c>
      <c r="AV18" s="9">
        <v>29.53</v>
      </c>
      <c r="AW18" s="9">
        <f t="shared" si="15"/>
        <v>1.1199999999999974</v>
      </c>
      <c r="AX18" s="9">
        <v>29.49</v>
      </c>
      <c r="AY18" s="9">
        <v>31.04</v>
      </c>
      <c r="AZ18" s="10">
        <f t="shared" si="57"/>
        <v>30.177500000000002</v>
      </c>
      <c r="BA18" s="9">
        <f t="shared" si="16"/>
        <v>221.07365934141339</v>
      </c>
      <c r="BB18" s="9">
        <f t="shared" si="17"/>
        <v>0.42243413079318892</v>
      </c>
      <c r="BC18" s="9">
        <f t="shared" si="18"/>
        <v>6.3599104403769937</v>
      </c>
      <c r="BD18" s="9">
        <f t="shared" si="58"/>
        <v>0.42263964256519604</v>
      </c>
      <c r="BE18" s="9">
        <f t="shared" si="19"/>
        <v>5.0240686921446925E-2</v>
      </c>
      <c r="BH18" s="9">
        <v>31.72</v>
      </c>
      <c r="BI18" s="9">
        <v>33.39</v>
      </c>
      <c r="BJ18" s="9">
        <f t="shared" si="59"/>
        <v>1.6700000000000017</v>
      </c>
      <c r="BK18" s="11">
        <f t="shared" si="20"/>
        <v>32.555</v>
      </c>
      <c r="BL18" s="9">
        <f t="shared" si="60"/>
        <v>42.504410768122462</v>
      </c>
      <c r="BM18" s="9">
        <f t="shared" si="21"/>
        <v>8.1218693675212214E-2</v>
      </c>
      <c r="BN18" s="9">
        <f t="shared" si="22"/>
        <v>3.8134319422045495</v>
      </c>
      <c r="BP18" s="9">
        <v>28.76</v>
      </c>
      <c r="BQ18" s="9">
        <v>28.35</v>
      </c>
      <c r="BR18" s="9">
        <f t="shared" si="61"/>
        <v>0.41000000000000014</v>
      </c>
      <c r="BS18" s="12">
        <f t="shared" si="62"/>
        <v>28.555</v>
      </c>
      <c r="BT18" s="9">
        <f t="shared" si="23"/>
        <v>681.13625940305667</v>
      </c>
      <c r="BU18" s="9">
        <f t="shared" si="24"/>
        <v>1.3015354454702026</v>
      </c>
      <c r="BV18" s="9">
        <f t="shared" si="25"/>
        <v>4.4420147876595957</v>
      </c>
      <c r="BW18" s="9">
        <f t="shared" si="63"/>
        <v>1.3013418554419358</v>
      </c>
      <c r="BX18" s="9">
        <f t="shared" si="26"/>
        <v>0.15469516380481899</v>
      </c>
      <c r="CB18" s="9">
        <v>35.380000000000003</v>
      </c>
      <c r="CC18" s="9">
        <v>35.880000000000003</v>
      </c>
      <c r="CD18" s="13">
        <f t="shared" si="64"/>
        <v>0.5</v>
      </c>
      <c r="CE18" s="14">
        <f t="shared" si="65"/>
        <v>35.630000000000003</v>
      </c>
      <c r="CF18" s="9">
        <f t="shared" si="66"/>
        <v>5.0378357039977963</v>
      </c>
      <c r="CG18" s="9">
        <f t="shared" si="27"/>
        <v>9.6264464660197457E-3</v>
      </c>
      <c r="CH18" s="9">
        <f t="shared" si="28"/>
        <v>46.952638236884127</v>
      </c>
      <c r="CI18" s="9">
        <f t="shared" si="67"/>
        <v>9.6517081025541338E-3</v>
      </c>
      <c r="CJ18" s="9">
        <f t="shared" si="29"/>
        <v>1.1473330852129267E-3</v>
      </c>
      <c r="CO18" s="9">
        <v>29.19</v>
      </c>
      <c r="CP18" s="9">
        <v>26.04</v>
      </c>
      <c r="CQ18" s="9">
        <f t="shared" si="68"/>
        <v>3.1500000000000021</v>
      </c>
      <c r="CR18" s="15">
        <f t="shared" si="69"/>
        <v>27.615000000000002</v>
      </c>
      <c r="CU18" s="16">
        <v>30.54</v>
      </c>
      <c r="CV18" s="16">
        <v>29.82</v>
      </c>
      <c r="CW18" s="16">
        <f t="shared" si="70"/>
        <v>0.71999999999999886</v>
      </c>
      <c r="CX18" s="17">
        <f t="shared" si="71"/>
        <v>30.18</v>
      </c>
      <c r="CY18" s="16">
        <f t="shared" si="30"/>
        <v>220.69068364083316</v>
      </c>
      <c r="CZ18" s="16">
        <f t="shared" si="31"/>
        <v>0.42170232942132274</v>
      </c>
      <c r="DA18" s="16">
        <f t="shared" si="32"/>
        <v>588.21216223142471</v>
      </c>
      <c r="DC18" s="16">
        <v>25.03</v>
      </c>
      <c r="DD18" s="16">
        <f t="shared" si="72"/>
        <v>5.3900000000000006</v>
      </c>
      <c r="DE18" s="18">
        <f t="shared" si="73"/>
        <v>30.900000000000002</v>
      </c>
      <c r="DF18" s="16">
        <v>30.42</v>
      </c>
      <c r="DG18" s="16">
        <f t="shared" si="74"/>
        <v>0.48000000000000043</v>
      </c>
      <c r="DM18" s="9">
        <v>26.39</v>
      </c>
      <c r="DN18" s="73">
        <v>30.8</v>
      </c>
      <c r="DO18" s="9">
        <f t="shared" si="75"/>
        <v>4.41</v>
      </c>
      <c r="DP18" s="73">
        <f t="shared" si="33"/>
        <v>31.22</v>
      </c>
      <c r="DQ18" s="55">
        <v>25.41</v>
      </c>
      <c r="DR18" s="72">
        <f t="shared" si="76"/>
        <v>31.41</v>
      </c>
      <c r="DS18" s="55">
        <v>25.84</v>
      </c>
      <c r="DT18" s="55">
        <f t="shared" si="77"/>
        <v>5.3674999999999962</v>
      </c>
      <c r="DU18" s="71">
        <f t="shared" si="78"/>
        <v>31.4</v>
      </c>
      <c r="DV18" s="9">
        <f>MAX(DN18,DP18,DR18)-MIN(DN18,DP18,DR18)</f>
        <v>0.60999999999999943</v>
      </c>
      <c r="DW18" s="51">
        <f t="shared" si="79"/>
        <v>31.207499999999996</v>
      </c>
      <c r="DX18" s="9">
        <f t="shared" si="34"/>
        <v>108.21837292975742</v>
      </c>
      <c r="DY18" s="9">
        <f t="shared" si="35"/>
        <v>0.20678688922335806</v>
      </c>
      <c r="DZ18" s="9">
        <f t="shared" si="36"/>
        <v>4.5511589124849419</v>
      </c>
      <c r="EA18" s="9">
        <f t="shared" si="80"/>
        <v>0.20697092224661923</v>
      </c>
      <c r="EB18" s="9">
        <f t="shared" si="37"/>
        <v>2.4603374267787685E-2</v>
      </c>
      <c r="EF18" s="9">
        <v>26.74</v>
      </c>
      <c r="EG18" s="9">
        <v>22.3</v>
      </c>
      <c r="EH18" s="9">
        <f t="shared" si="81"/>
        <v>4.4399999999999977</v>
      </c>
      <c r="EI18" s="9">
        <f t="shared" si="82"/>
        <v>27.61</v>
      </c>
      <c r="EJ18" s="9">
        <f t="shared" si="83"/>
        <v>0.87000000000000099</v>
      </c>
      <c r="EK18" s="7">
        <f t="shared" si="84"/>
        <v>27.174999999999997</v>
      </c>
      <c r="EL18" s="9">
        <f t="shared" si="38"/>
        <v>1773.7401633475267</v>
      </c>
      <c r="EM18" s="9">
        <f t="shared" si="39"/>
        <v>3.3893155176823835</v>
      </c>
      <c r="EN18" s="9">
        <f t="shared" si="40"/>
        <v>5.7216066823615774</v>
      </c>
      <c r="EO18" s="9">
        <f t="shared" si="85"/>
        <v>3.3869812494501206</v>
      </c>
      <c r="EP18" s="9">
        <f t="shared" si="41"/>
        <v>0.40262258298731451</v>
      </c>
      <c r="ER18" s="16">
        <v>29.41</v>
      </c>
      <c r="ES18" s="9">
        <v>25.12</v>
      </c>
      <c r="ET18" s="9">
        <v>25.79</v>
      </c>
      <c r="EU18" s="9">
        <v>24.26</v>
      </c>
      <c r="EV18" s="9">
        <f t="shared" si="86"/>
        <v>1.5299999999999976</v>
      </c>
      <c r="EW18" s="11">
        <f t="shared" si="87"/>
        <v>25.056666666666668</v>
      </c>
      <c r="EX18" s="9">
        <f t="shared" si="42"/>
        <v>7707.8277369681109</v>
      </c>
      <c r="EY18" s="9">
        <f>EX18/I18</f>
        <v>14.728346742301405</v>
      </c>
      <c r="EZ18" s="9">
        <f t="shared" si="43"/>
        <v>9.3080777012573428</v>
      </c>
      <c r="FA18" s="9">
        <f t="shared" si="88"/>
        <v>14.706003551464493</v>
      </c>
      <c r="FB18" s="9">
        <f t="shared" si="44"/>
        <v>1.74815527433833</v>
      </c>
      <c r="FE18" s="8">
        <v>23.21</v>
      </c>
      <c r="FF18" s="9">
        <v>27.18</v>
      </c>
      <c r="FG18" s="9">
        <v>27.22</v>
      </c>
      <c r="FH18" s="9">
        <f t="shared" si="89"/>
        <v>3.9999999999999147E-2</v>
      </c>
      <c r="FI18" s="11">
        <f t="shared" si="90"/>
        <v>27.2</v>
      </c>
      <c r="FJ18" s="9">
        <f t="shared" si="45"/>
        <v>1743.251309052341</v>
      </c>
      <c r="FK18" s="9">
        <f>FJ18/I18</f>
        <v>3.3310565070818643</v>
      </c>
      <c r="FL18" s="9">
        <f t="shared" si="46"/>
        <v>6.2397616418225637</v>
      </c>
      <c r="FM18" s="9">
        <f t="shared" si="91"/>
        <v>3.3287949388461047</v>
      </c>
      <c r="FN18" s="9">
        <f t="shared" si="47"/>
        <v>0.39570576799942692</v>
      </c>
      <c r="FQ18" s="16">
        <v>26.64</v>
      </c>
      <c r="FR18" s="16">
        <v>30.94</v>
      </c>
      <c r="FS18" s="73">
        <v>31.19</v>
      </c>
      <c r="FT18" s="9">
        <v>30.26</v>
      </c>
      <c r="FU18" s="55">
        <v>24.82</v>
      </c>
      <c r="FV18" s="55">
        <f t="shared" si="92"/>
        <v>5.9050000000000011</v>
      </c>
      <c r="FW18" s="71">
        <f t="shared" si="93"/>
        <v>31.04</v>
      </c>
      <c r="FX18" s="55">
        <v>25.74</v>
      </c>
      <c r="FY18" s="55">
        <f t="shared" si="94"/>
        <v>4.985000000000003</v>
      </c>
      <c r="FZ18" s="71">
        <f t="shared" si="95"/>
        <v>31.2</v>
      </c>
      <c r="GA18" s="9">
        <f t="shared" si="96"/>
        <v>0.92999999999999972</v>
      </c>
      <c r="GB18" s="11">
        <f t="shared" si="97"/>
        <v>31.143333333333334</v>
      </c>
      <c r="GC18" s="9">
        <f t="shared" si="48"/>
        <v>113.14308078080373</v>
      </c>
      <c r="GD18" s="9">
        <f>GC18/I18</f>
        <v>0.21619716761954791</v>
      </c>
      <c r="GE18" s="9">
        <f t="shared" si="49"/>
        <v>4.0967550714071272</v>
      </c>
      <c r="GF18" s="9">
        <f t="shared" si="98"/>
        <v>0.21638414025153593</v>
      </c>
      <c r="GG18" s="9">
        <f t="shared" si="50"/>
        <v>2.5722357181548295E-2</v>
      </c>
    </row>
    <row r="19" spans="1:189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 t="shared" si="0"/>
        <v>4.2699999999999996</v>
      </c>
      <c r="F19" s="1">
        <f t="shared" si="1"/>
        <v>28.61</v>
      </c>
      <c r="G19" s="1">
        <f t="shared" si="2"/>
        <v>0.17999999999999972</v>
      </c>
      <c r="H19" s="5">
        <f t="shared" si="3"/>
        <v>28.52</v>
      </c>
      <c r="I19" s="53">
        <f t="shared" si="4"/>
        <v>697.87236328228585</v>
      </c>
      <c r="K19" s="9">
        <v>19.95</v>
      </c>
      <c r="L19" s="9">
        <v>26.47</v>
      </c>
      <c r="M19" s="9">
        <v>24.74</v>
      </c>
      <c r="N19" s="16">
        <v>23.5</v>
      </c>
      <c r="O19" s="9">
        <v>23.94</v>
      </c>
      <c r="P19">
        <v>25.98</v>
      </c>
      <c r="Q19" s="51">
        <f t="shared" si="51"/>
        <v>25.282499999999999</v>
      </c>
      <c r="R19" s="53">
        <f t="shared" si="5"/>
        <v>6590.3882453016504</v>
      </c>
      <c r="T19" s="1">
        <v>23.26</v>
      </c>
      <c r="U19" s="1">
        <v>28.68</v>
      </c>
      <c r="V19" s="1">
        <f t="shared" si="52"/>
        <v>5.4199999999999982</v>
      </c>
      <c r="W19" s="1">
        <f t="shared" si="53"/>
        <v>28.880000000000003</v>
      </c>
      <c r="X19" s="1">
        <f t="shared" si="54"/>
        <v>0.20000000000000284</v>
      </c>
      <c r="Y19" s="1">
        <v>29.08</v>
      </c>
      <c r="Z19" s="1">
        <v>28.59</v>
      </c>
      <c r="AA19" s="1">
        <v>28.81</v>
      </c>
      <c r="AB19" s="10">
        <f t="shared" si="6"/>
        <v>28.808</v>
      </c>
      <c r="AC19" s="9">
        <f t="shared" si="7"/>
        <v>571.5186407689323</v>
      </c>
      <c r="AD19" s="9">
        <f t="shared" si="8"/>
        <v>0.81894436696263884</v>
      </c>
      <c r="AE19" s="9">
        <f t="shared" si="9"/>
        <v>4.6986944031007942</v>
      </c>
      <c r="AF19" s="9">
        <f t="shared" si="10"/>
        <v>0.81903669785982747</v>
      </c>
      <c r="AG19" s="9">
        <f t="shared" si="11"/>
        <v>8.6839787147427933E-2</v>
      </c>
      <c r="AJ19" s="9">
        <v>34.020000000000003</v>
      </c>
      <c r="AK19" s="9">
        <v>34.64</v>
      </c>
      <c r="AL19" s="11">
        <f t="shared" si="99"/>
        <v>34.33</v>
      </c>
      <c r="AM19" s="9">
        <f t="shared" si="55"/>
        <v>12.410920680433895</v>
      </c>
      <c r="AN19" s="9">
        <f t="shared" si="12"/>
        <v>1.7783940636453804E-2</v>
      </c>
      <c r="AO19" s="9">
        <f t="shared" si="13"/>
        <v>114.07645060443534</v>
      </c>
      <c r="AP19" s="9">
        <f t="shared" si="56"/>
        <v>1.7824433060444136E-2</v>
      </c>
      <c r="AQ19" s="9">
        <f t="shared" si="14"/>
        <v>1.8898664455905179E-3</v>
      </c>
      <c r="AU19" s="9">
        <v>30.15</v>
      </c>
      <c r="AV19" s="9">
        <v>28.06</v>
      </c>
      <c r="AW19" s="9">
        <f t="shared" si="15"/>
        <v>2.09</v>
      </c>
      <c r="AX19" s="9">
        <v>28.14</v>
      </c>
      <c r="AY19" s="9">
        <v>29.27</v>
      </c>
      <c r="AZ19" s="10">
        <f t="shared" si="57"/>
        <v>28.904999999999998</v>
      </c>
      <c r="BA19" s="9">
        <f t="shared" si="16"/>
        <v>534.3354647499774</v>
      </c>
      <c r="BB19" s="9">
        <f t="shared" si="17"/>
        <v>0.76566359819272767</v>
      </c>
      <c r="BC19" s="9">
        <f t="shared" si="18"/>
        <v>11.527363811298029</v>
      </c>
      <c r="BD19" s="9">
        <f t="shared" si="58"/>
        <v>0.76577899854719245</v>
      </c>
      <c r="BE19" s="9">
        <f t="shared" si="19"/>
        <v>8.1193047160860884E-2</v>
      </c>
      <c r="BH19" s="9">
        <v>31.53</v>
      </c>
      <c r="BI19" s="9">
        <v>32.29</v>
      </c>
      <c r="BJ19" s="9">
        <f t="shared" si="59"/>
        <v>0.75999999999999801</v>
      </c>
      <c r="BK19" s="11">
        <f t="shared" si="20"/>
        <v>31.91</v>
      </c>
      <c r="BL19" s="9">
        <f t="shared" si="60"/>
        <v>66.482600690882791</v>
      </c>
      <c r="BM19" s="9">
        <f t="shared" si="21"/>
        <v>9.5264699089381927E-2</v>
      </c>
      <c r="BN19" s="9">
        <f t="shared" si="22"/>
        <v>4.4729289530893759</v>
      </c>
      <c r="BP19" s="9">
        <v>27.34</v>
      </c>
      <c r="BQ19" s="9">
        <v>27.81</v>
      </c>
      <c r="BR19" s="9">
        <f t="shared" si="61"/>
        <v>0.46999999999999886</v>
      </c>
      <c r="BS19" s="12">
        <f t="shared" si="62"/>
        <v>27.574999999999999</v>
      </c>
      <c r="BT19" s="9">
        <f t="shared" si="23"/>
        <v>1344.0332102342111</v>
      </c>
      <c r="BU19" s="9">
        <f t="shared" si="24"/>
        <v>1.9259011832949695</v>
      </c>
      <c r="BV19" s="9">
        <f t="shared" si="25"/>
        <v>6.5729147565987081</v>
      </c>
      <c r="BW19" s="9">
        <f t="shared" si="63"/>
        <v>1.9251888862035031</v>
      </c>
      <c r="BX19" s="9">
        <f t="shared" si="26"/>
        <v>0.20412149239876709</v>
      </c>
      <c r="CB19" s="9">
        <v>34.26</v>
      </c>
      <c r="CC19" s="9">
        <v>36.28</v>
      </c>
      <c r="CD19" s="13">
        <f t="shared" si="64"/>
        <v>2.0200000000000031</v>
      </c>
      <c r="CE19" s="14">
        <f t="shared" si="65"/>
        <v>35.269999999999996</v>
      </c>
      <c r="CF19" s="9">
        <f t="shared" si="66"/>
        <v>6.4666000308997287</v>
      </c>
      <c r="CG19" s="9">
        <f t="shared" si="27"/>
        <v>9.2661643749374582E-3</v>
      </c>
      <c r="CH19" s="9">
        <f t="shared" si="28"/>
        <v>45.195375601546466</v>
      </c>
      <c r="CI19" s="9">
        <f t="shared" si="67"/>
        <v>9.2906805859587823E-3</v>
      </c>
      <c r="CJ19" s="9">
        <f t="shared" si="29"/>
        <v>9.850605310453139E-4</v>
      </c>
      <c r="CO19" s="9">
        <v>27.41</v>
      </c>
      <c r="CP19" s="9">
        <v>23.41</v>
      </c>
      <c r="CQ19" s="9">
        <f t="shared" si="68"/>
        <v>4</v>
      </c>
      <c r="CR19" s="15">
        <f t="shared" si="69"/>
        <v>25.41</v>
      </c>
      <c r="CU19" s="16">
        <v>27.55</v>
      </c>
      <c r="CV19" s="16">
        <v>26.21</v>
      </c>
      <c r="CW19" s="16">
        <f t="shared" si="70"/>
        <v>1.3399999999999999</v>
      </c>
      <c r="CX19" s="17">
        <f t="shared" si="71"/>
        <v>26.880000000000003</v>
      </c>
      <c r="CY19" s="16">
        <f t="shared" si="30"/>
        <v>2176.4264739309692</v>
      </c>
      <c r="CZ19" s="16">
        <f t="shared" si="31"/>
        <v>3.1186597842829547</v>
      </c>
      <c r="DA19" s="16">
        <f t="shared" si="32"/>
        <v>4350.0675405197553</v>
      </c>
      <c r="DC19" s="16">
        <v>24.68</v>
      </c>
      <c r="DD19" s="16">
        <f t="shared" si="72"/>
        <v>4.5100000000000016</v>
      </c>
      <c r="DE19" s="18">
        <f t="shared" si="73"/>
        <v>30.55</v>
      </c>
      <c r="DF19" s="16">
        <v>29.19</v>
      </c>
      <c r="DG19" s="16">
        <f t="shared" si="74"/>
        <v>1.3599999999999994</v>
      </c>
      <c r="DM19" s="9">
        <v>25.34</v>
      </c>
      <c r="DN19" s="73">
        <v>29.63</v>
      </c>
      <c r="DO19" s="9">
        <f t="shared" si="75"/>
        <v>4.2899999999999991</v>
      </c>
      <c r="DP19" s="73">
        <f t="shared" si="33"/>
        <v>30.17</v>
      </c>
      <c r="DQ19" s="55">
        <v>23.77</v>
      </c>
      <c r="DR19" s="72">
        <f t="shared" si="76"/>
        <v>29.77</v>
      </c>
      <c r="DS19" s="55">
        <v>24.16</v>
      </c>
      <c r="DT19" s="55">
        <f t="shared" si="77"/>
        <v>5.6624999999999979</v>
      </c>
      <c r="DU19" s="71">
        <f t="shared" si="78"/>
        <v>29.72</v>
      </c>
      <c r="DV19" s="9">
        <f>MAX(DN19,DP19,DR19)-MIN(DN19,DP19,DR19)</f>
        <v>0.5400000000000027</v>
      </c>
      <c r="DW19" s="51">
        <f t="shared" si="79"/>
        <v>29.822499999999998</v>
      </c>
      <c r="DX19" s="9">
        <f t="shared" si="34"/>
        <v>282.78931765914263</v>
      </c>
      <c r="DY19" s="9">
        <f t="shared" si="35"/>
        <v>0.4052163870325895</v>
      </c>
      <c r="DZ19" s="9">
        <f t="shared" si="36"/>
        <v>8.9183805523392028</v>
      </c>
      <c r="EA19" s="9">
        <f t="shared" si="80"/>
        <v>0.4054230445172477</v>
      </c>
      <c r="EB19" s="9">
        <f t="shared" si="37"/>
        <v>4.2985681816867023E-2</v>
      </c>
      <c r="EF19" s="9">
        <v>25.28</v>
      </c>
      <c r="EG19" s="9">
        <v>20.95</v>
      </c>
      <c r="EH19" s="9">
        <f t="shared" si="81"/>
        <v>4.3300000000000018</v>
      </c>
      <c r="EI19" s="9">
        <f t="shared" si="82"/>
        <v>26.259999999999998</v>
      </c>
      <c r="EJ19" s="9">
        <f t="shared" si="83"/>
        <v>0.97999999999999687</v>
      </c>
      <c r="EK19" s="7">
        <f t="shared" si="84"/>
        <v>25.77</v>
      </c>
      <c r="EL19" s="9">
        <f t="shared" si="38"/>
        <v>4699.7634560949864</v>
      </c>
      <c r="EM19" s="9">
        <f t="shared" si="39"/>
        <v>6.7344169268871816</v>
      </c>
      <c r="EN19" s="9">
        <f t="shared" si="40"/>
        <v>11.368574182504736</v>
      </c>
      <c r="EO19" s="9">
        <f t="shared" si="85"/>
        <v>6.7271713220297169</v>
      </c>
      <c r="EP19" s="9">
        <f t="shared" si="41"/>
        <v>0.7132600129345138</v>
      </c>
      <c r="ER19" s="16">
        <v>29.24</v>
      </c>
      <c r="ES19" s="9">
        <v>23.39</v>
      </c>
      <c r="ET19" s="9">
        <v>25.3</v>
      </c>
      <c r="EU19" s="9">
        <v>23.81</v>
      </c>
      <c r="EV19" s="9">
        <f t="shared" si="86"/>
        <v>1.9100000000000001</v>
      </c>
      <c r="EW19" s="11">
        <f t="shared" si="87"/>
        <v>24.166666666666668</v>
      </c>
      <c r="EX19" s="9">
        <f t="shared" si="42"/>
        <v>14288.939585110995</v>
      </c>
      <c r="EY19" s="9">
        <f>EX19/I19</f>
        <v>20.475004222700807</v>
      </c>
      <c r="EZ19" s="9">
        <f t="shared" si="43"/>
        <v>12.93987258536605</v>
      </c>
      <c r="FA19" s="9">
        <f t="shared" si="88"/>
        <v>20.440142277246583</v>
      </c>
      <c r="FB19" s="9">
        <f t="shared" si="44"/>
        <v>2.1672015542861773</v>
      </c>
      <c r="FE19" s="8">
        <v>22.33</v>
      </c>
      <c r="FF19" s="9">
        <v>26.86</v>
      </c>
      <c r="FG19" s="9">
        <v>26.92</v>
      </c>
      <c r="FH19" s="9">
        <f t="shared" si="89"/>
        <v>6.0000000000002274E-2</v>
      </c>
      <c r="FI19" s="11">
        <f t="shared" si="90"/>
        <v>26.89</v>
      </c>
      <c r="FJ19" s="9">
        <f t="shared" si="45"/>
        <v>2161.3843373876848</v>
      </c>
      <c r="FK19" s="9">
        <f>FJ19/I19</f>
        <v>3.0971055039665121</v>
      </c>
      <c r="FL19" s="9">
        <f t="shared" si="46"/>
        <v>5.8015227550905202</v>
      </c>
      <c r="FM19" s="9">
        <f t="shared" si="91"/>
        <v>3.095129987084777</v>
      </c>
      <c r="FN19" s="9">
        <f t="shared" si="47"/>
        <v>0.32816652779343886</v>
      </c>
      <c r="FQ19" s="16">
        <v>24.44</v>
      </c>
      <c r="FR19" s="16">
        <v>30.54</v>
      </c>
      <c r="FS19" s="73">
        <v>30.37</v>
      </c>
      <c r="FT19" s="9">
        <v>28.67</v>
      </c>
      <c r="FU19" s="55">
        <v>24.1</v>
      </c>
      <c r="FV19" s="55">
        <f t="shared" si="92"/>
        <v>5.4200000000000017</v>
      </c>
      <c r="FW19" s="71">
        <f t="shared" si="93"/>
        <v>30.32</v>
      </c>
      <c r="FX19" s="55">
        <v>24.64</v>
      </c>
      <c r="FY19" s="55">
        <f t="shared" si="94"/>
        <v>4.8800000000000026</v>
      </c>
      <c r="FZ19" s="71">
        <f t="shared" si="95"/>
        <v>30.1</v>
      </c>
      <c r="GA19" s="9">
        <f t="shared" si="96"/>
        <v>1.8699999999999974</v>
      </c>
      <c r="GB19" s="11">
        <f t="shared" si="97"/>
        <v>30.263333333333332</v>
      </c>
      <c r="GC19" s="9">
        <f t="shared" si="48"/>
        <v>208.29747239833549</v>
      </c>
      <c r="GD19" s="9">
        <f>GC19/I19</f>
        <v>0.2984750268926758</v>
      </c>
      <c r="GE19" s="9">
        <f t="shared" si="49"/>
        <v>5.6558515246727419</v>
      </c>
      <c r="GF19" s="9">
        <f t="shared" si="98"/>
        <v>0.29867878378900509</v>
      </c>
      <c r="GG19" s="9">
        <f t="shared" si="50"/>
        <v>3.166793634212569E-2</v>
      </c>
    </row>
    <row r="20" spans="1:189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 t="shared" si="0"/>
        <v>4.7600000000000016</v>
      </c>
      <c r="F20" s="1">
        <f t="shared" si="1"/>
        <v>27.36</v>
      </c>
      <c r="G20" s="1">
        <f t="shared" si="2"/>
        <v>0.31000000000000227</v>
      </c>
      <c r="H20" s="5">
        <f t="shared" si="3"/>
        <v>27.515000000000001</v>
      </c>
      <c r="I20" s="53">
        <f t="shared" si="4"/>
        <v>1401.1415112805096</v>
      </c>
      <c r="K20" s="9">
        <v>18.57</v>
      </c>
      <c r="L20" s="9">
        <v>25.57</v>
      </c>
      <c r="M20" s="9">
        <v>24.76</v>
      </c>
      <c r="N20" s="16">
        <v>23.88</v>
      </c>
      <c r="O20" s="9">
        <v>24.29</v>
      </c>
      <c r="P20">
        <v>24.6</v>
      </c>
      <c r="Q20" s="51">
        <f t="shared" si="51"/>
        <v>24.805</v>
      </c>
      <c r="R20" s="53">
        <f t="shared" si="5"/>
        <v>9177.703013406468</v>
      </c>
      <c r="T20" s="1">
        <v>22.36</v>
      </c>
      <c r="U20" s="1">
        <v>28.42</v>
      </c>
      <c r="V20" s="1">
        <f t="shared" si="52"/>
        <v>6.0600000000000023</v>
      </c>
      <c r="W20" s="1">
        <f t="shared" si="53"/>
        <v>27.98</v>
      </c>
      <c r="X20" s="1">
        <f t="shared" si="54"/>
        <v>0.44000000000000128</v>
      </c>
      <c r="Y20" s="1">
        <v>29.08</v>
      </c>
      <c r="Z20" s="1">
        <v>30.57</v>
      </c>
      <c r="AA20" s="1">
        <v>30.3</v>
      </c>
      <c r="AB20" s="10">
        <f t="shared" si="6"/>
        <v>29.270000000000003</v>
      </c>
      <c r="AC20" s="9">
        <f t="shared" si="7"/>
        <v>414.83558163957628</v>
      </c>
      <c r="AD20" s="9">
        <f t="shared" si="8"/>
        <v>0.29606972479207766</v>
      </c>
      <c r="AE20" s="9">
        <f t="shared" si="9"/>
        <v>1.6987004428245773</v>
      </c>
      <c r="AF20" s="9">
        <f t="shared" si="10"/>
        <v>0.29627319273539499</v>
      </c>
      <c r="AG20" s="9">
        <f t="shared" si="11"/>
        <v>4.5279442329839874E-2</v>
      </c>
      <c r="AJ20" s="9">
        <v>35.61</v>
      </c>
      <c r="AK20" s="9">
        <v>35.880000000000003</v>
      </c>
      <c r="AL20" s="11">
        <f t="shared" si="99"/>
        <v>35.745000000000005</v>
      </c>
      <c r="AM20" s="9">
        <f t="shared" si="55"/>
        <v>4.6516389673449803</v>
      </c>
      <c r="AN20" s="9">
        <f t="shared" si="12"/>
        <v>3.3198923377081493E-3</v>
      </c>
      <c r="AO20" s="9">
        <f t="shared" si="13"/>
        <v>21.29570391717894</v>
      </c>
      <c r="AP20" s="9">
        <f t="shared" si="56"/>
        <v>3.3306050459685726E-3</v>
      </c>
      <c r="AQ20" s="9">
        <f t="shared" si="14"/>
        <v>5.090164847857023E-4</v>
      </c>
      <c r="AU20" s="9">
        <v>29.51</v>
      </c>
      <c r="AV20" s="9">
        <v>28.65</v>
      </c>
      <c r="AW20" s="9">
        <f t="shared" si="15"/>
        <v>0.86000000000000298</v>
      </c>
      <c r="AX20" s="9">
        <v>30.05</v>
      </c>
      <c r="AY20" s="9">
        <v>31.61</v>
      </c>
      <c r="AZ20" s="10">
        <f t="shared" si="57"/>
        <v>29.954999999999998</v>
      </c>
      <c r="BA20" s="9">
        <f t="shared" si="16"/>
        <v>257.96096921119232</v>
      </c>
      <c r="BB20" s="9">
        <f t="shared" si="17"/>
        <v>0.18410772012274523</v>
      </c>
      <c r="BC20" s="9">
        <f t="shared" si="18"/>
        <v>2.7718134639454468</v>
      </c>
      <c r="BD20" s="9">
        <f t="shared" si="58"/>
        <v>0.18428365216138792</v>
      </c>
      <c r="BE20" s="9">
        <f t="shared" si="19"/>
        <v>2.8164076956588482E-2</v>
      </c>
      <c r="BH20" s="9">
        <v>31.8</v>
      </c>
      <c r="BI20" s="9">
        <v>31.59</v>
      </c>
      <c r="BJ20" s="9">
        <f t="shared" si="59"/>
        <v>0.21000000000000085</v>
      </c>
      <c r="BK20" s="11">
        <f t="shared" si="20"/>
        <v>31.695</v>
      </c>
      <c r="BL20" s="9">
        <f t="shared" si="60"/>
        <v>77.173109601838519</v>
      </c>
      <c r="BM20" s="9">
        <f t="shared" si="21"/>
        <v>5.5078740427374581E-2</v>
      </c>
      <c r="BN20" s="9">
        <f t="shared" si="22"/>
        <v>2.5860921738297642</v>
      </c>
      <c r="BP20" s="9">
        <v>27.02</v>
      </c>
      <c r="BQ20" s="9">
        <v>28.3</v>
      </c>
      <c r="BR20" s="9">
        <f t="shared" si="61"/>
        <v>1.2800000000000011</v>
      </c>
      <c r="BS20" s="12">
        <f t="shared" si="62"/>
        <v>27.66</v>
      </c>
      <c r="BT20" s="9">
        <f t="shared" si="23"/>
        <v>1267.0915654727696</v>
      </c>
      <c r="BU20" s="9">
        <f t="shared" si="24"/>
        <v>0.90432804629046282</v>
      </c>
      <c r="BV20" s="9">
        <f t="shared" si="25"/>
        <v>3.0863842921053304</v>
      </c>
      <c r="BW20" s="9">
        <f t="shared" si="63"/>
        <v>0.90437937756108844</v>
      </c>
      <c r="BX20" s="9">
        <f t="shared" si="26"/>
        <v>0.13821633166503358</v>
      </c>
      <c r="CB20" s="9">
        <v>36.409999999999997</v>
      </c>
      <c r="CC20" s="9">
        <v>36.380000000000003</v>
      </c>
      <c r="CD20" s="13">
        <f t="shared" si="64"/>
        <v>2.9999999999994031E-2</v>
      </c>
      <c r="CE20" s="14">
        <f t="shared" si="65"/>
        <v>36.394999999999996</v>
      </c>
      <c r="CF20" s="9">
        <f t="shared" si="66"/>
        <v>2.9636437683287586</v>
      </c>
      <c r="CG20" s="9">
        <f t="shared" si="27"/>
        <v>2.1151637750138966E-3</v>
      </c>
      <c r="CH20" s="9">
        <f t="shared" si="28"/>
        <v>10.316633442106751</v>
      </c>
      <c r="CI20" s="9">
        <f t="shared" si="67"/>
        <v>2.122529028371214E-3</v>
      </c>
      <c r="CJ20" s="9">
        <f t="shared" si="29"/>
        <v>3.2438618508215736E-4</v>
      </c>
      <c r="CO20" s="9">
        <v>28.48</v>
      </c>
      <c r="CP20" s="9">
        <v>24.03</v>
      </c>
      <c r="CQ20" s="9">
        <f t="shared" si="68"/>
        <v>4.4499999999999993</v>
      </c>
      <c r="CR20" s="15">
        <f t="shared" si="69"/>
        <v>26.255000000000003</v>
      </c>
      <c r="CU20" s="16">
        <v>30.42</v>
      </c>
      <c r="CV20" s="16">
        <v>27.93</v>
      </c>
      <c r="CW20" s="16">
        <f t="shared" si="70"/>
        <v>2.490000000000002</v>
      </c>
      <c r="CX20" s="17">
        <f t="shared" si="71"/>
        <v>29.175000000000001</v>
      </c>
      <c r="CY20" s="16">
        <f t="shared" si="30"/>
        <v>443.08801189332519</v>
      </c>
      <c r="CZ20" s="16">
        <f t="shared" si="31"/>
        <v>0.31623359120120925</v>
      </c>
      <c r="DA20" s="16">
        <f t="shared" si="32"/>
        <v>441.09892564721099</v>
      </c>
      <c r="DC20" s="16">
        <v>24.14</v>
      </c>
      <c r="DD20" s="16">
        <f t="shared" si="72"/>
        <v>6.48</v>
      </c>
      <c r="DE20" s="18">
        <f t="shared" si="73"/>
        <v>30.01</v>
      </c>
      <c r="DF20" s="16">
        <v>30.62</v>
      </c>
      <c r="DG20" s="16">
        <f t="shared" si="74"/>
        <v>0.60999999999999943</v>
      </c>
      <c r="DM20" s="9">
        <v>26</v>
      </c>
      <c r="DN20" s="73">
        <v>30.3</v>
      </c>
      <c r="DO20" s="9">
        <f t="shared" si="75"/>
        <v>4.3000000000000007</v>
      </c>
      <c r="DP20" s="73">
        <f t="shared" si="33"/>
        <v>30.83</v>
      </c>
      <c r="DQ20" s="55">
        <v>24.03</v>
      </c>
      <c r="DR20" s="72">
        <f t="shared" si="76"/>
        <v>30.03</v>
      </c>
      <c r="DS20" s="55">
        <v>24.69</v>
      </c>
      <c r="DT20" s="55">
        <f t="shared" si="77"/>
        <v>5.6624999999999979</v>
      </c>
      <c r="DU20" s="71">
        <f t="shared" si="78"/>
        <v>30.25</v>
      </c>
      <c r="DV20" s="9">
        <f>MAX(DN20,DP20,DR20)-MIN(DN20,DP20,DR20)</f>
        <v>0.79999999999999716</v>
      </c>
      <c r="DW20" s="51">
        <f t="shared" si="79"/>
        <v>30.352499999999999</v>
      </c>
      <c r="DX20" s="9">
        <f t="shared" si="34"/>
        <v>195.80645285683556</v>
      </c>
      <c r="DY20" s="9">
        <f t="shared" si="35"/>
        <v>0.13974780654231503</v>
      </c>
      <c r="DZ20" s="9">
        <f t="shared" si="36"/>
        <v>3.0757001937308321</v>
      </c>
      <c r="EA20" s="9">
        <f t="shared" si="80"/>
        <v>0.13990311595351276</v>
      </c>
      <c r="EB20" s="9">
        <f t="shared" si="37"/>
        <v>2.1381398067423556E-2</v>
      </c>
      <c r="EF20" s="9">
        <v>26.61</v>
      </c>
      <c r="EG20" s="9">
        <v>20.98</v>
      </c>
      <c r="EH20" s="9">
        <f t="shared" si="81"/>
        <v>5.629999999999999</v>
      </c>
      <c r="EI20" s="9">
        <f t="shared" si="82"/>
        <v>26.29</v>
      </c>
      <c r="EJ20" s="9">
        <f t="shared" si="83"/>
        <v>0.32000000000000028</v>
      </c>
      <c r="EK20" s="7">
        <f t="shared" si="84"/>
        <v>26.45</v>
      </c>
      <c r="EL20" s="9">
        <f t="shared" si="38"/>
        <v>2932.6484146682683</v>
      </c>
      <c r="EM20" s="9">
        <f t="shared" si="39"/>
        <v>2.0930422737872547</v>
      </c>
      <c r="EN20" s="9">
        <f t="shared" si="40"/>
        <v>3.5333283660635191</v>
      </c>
      <c r="EO20" s="9">
        <f t="shared" si="85"/>
        <v>2.0921698795850601</v>
      </c>
      <c r="EP20" s="9">
        <f t="shared" si="41"/>
        <v>0.31974639531935733</v>
      </c>
      <c r="ER20" s="16">
        <v>29.93</v>
      </c>
      <c r="ES20" s="9">
        <v>25.3</v>
      </c>
      <c r="ET20" s="9">
        <v>25.24</v>
      </c>
      <c r="EU20" s="9">
        <v>24.75</v>
      </c>
      <c r="EV20" s="9">
        <f t="shared" si="86"/>
        <v>0.55000000000000071</v>
      </c>
      <c r="EW20" s="11">
        <f t="shared" si="87"/>
        <v>25.096666666666664</v>
      </c>
      <c r="EX20" s="9">
        <f t="shared" si="42"/>
        <v>7496.9393943326131</v>
      </c>
      <c r="EY20" s="9">
        <f>EX20/I20</f>
        <v>5.3505940220707089</v>
      </c>
      <c r="EZ20" s="9">
        <f t="shared" si="43"/>
        <v>3.3814891634969091</v>
      </c>
      <c r="FA20" s="9">
        <f t="shared" si="88"/>
        <v>5.3455312508610735</v>
      </c>
      <c r="FB20" s="9">
        <f t="shared" si="44"/>
        <v>0.81695772662055122</v>
      </c>
      <c r="FE20" s="8">
        <v>22.25</v>
      </c>
      <c r="FF20" s="9">
        <v>26.9</v>
      </c>
      <c r="FG20" s="9">
        <v>27.07</v>
      </c>
      <c r="FH20" s="9">
        <f t="shared" si="89"/>
        <v>0.17000000000000171</v>
      </c>
      <c r="FI20" s="11">
        <f t="shared" si="90"/>
        <v>26.984999999999999</v>
      </c>
      <c r="FJ20" s="9">
        <f t="shared" si="45"/>
        <v>2023.5689178671762</v>
      </c>
      <c r="FK20" s="9">
        <f>FJ20/I20</f>
        <v>1.444228796003501</v>
      </c>
      <c r="FL20" s="9">
        <f t="shared" si="46"/>
        <v>2.705340910356631</v>
      </c>
      <c r="FM20" s="9">
        <f t="shared" si="91"/>
        <v>1.4439291955224973</v>
      </c>
      <c r="FN20" s="9">
        <f t="shared" si="47"/>
        <v>0.22067574907266377</v>
      </c>
      <c r="FQ20" s="16">
        <v>24.51</v>
      </c>
      <c r="FR20" s="16">
        <v>28.56</v>
      </c>
      <c r="FS20" s="73">
        <v>30.36</v>
      </c>
      <c r="FT20" s="9">
        <v>29.18</v>
      </c>
      <c r="FU20" s="55">
        <v>24.28</v>
      </c>
      <c r="FV20" s="55">
        <f t="shared" si="92"/>
        <v>5.4899999999999984</v>
      </c>
      <c r="FW20" s="71">
        <f t="shared" si="93"/>
        <v>30.5</v>
      </c>
      <c r="FX20" s="55">
        <v>24.67</v>
      </c>
      <c r="FY20" s="55">
        <f t="shared" si="94"/>
        <v>5.0999999999999979</v>
      </c>
      <c r="FZ20" s="71">
        <f t="shared" si="95"/>
        <v>30.130000000000003</v>
      </c>
      <c r="GA20" s="9">
        <f t="shared" si="96"/>
        <v>1.8000000000000007</v>
      </c>
      <c r="GB20" s="11">
        <f t="shared" si="97"/>
        <v>30.330000000000002</v>
      </c>
      <c r="GC20" s="9">
        <f t="shared" si="48"/>
        <v>198.88590231578377</v>
      </c>
      <c r="GD20" s="9">
        <f>GC20/I20</f>
        <v>0.14194562127705504</v>
      </c>
      <c r="GE20" s="9">
        <f t="shared" si="49"/>
        <v>2.6897505190915911</v>
      </c>
      <c r="GF20" s="9">
        <f t="shared" si="98"/>
        <v>0.14210212165450162</v>
      </c>
      <c r="GG20" s="9">
        <f t="shared" si="50"/>
        <v>2.1717472185036491E-2</v>
      </c>
    </row>
    <row r="21" spans="1:189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 t="shared" si="0"/>
        <v>5.0199999999999996</v>
      </c>
      <c r="F21" s="1">
        <f t="shared" si="1"/>
        <v>26.21</v>
      </c>
      <c r="G21" s="1">
        <f t="shared" si="2"/>
        <v>0.57000000000000028</v>
      </c>
      <c r="H21" s="5">
        <f t="shared" si="3"/>
        <v>26.495000000000001</v>
      </c>
      <c r="I21" s="53">
        <f t="shared" si="4"/>
        <v>2842.5361726327533</v>
      </c>
      <c r="K21" s="9">
        <v>19.98</v>
      </c>
      <c r="L21" s="9">
        <v>26.41</v>
      </c>
      <c r="M21" s="9">
        <v>26.68</v>
      </c>
      <c r="N21" s="16">
        <v>24.94</v>
      </c>
      <c r="O21" s="9">
        <v>24.06</v>
      </c>
      <c r="P21">
        <v>26.01</v>
      </c>
      <c r="Q21" s="51">
        <f t="shared" si="51"/>
        <v>25.790000000000003</v>
      </c>
      <c r="R21" s="53">
        <f t="shared" si="5"/>
        <v>4635.0241360885966</v>
      </c>
      <c r="T21" s="1">
        <v>23.07</v>
      </c>
      <c r="U21" s="1">
        <v>29.05</v>
      </c>
      <c r="V21" s="1">
        <f t="shared" si="52"/>
        <v>5.98</v>
      </c>
      <c r="W21" s="1">
        <f t="shared" si="53"/>
        <v>28.69</v>
      </c>
      <c r="X21" s="1">
        <f t="shared" si="54"/>
        <v>0.35999999999999943</v>
      </c>
      <c r="Y21" s="1">
        <v>28.81</v>
      </c>
      <c r="Z21" s="1">
        <v>29.23</v>
      </c>
      <c r="AA21" s="1">
        <v>29.29</v>
      </c>
      <c r="AB21" s="10">
        <f t="shared" si="6"/>
        <v>29.013999999999999</v>
      </c>
      <c r="AC21" s="9">
        <f t="shared" si="7"/>
        <v>495.43102546292494</v>
      </c>
      <c r="AD21" s="9">
        <f t="shared" si="8"/>
        <v>0.17429189828182814</v>
      </c>
      <c r="AE21" s="9">
        <f t="shared" si="9"/>
        <v>1</v>
      </c>
      <c r="AF21" s="9">
        <f t="shared" si="10"/>
        <v>0.17446384551527103</v>
      </c>
      <c r="AG21" s="9">
        <f t="shared" si="11"/>
        <v>0.10702353556830736</v>
      </c>
      <c r="AJ21" s="9">
        <v>35.07</v>
      </c>
      <c r="AK21" s="9">
        <v>36.47</v>
      </c>
      <c r="AL21" s="11">
        <f t="shared" si="99"/>
        <v>35.769999999999996</v>
      </c>
      <c r="AM21" s="9">
        <f t="shared" si="55"/>
        <v>4.5716818543248472</v>
      </c>
      <c r="AN21" s="9">
        <f t="shared" si="12"/>
        <v>1.6083108803820643E-3</v>
      </c>
      <c r="AO21" s="9">
        <f t="shared" si="13"/>
        <v>10.316633442106747</v>
      </c>
      <c r="AP21" s="9">
        <f t="shared" si="56"/>
        <v>1.6141607776449509E-3</v>
      </c>
      <c r="AQ21" s="9">
        <f t="shared" si="14"/>
        <v>9.9019480448245527E-4</v>
      </c>
      <c r="AU21" s="9">
        <v>27.75</v>
      </c>
      <c r="AV21" s="9">
        <v>27.07</v>
      </c>
      <c r="AW21" s="9">
        <f t="shared" si="15"/>
        <v>0.67999999999999972</v>
      </c>
      <c r="AX21" s="9">
        <v>28.35</v>
      </c>
      <c r="AY21" s="9">
        <v>29.57</v>
      </c>
      <c r="AZ21" s="10">
        <f t="shared" si="57"/>
        <v>28.185000000000002</v>
      </c>
      <c r="BA21" s="9">
        <f t="shared" si="16"/>
        <v>880.39587693376529</v>
      </c>
      <c r="BB21" s="9">
        <f t="shared" si="17"/>
        <v>0.30972196076517955</v>
      </c>
      <c r="BC21" s="9">
        <f t="shared" si="18"/>
        <v>4.6629848023545621</v>
      </c>
      <c r="BD21" s="9">
        <f t="shared" si="58"/>
        <v>0.30992692498474644</v>
      </c>
      <c r="BE21" s="9">
        <f t="shared" si="19"/>
        <v>0.19012234415512624</v>
      </c>
      <c r="BH21" s="9">
        <v>32.07</v>
      </c>
      <c r="BI21" s="9">
        <v>32.020000000000003</v>
      </c>
      <c r="BJ21" s="9">
        <f t="shared" si="59"/>
        <v>4.9999999999997158E-2</v>
      </c>
      <c r="BK21" s="11">
        <f t="shared" si="20"/>
        <v>32.045000000000002</v>
      </c>
      <c r="BL21" s="9">
        <f t="shared" si="60"/>
        <v>60.540499519785634</v>
      </c>
      <c r="BM21" s="9">
        <f t="shared" si="21"/>
        <v>2.1298057735431773E-2</v>
      </c>
      <c r="BN21" s="9">
        <f t="shared" si="22"/>
        <v>1</v>
      </c>
      <c r="BP21" s="9">
        <v>27.51</v>
      </c>
      <c r="BQ21" s="9">
        <v>27.62</v>
      </c>
      <c r="BR21" s="9">
        <f t="shared" si="61"/>
        <v>0.10999999999999943</v>
      </c>
      <c r="BS21" s="12">
        <f t="shared" si="62"/>
        <v>27.565000000000001</v>
      </c>
      <c r="BT21" s="9">
        <f t="shared" si="23"/>
        <v>1353.3869983214779</v>
      </c>
      <c r="BU21" s="9">
        <f t="shared" si="24"/>
        <v>0.47611953415107211</v>
      </c>
      <c r="BV21" s="9">
        <f t="shared" si="25"/>
        <v>1.6249499917603891</v>
      </c>
      <c r="BW21" s="9">
        <f t="shared" si="63"/>
        <v>0.47631899902196867</v>
      </c>
      <c r="BX21" s="9">
        <f t="shared" si="26"/>
        <v>0.29219431214031166</v>
      </c>
      <c r="CB21" s="9">
        <v>35.18</v>
      </c>
      <c r="CC21" s="9">
        <v>35.799999999999997</v>
      </c>
      <c r="CD21" s="13">
        <f t="shared" si="64"/>
        <v>0.61999999999999744</v>
      </c>
      <c r="CE21" s="14">
        <f t="shared" si="65"/>
        <v>35.489999999999995</v>
      </c>
      <c r="CF21" s="9">
        <f t="shared" si="66"/>
        <v>5.5515211664314954</v>
      </c>
      <c r="CG21" s="9">
        <f t="shared" si="27"/>
        <v>1.9530168938148231E-3</v>
      </c>
      <c r="CH21" s="9">
        <f t="shared" si="28"/>
        <v>9.5257679985546648</v>
      </c>
      <c r="CI21" s="9">
        <f t="shared" si="67"/>
        <v>1.9599057588076309E-3</v>
      </c>
      <c r="CJ21" s="9">
        <f t="shared" si="29"/>
        <v>1.2022894661571513E-3</v>
      </c>
      <c r="CO21" s="9">
        <v>28.29</v>
      </c>
      <c r="CP21" s="9">
        <v>24.1</v>
      </c>
      <c r="CQ21" s="9">
        <f t="shared" si="68"/>
        <v>4.1899999999999977</v>
      </c>
      <c r="CR21" s="15">
        <f t="shared" si="69"/>
        <v>26.195</v>
      </c>
      <c r="CU21" s="16">
        <v>28.96</v>
      </c>
      <c r="CV21" s="16">
        <v>27.01</v>
      </c>
      <c r="CW21" s="16">
        <f t="shared" si="70"/>
        <v>1.9499999999999993</v>
      </c>
      <c r="CX21" s="17">
        <f t="shared" si="71"/>
        <v>27.984999999999999</v>
      </c>
      <c r="CY21" s="16">
        <f t="shared" si="30"/>
        <v>1011.388473972861</v>
      </c>
      <c r="CZ21" s="16">
        <f t="shared" si="31"/>
        <v>0.35580496167832909</v>
      </c>
      <c r="DA21" s="16">
        <f t="shared" si="32"/>
        <v>496.29511444405307</v>
      </c>
      <c r="DC21" s="16">
        <v>24.62</v>
      </c>
      <c r="DD21" s="16">
        <f t="shared" si="72"/>
        <v>5.7799999999999976</v>
      </c>
      <c r="DE21" s="18">
        <f t="shared" si="73"/>
        <v>30.490000000000002</v>
      </c>
      <c r="DF21" s="16">
        <v>30.4</v>
      </c>
      <c r="DG21" s="16">
        <f t="shared" si="74"/>
        <v>9.0000000000003411E-2</v>
      </c>
      <c r="DM21" s="9">
        <v>26.12</v>
      </c>
      <c r="DN21" s="73">
        <v>31.2</v>
      </c>
      <c r="DO21" s="9">
        <f t="shared" si="75"/>
        <v>5.0799999999999983</v>
      </c>
      <c r="DP21" s="73">
        <f t="shared" si="33"/>
        <v>30.950000000000003</v>
      </c>
      <c r="DQ21" s="55">
        <v>24.78</v>
      </c>
      <c r="DR21" s="72">
        <f t="shared" si="76"/>
        <v>30.78</v>
      </c>
      <c r="DS21" s="55">
        <v>25.32</v>
      </c>
      <c r="DT21" s="55">
        <f t="shared" si="77"/>
        <v>5.6325000000000003</v>
      </c>
      <c r="DU21" s="71">
        <f t="shared" si="78"/>
        <v>30.88</v>
      </c>
      <c r="DV21" s="9">
        <f>MAX(DN21,DP21,DR21)-MIN(DN21,DP21,DR21)</f>
        <v>0.41999999999999815</v>
      </c>
      <c r="DW21" s="51">
        <f t="shared" si="79"/>
        <v>30.952500000000001</v>
      </c>
      <c r="DX21" s="9">
        <f t="shared" si="34"/>
        <v>129.15374390270583</v>
      </c>
      <c r="DY21" s="9">
        <f t="shared" si="35"/>
        <v>4.5436095113288846E-2</v>
      </c>
      <c r="DZ21" s="9">
        <f t="shared" si="36"/>
        <v>1</v>
      </c>
      <c r="EA21" s="9">
        <f t="shared" si="80"/>
        <v>4.5515445124263046E-2</v>
      </c>
      <c r="EB21" s="9">
        <f t="shared" si="37"/>
        <v>2.7921107927989148E-2</v>
      </c>
      <c r="EF21" s="9">
        <v>25.69</v>
      </c>
      <c r="EG21" s="9">
        <v>21.48</v>
      </c>
      <c r="EH21" s="9">
        <f t="shared" si="81"/>
        <v>4.2100000000000009</v>
      </c>
      <c r="EI21" s="9">
        <f t="shared" si="82"/>
        <v>26.79</v>
      </c>
      <c r="EJ21" s="9">
        <f t="shared" si="83"/>
        <v>1.0999999999999979</v>
      </c>
      <c r="EK21" s="7">
        <f t="shared" si="84"/>
        <v>26.240000000000002</v>
      </c>
      <c r="EL21" s="9">
        <f t="shared" si="38"/>
        <v>3392.4386306628526</v>
      </c>
      <c r="EM21" s="9">
        <f t="shared" si="39"/>
        <v>1.1934548672852174</v>
      </c>
      <c r="EN21" s="9">
        <f t="shared" si="40"/>
        <v>2.0147074853701934</v>
      </c>
      <c r="EO21" s="9">
        <f t="shared" si="85"/>
        <v>1.1933357430317211</v>
      </c>
      <c r="EP21" s="9">
        <f t="shared" si="41"/>
        <v>0.73204284797281316</v>
      </c>
      <c r="ER21" s="16">
        <v>29.68</v>
      </c>
      <c r="ES21" s="9">
        <v>24.7</v>
      </c>
      <c r="ET21" s="9">
        <v>24.33</v>
      </c>
      <c r="EU21" s="9">
        <v>23.59</v>
      </c>
      <c r="EV21" s="9">
        <f t="shared" si="86"/>
        <v>1.1099999999999994</v>
      </c>
      <c r="EW21" s="11">
        <f t="shared" si="87"/>
        <v>24.206666666666667</v>
      </c>
      <c r="EX21" s="9">
        <f t="shared" si="42"/>
        <v>13897.990164605586</v>
      </c>
      <c r="EY21" s="9">
        <f>EX21/I21</f>
        <v>4.8892922800462681</v>
      </c>
      <c r="EZ21" s="9">
        <f t="shared" si="43"/>
        <v>3.0899538993143714</v>
      </c>
      <c r="FA21" s="9">
        <f t="shared" si="88"/>
        <v>4.8849145752209484</v>
      </c>
      <c r="FB21" s="9">
        <f t="shared" si="44"/>
        <v>2.9966141537533679</v>
      </c>
      <c r="FE21" s="8">
        <v>23.35</v>
      </c>
      <c r="FF21" s="9">
        <v>27.41</v>
      </c>
      <c r="FG21" s="9">
        <v>27.39</v>
      </c>
      <c r="FH21" s="9">
        <f t="shared" si="89"/>
        <v>1.9999999999999574E-2</v>
      </c>
      <c r="FI21" s="11">
        <f t="shared" si="90"/>
        <v>27.4</v>
      </c>
      <c r="FJ21" s="9">
        <f t="shared" si="45"/>
        <v>1517.4696018834184</v>
      </c>
      <c r="FK21" s="9">
        <f>FJ21/I21</f>
        <v>0.53384355016947416</v>
      </c>
      <c r="FL21" s="9">
        <f t="shared" si="46"/>
        <v>1</v>
      </c>
      <c r="FM21" s="9">
        <f t="shared" si="91"/>
        <v>0.53403270402392666</v>
      </c>
      <c r="FN21" s="9">
        <f t="shared" si="47"/>
        <v>0.32759835096459178</v>
      </c>
      <c r="FQ21" s="16">
        <v>25.22</v>
      </c>
      <c r="FR21" s="16">
        <v>31.05</v>
      </c>
      <c r="FS21" s="73">
        <v>30.97</v>
      </c>
      <c r="FT21" s="9">
        <v>29.93</v>
      </c>
      <c r="FU21" s="55">
        <v>24.09</v>
      </c>
      <c r="FV21" s="55">
        <f t="shared" si="92"/>
        <v>6.3599999999999994</v>
      </c>
      <c r="FW21" s="71">
        <f t="shared" si="93"/>
        <v>30.31</v>
      </c>
      <c r="FX21" s="55">
        <v>25.13</v>
      </c>
      <c r="FY21" s="55">
        <f t="shared" si="94"/>
        <v>5.32</v>
      </c>
      <c r="FZ21" s="71">
        <f t="shared" si="95"/>
        <v>30.59</v>
      </c>
      <c r="GA21" s="9">
        <f t="shared" si="96"/>
        <v>1.120000000000001</v>
      </c>
      <c r="GB21" s="11">
        <f t="shared" si="97"/>
        <v>30.623333333333335</v>
      </c>
      <c r="GC21" s="9">
        <f t="shared" si="48"/>
        <v>162.27514280867402</v>
      </c>
      <c r="GD21" s="9">
        <f>GC21/I21</f>
        <v>5.7088154012258356E-2</v>
      </c>
      <c r="GE21" s="9">
        <f t="shared" si="49"/>
        <v>1.0817726570708515</v>
      </c>
      <c r="GF21" s="9">
        <f t="shared" si="98"/>
        <v>5.7180484984309284E-2</v>
      </c>
      <c r="GG21" s="9">
        <f t="shared" si="50"/>
        <v>3.5076939009667935E-2</v>
      </c>
    </row>
    <row r="22" spans="1:189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 t="shared" si="0"/>
        <v>5.32</v>
      </c>
      <c r="F22" s="1">
        <f t="shared" si="1"/>
        <v>27.84</v>
      </c>
      <c r="G22" s="1">
        <f t="shared" si="2"/>
        <v>0.87000000000000099</v>
      </c>
      <c r="H22" s="5">
        <f t="shared" si="3"/>
        <v>28.274999999999999</v>
      </c>
      <c r="I22" s="53">
        <f t="shared" si="4"/>
        <v>827.12281427082769</v>
      </c>
      <c r="K22" s="9">
        <v>19.38</v>
      </c>
      <c r="L22" s="9">
        <v>26.12</v>
      </c>
      <c r="M22" s="9">
        <v>25.36</v>
      </c>
      <c r="N22" s="16">
        <v>25.78</v>
      </c>
      <c r="O22" s="9">
        <v>26.73</v>
      </c>
      <c r="P22">
        <v>25.41</v>
      </c>
      <c r="Q22" s="51">
        <f t="shared" si="51"/>
        <v>25.905000000000001</v>
      </c>
      <c r="R22" s="53">
        <f t="shared" si="5"/>
        <v>4279.7066345186477</v>
      </c>
      <c r="T22" s="1">
        <v>23.21</v>
      </c>
      <c r="U22" s="1">
        <v>29.4</v>
      </c>
      <c r="V22" s="1">
        <f t="shared" si="52"/>
        <v>6.1899999999999977</v>
      </c>
      <c r="W22" s="1">
        <f t="shared" si="53"/>
        <v>28.830000000000002</v>
      </c>
      <c r="X22" s="1">
        <f t="shared" si="54"/>
        <v>0.56999999999999673</v>
      </c>
      <c r="Y22" s="1">
        <v>29.25</v>
      </c>
      <c r="Z22" s="1">
        <v>29.72</v>
      </c>
      <c r="AA22" s="1">
        <v>29.82</v>
      </c>
      <c r="AB22" s="10">
        <f t="shared" si="6"/>
        <v>29.404000000000003</v>
      </c>
      <c r="AC22" s="9">
        <f t="shared" si="7"/>
        <v>378.02036751604214</v>
      </c>
      <c r="AD22" s="9">
        <f t="shared" si="8"/>
        <v>0.45703051710560799</v>
      </c>
      <c r="AE22" s="9">
        <f t="shared" si="9"/>
        <v>2.6222132044634372</v>
      </c>
      <c r="AF22" s="9">
        <f t="shared" si="10"/>
        <v>0.45723254474994918</v>
      </c>
      <c r="AG22" s="9">
        <f t="shared" si="11"/>
        <v>8.844963502041589E-2</v>
      </c>
      <c r="AJ22" s="9">
        <v>35.31</v>
      </c>
      <c r="AK22" s="9">
        <v>36.36</v>
      </c>
      <c r="AL22" s="11">
        <f t="shared" si="99"/>
        <v>35.835000000000001</v>
      </c>
      <c r="AM22" s="9">
        <f t="shared" si="55"/>
        <v>4.370166665298532</v>
      </c>
      <c r="AN22" s="9">
        <f t="shared" si="12"/>
        <v>5.2835765014548289E-3</v>
      </c>
      <c r="AO22" s="9">
        <f t="shared" si="13"/>
        <v>33.891906529842892</v>
      </c>
      <c r="AP22" s="9">
        <f t="shared" si="56"/>
        <v>5.299235654092461E-3</v>
      </c>
      <c r="AQ22" s="9">
        <f t="shared" si="14"/>
        <v>1.0251139488506517E-3</v>
      </c>
      <c r="AU22" s="9">
        <v>30</v>
      </c>
      <c r="AV22" s="9">
        <v>29.83</v>
      </c>
      <c r="AW22" s="9">
        <f t="shared" si="15"/>
        <v>0.17000000000000171</v>
      </c>
      <c r="AX22" s="9">
        <v>28.9</v>
      </c>
      <c r="AY22" s="9">
        <v>30.58</v>
      </c>
      <c r="AZ22" s="10">
        <f t="shared" si="57"/>
        <v>29.827499999999997</v>
      </c>
      <c r="BA22" s="9">
        <f t="shared" si="16"/>
        <v>281.81038937180699</v>
      </c>
      <c r="BB22" s="9">
        <f t="shared" si="17"/>
        <v>0.34071166277796905</v>
      </c>
      <c r="BC22" s="9">
        <f t="shared" si="18"/>
        <v>5.1295468412817673</v>
      </c>
      <c r="BD22" s="9">
        <f t="shared" si="58"/>
        <v>0.34091878479580073</v>
      </c>
      <c r="BE22" s="9">
        <f t="shared" si="19"/>
        <v>6.5949247123874205E-2</v>
      </c>
      <c r="BH22" s="9">
        <v>31.14</v>
      </c>
      <c r="BI22" s="9">
        <v>32.130000000000003</v>
      </c>
      <c r="BJ22" s="9">
        <f t="shared" si="59"/>
        <v>0.99000000000000199</v>
      </c>
      <c r="BK22" s="11">
        <f t="shared" si="20"/>
        <v>31.635000000000002</v>
      </c>
      <c r="BL22" s="9">
        <f t="shared" si="60"/>
        <v>80.452213973859784</v>
      </c>
      <c r="BM22" s="9">
        <f t="shared" si="21"/>
        <v>9.7267555175327369E-2</v>
      </c>
      <c r="BN22" s="9">
        <f t="shared" si="22"/>
        <v>4.5669683303333137</v>
      </c>
      <c r="BP22" s="9">
        <v>28.53</v>
      </c>
      <c r="BQ22" s="9">
        <v>28.04</v>
      </c>
      <c r="BR22" s="9">
        <f t="shared" si="61"/>
        <v>0.49000000000000199</v>
      </c>
      <c r="BS22" s="12">
        <f t="shared" si="62"/>
        <v>28.285</v>
      </c>
      <c r="BT22" s="9">
        <f t="shared" si="23"/>
        <v>821.40624426059901</v>
      </c>
      <c r="BU22" s="9">
        <f t="shared" si="24"/>
        <v>0.99308860798953025</v>
      </c>
      <c r="BV22" s="9">
        <f t="shared" si="25"/>
        <v>3.3893155176823568</v>
      </c>
      <c r="BW22" s="9">
        <f t="shared" si="63"/>
        <v>0.99309249543703471</v>
      </c>
      <c r="BX22" s="9">
        <f t="shared" si="26"/>
        <v>0.19210939766100171</v>
      </c>
      <c r="CB22" s="9">
        <v>35.89</v>
      </c>
      <c r="CC22" s="9">
        <v>37.159999999999997</v>
      </c>
      <c r="CD22" s="13">
        <f t="shared" si="64"/>
        <v>1.269999999999996</v>
      </c>
      <c r="CE22" s="14">
        <f t="shared" si="65"/>
        <v>36.524999999999999</v>
      </c>
      <c r="CF22" s="9">
        <f t="shared" si="66"/>
        <v>2.7081330666327079</v>
      </c>
      <c r="CG22" s="9">
        <f t="shared" si="27"/>
        <v>3.2741607653757384E-3</v>
      </c>
      <c r="CH22" s="9">
        <f t="shared" si="28"/>
        <v>15.969598593700981</v>
      </c>
      <c r="CI22" s="9">
        <f t="shared" si="67"/>
        <v>3.2847516220848244E-3</v>
      </c>
      <c r="CJ22" s="9">
        <f t="shared" si="29"/>
        <v>6.3542082785250794E-4</v>
      </c>
      <c r="CO22" s="9">
        <v>28.45</v>
      </c>
      <c r="CP22" s="9">
        <v>24.23</v>
      </c>
      <c r="CQ22" s="9">
        <f t="shared" si="68"/>
        <v>4.2199999999999989</v>
      </c>
      <c r="CR22" s="15">
        <f t="shared" si="69"/>
        <v>26.34</v>
      </c>
      <c r="CU22" s="16">
        <v>28.29</v>
      </c>
      <c r="CV22" s="16">
        <v>27.17</v>
      </c>
      <c r="CW22" s="16">
        <f t="shared" si="70"/>
        <v>1.1199999999999974</v>
      </c>
      <c r="CX22" s="17">
        <f t="shared" si="71"/>
        <v>27.73</v>
      </c>
      <c r="CY22" s="16">
        <f t="shared" si="30"/>
        <v>1207.0464969790794</v>
      </c>
      <c r="CZ22" s="16">
        <f t="shared" si="31"/>
        <v>1.4593316447729514</v>
      </c>
      <c r="DA22" s="16">
        <f t="shared" si="32"/>
        <v>2035.5510565060576</v>
      </c>
      <c r="DC22" s="16">
        <v>24.24</v>
      </c>
      <c r="DD22" s="16">
        <f t="shared" si="72"/>
        <v>6.75</v>
      </c>
      <c r="DE22" s="18">
        <f t="shared" si="73"/>
        <v>30.11</v>
      </c>
      <c r="DF22" s="16">
        <v>30.99</v>
      </c>
      <c r="DG22" s="16">
        <f t="shared" si="74"/>
        <v>0.87999999999999901</v>
      </c>
      <c r="DM22" s="9">
        <v>24.94</v>
      </c>
      <c r="DN22" s="73">
        <v>29.69</v>
      </c>
      <c r="DO22" s="9">
        <f t="shared" si="75"/>
        <v>4.75</v>
      </c>
      <c r="DP22" s="73">
        <f t="shared" si="33"/>
        <v>29.770000000000003</v>
      </c>
      <c r="DQ22" s="55">
        <v>22.98</v>
      </c>
      <c r="DR22" s="72">
        <f t="shared" si="76"/>
        <v>28.98</v>
      </c>
      <c r="DS22" s="55">
        <v>23.54</v>
      </c>
      <c r="DT22" s="55">
        <f t="shared" si="77"/>
        <v>5.8450000000000024</v>
      </c>
      <c r="DU22" s="71">
        <f t="shared" si="78"/>
        <v>29.099999999999998</v>
      </c>
      <c r="DV22" s="9">
        <f>MAX(DN22,DP22,DR22)-MIN(DN22,DP22,DR22)</f>
        <v>0.7900000000000027</v>
      </c>
      <c r="DW22" s="51">
        <f t="shared" si="79"/>
        <v>29.385000000000002</v>
      </c>
      <c r="DX22" s="9">
        <f t="shared" si="34"/>
        <v>383.03459461065535</v>
      </c>
      <c r="DY22" s="9">
        <f t="shared" si="35"/>
        <v>0.46309276929851073</v>
      </c>
      <c r="DZ22" s="9">
        <f t="shared" si="36"/>
        <v>10.192178006139185</v>
      </c>
      <c r="EA22" s="9">
        <f t="shared" si="80"/>
        <v>0.46329403094518445</v>
      </c>
      <c r="EB22" s="9">
        <f t="shared" si="37"/>
        <v>8.9622203000989192E-2</v>
      </c>
      <c r="EF22" s="9">
        <v>26.05</v>
      </c>
      <c r="EG22" s="9">
        <v>22.02</v>
      </c>
      <c r="EH22" s="9">
        <f t="shared" si="81"/>
        <v>4.0300000000000011</v>
      </c>
      <c r="EI22" s="9">
        <f t="shared" si="82"/>
        <v>27.33</v>
      </c>
      <c r="EJ22" s="9">
        <f t="shared" si="83"/>
        <v>1.2799999999999976</v>
      </c>
      <c r="EK22" s="7">
        <f t="shared" si="84"/>
        <v>26.689999999999998</v>
      </c>
      <c r="EL22" s="9">
        <f t="shared" si="38"/>
        <v>2482.9730169486415</v>
      </c>
      <c r="EM22" s="9">
        <f t="shared" si="39"/>
        <v>3.0019399466542014</v>
      </c>
      <c r="EN22" s="9">
        <f t="shared" si="40"/>
        <v>5.0676661907740428</v>
      </c>
      <c r="EO22" s="9">
        <f t="shared" si="85"/>
        <v>3.000077978571638</v>
      </c>
      <c r="EP22" s="9">
        <f t="shared" si="41"/>
        <v>0.58035195719186139</v>
      </c>
      <c r="ER22" s="16">
        <v>29.32</v>
      </c>
      <c r="ES22" s="9">
        <v>24.16</v>
      </c>
      <c r="ET22" s="9">
        <v>23.59</v>
      </c>
      <c r="EU22" s="9">
        <v>22.83</v>
      </c>
      <c r="EV22" s="9">
        <f t="shared" si="86"/>
        <v>1.3300000000000018</v>
      </c>
      <c r="EW22" s="11">
        <f t="shared" si="87"/>
        <v>23.526666666666667</v>
      </c>
      <c r="EX22" s="9">
        <f t="shared" si="42"/>
        <v>22272.45037696393</v>
      </c>
      <c r="EY22" s="9">
        <f>EX22/I22</f>
        <v>26.927621863022612</v>
      </c>
      <c r="EZ22" s="9">
        <f t="shared" si="43"/>
        <v>17.017822909560696</v>
      </c>
      <c r="FA22" s="9">
        <f t="shared" si="88"/>
        <v>26.877617105026971</v>
      </c>
      <c r="FB22" s="9">
        <f t="shared" si="44"/>
        <v>5.1993574176969961</v>
      </c>
      <c r="FE22" s="8">
        <v>22.67</v>
      </c>
      <c r="FF22" s="9">
        <v>26.97</v>
      </c>
      <c r="FG22" s="9">
        <v>27.02</v>
      </c>
      <c r="FH22" s="9">
        <f t="shared" si="89"/>
        <v>5.0000000000000711E-2</v>
      </c>
      <c r="FI22" s="11">
        <f t="shared" si="90"/>
        <v>26.994999999999997</v>
      </c>
      <c r="FJ22" s="9">
        <f t="shared" si="45"/>
        <v>2009.5832398156028</v>
      </c>
      <c r="FK22" s="9">
        <f>FJ22/I22</f>
        <v>2.4296068312263941</v>
      </c>
      <c r="FL22" s="9">
        <f t="shared" si="46"/>
        <v>4.5511589124849223</v>
      </c>
      <c r="FM22" s="9">
        <f t="shared" si="91"/>
        <v>2.4283897687900957</v>
      </c>
      <c r="FN22" s="9">
        <f t="shared" si="47"/>
        <v>0.46976137460700712</v>
      </c>
      <c r="FQ22" s="16">
        <v>24.39</v>
      </c>
      <c r="FR22" s="16">
        <v>30.04</v>
      </c>
      <c r="FS22" s="73">
        <v>30.04</v>
      </c>
      <c r="FT22" s="9">
        <v>29.42</v>
      </c>
      <c r="FU22" s="55">
        <v>23.45</v>
      </c>
      <c r="FV22" s="55">
        <f t="shared" si="92"/>
        <v>6.2800000000000011</v>
      </c>
      <c r="FW22" s="71">
        <f t="shared" si="93"/>
        <v>29.669999999999998</v>
      </c>
      <c r="FX22" s="55">
        <v>24.22</v>
      </c>
      <c r="FY22" s="55">
        <f t="shared" si="94"/>
        <v>5.5100000000000016</v>
      </c>
      <c r="FZ22" s="71">
        <f t="shared" si="95"/>
        <v>29.68</v>
      </c>
      <c r="GA22" s="9">
        <f t="shared" si="96"/>
        <v>0.61999999999999744</v>
      </c>
      <c r="GB22" s="11">
        <f t="shared" si="97"/>
        <v>29.796666666666663</v>
      </c>
      <c r="GC22" s="9">
        <f t="shared" si="48"/>
        <v>287.90154798975254</v>
      </c>
      <c r="GD22" s="9">
        <f>GC22/I22</f>
        <v>0.34807593627260769</v>
      </c>
      <c r="GE22" s="9">
        <f t="shared" si="49"/>
        <v>6.5957471731033754</v>
      </c>
      <c r="GF22" s="9">
        <f t="shared" si="98"/>
        <v>0.34828333140805479</v>
      </c>
      <c r="GG22" s="9">
        <f t="shared" si="50"/>
        <v>6.7373886440178651E-2</v>
      </c>
    </row>
    <row r="23" spans="1:189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 t="shared" si="0"/>
        <v>5.490000000000002</v>
      </c>
      <c r="F23" s="1">
        <f t="shared" si="1"/>
        <v>27.029999999999998</v>
      </c>
      <c r="G23" s="1">
        <f t="shared" si="2"/>
        <v>1.0400000000000027</v>
      </c>
      <c r="H23" s="5">
        <f t="shared" si="3"/>
        <v>27.549999999999997</v>
      </c>
      <c r="I23" s="53">
        <f t="shared" si="4"/>
        <v>1367.5398799277496</v>
      </c>
      <c r="K23" s="9">
        <v>18.93</v>
      </c>
      <c r="L23" s="9">
        <v>25.7</v>
      </c>
      <c r="M23" s="9">
        <v>26.13</v>
      </c>
      <c r="N23" s="16">
        <v>25.26</v>
      </c>
      <c r="O23" s="9">
        <v>25.77</v>
      </c>
      <c r="P23">
        <v>24.96</v>
      </c>
      <c r="Q23" s="51">
        <f t="shared" si="51"/>
        <v>25.64</v>
      </c>
      <c r="R23" s="53">
        <f t="shared" si="5"/>
        <v>5143.1832692747512</v>
      </c>
      <c r="T23" s="1">
        <v>22.79</v>
      </c>
      <c r="U23" s="1">
        <v>29.22</v>
      </c>
      <c r="V23" s="1">
        <f t="shared" si="52"/>
        <v>6.43</v>
      </c>
      <c r="W23" s="1">
        <f t="shared" si="53"/>
        <v>28.41</v>
      </c>
      <c r="X23" s="1">
        <f t="shared" si="54"/>
        <v>0.80999999999999872</v>
      </c>
      <c r="Y23" s="1">
        <v>28.89</v>
      </c>
      <c r="Z23" s="1">
        <v>29.75</v>
      </c>
      <c r="AA23" s="1">
        <v>29.57</v>
      </c>
      <c r="AB23" s="10">
        <f t="shared" si="6"/>
        <v>29.167999999999999</v>
      </c>
      <c r="AC23" s="9">
        <f t="shared" si="7"/>
        <v>445.24433244797876</v>
      </c>
      <c r="AD23" s="9">
        <f t="shared" si="8"/>
        <v>0.32558051065501803</v>
      </c>
      <c r="AE23" s="9">
        <f t="shared" si="9"/>
        <v>1.8680186162672794</v>
      </c>
      <c r="AF23" s="9">
        <f t="shared" si="10"/>
        <v>0.32578678734082306</v>
      </c>
      <c r="AG23" s="9">
        <f t="shared" si="11"/>
        <v>8.668943557071164E-2</v>
      </c>
      <c r="AJ23" s="9">
        <v>34.46</v>
      </c>
      <c r="AK23" s="9">
        <v>35.32</v>
      </c>
      <c r="AL23" s="11">
        <f t="shared" si="99"/>
        <v>34.89</v>
      </c>
      <c r="AM23" s="9">
        <f t="shared" si="55"/>
        <v>8.4165091518946724</v>
      </c>
      <c r="AN23" s="9">
        <f t="shared" si="12"/>
        <v>6.1544890027918873E-3</v>
      </c>
      <c r="AO23" s="9">
        <f t="shared" si="13"/>
        <v>39.478441537495343</v>
      </c>
      <c r="AP23" s="9">
        <f t="shared" si="56"/>
        <v>6.1721977489326181E-3</v>
      </c>
      <c r="AQ23" s="9">
        <f t="shared" si="14"/>
        <v>1.6423758110424122E-3</v>
      </c>
      <c r="AU23" s="9">
        <v>30.23</v>
      </c>
      <c r="AV23" s="9">
        <v>30.07</v>
      </c>
      <c r="AW23" s="9">
        <f t="shared" si="15"/>
        <v>0.16000000000000014</v>
      </c>
      <c r="AX23" s="9">
        <v>31.78</v>
      </c>
      <c r="AY23" s="9">
        <v>30.55</v>
      </c>
      <c r="AZ23" s="10">
        <f t="shared" si="57"/>
        <v>30.657499999999999</v>
      </c>
      <c r="BA23" s="9">
        <f t="shared" si="16"/>
        <v>158.47508741452347</v>
      </c>
      <c r="BB23" s="9">
        <f t="shared" si="17"/>
        <v>0.11588333893626275</v>
      </c>
      <c r="BC23" s="9">
        <f t="shared" si="18"/>
        <v>1.7446688215808492</v>
      </c>
      <c r="BD23" s="9">
        <f t="shared" si="58"/>
        <v>0.11602438858059212</v>
      </c>
      <c r="BE23" s="9">
        <f t="shared" si="19"/>
        <v>3.0873224910641161E-2</v>
      </c>
      <c r="BH23" s="9">
        <v>30.34</v>
      </c>
      <c r="BI23" s="9">
        <v>31.97</v>
      </c>
      <c r="BJ23" s="9">
        <f t="shared" si="59"/>
        <v>1.629999999999999</v>
      </c>
      <c r="BK23" s="11">
        <f t="shared" si="20"/>
        <v>31.155000000000001</v>
      </c>
      <c r="BL23" s="9">
        <f t="shared" si="60"/>
        <v>112.23130168590556</v>
      </c>
      <c r="BM23" s="9">
        <f t="shared" si="21"/>
        <v>8.2068028386737074E-2</v>
      </c>
      <c r="BN23" s="9">
        <f t="shared" si="22"/>
        <v>3.8533104476568045</v>
      </c>
      <c r="BP23" s="9">
        <v>27.36</v>
      </c>
      <c r="BQ23" s="9">
        <v>26.57</v>
      </c>
      <c r="BR23" s="9">
        <f t="shared" si="61"/>
        <v>0.78999999999999915</v>
      </c>
      <c r="BS23" s="12">
        <f t="shared" si="62"/>
        <v>26.965</v>
      </c>
      <c r="BT23" s="9">
        <f t="shared" si="23"/>
        <v>2051.8329509945829</v>
      </c>
      <c r="BU23" s="9">
        <f t="shared" si="24"/>
        <v>1.5003825344405943</v>
      </c>
      <c r="BV23" s="9">
        <f t="shared" si="25"/>
        <v>5.1206606998886262</v>
      </c>
      <c r="BW23" s="9">
        <f t="shared" si="63"/>
        <v>1.5000389892858152</v>
      </c>
      <c r="BX23" s="9">
        <f t="shared" si="26"/>
        <v>0.39914919317832515</v>
      </c>
      <c r="CB23" s="9">
        <v>35.200000000000003</v>
      </c>
      <c r="CC23" s="9">
        <v>39.06</v>
      </c>
      <c r="CD23" s="13">
        <f t="shared" si="64"/>
        <v>3.8599999999999994</v>
      </c>
      <c r="CE23" s="14">
        <f t="shared" si="65"/>
        <v>37.130000000000003</v>
      </c>
      <c r="CF23" s="9">
        <f t="shared" si="66"/>
        <v>1.7800983596894209</v>
      </c>
      <c r="CG23" s="9">
        <f t="shared" si="27"/>
        <v>1.3016793044334969E-3</v>
      </c>
      <c r="CH23" s="9">
        <f t="shared" si="28"/>
        <v>6.3488928855774498</v>
      </c>
      <c r="CI23" s="9">
        <f t="shared" si="67"/>
        <v>1.3065698777208073E-3</v>
      </c>
      <c r="CJ23" s="9">
        <f t="shared" si="29"/>
        <v>3.4766850478444111E-4</v>
      </c>
      <c r="CO23" s="9">
        <v>28.54</v>
      </c>
      <c r="CP23" s="9">
        <v>24.16</v>
      </c>
      <c r="CQ23" s="9">
        <f t="shared" si="68"/>
        <v>4.379999999999999</v>
      </c>
      <c r="CR23" s="15">
        <f t="shared" si="69"/>
        <v>26.35</v>
      </c>
      <c r="CU23" s="16">
        <v>28.52</v>
      </c>
      <c r="CV23" s="16">
        <v>27.13</v>
      </c>
      <c r="CW23" s="16">
        <f t="shared" si="70"/>
        <v>1.3900000000000006</v>
      </c>
      <c r="CX23" s="17">
        <f t="shared" si="71"/>
        <v>27.824999999999999</v>
      </c>
      <c r="CY23" s="16">
        <f t="shared" si="30"/>
        <v>1130.082110551172</v>
      </c>
      <c r="CZ23" s="16">
        <f t="shared" si="31"/>
        <v>0.82636135672392752</v>
      </c>
      <c r="DA23" s="16">
        <f t="shared" si="32"/>
        <v>1152.6514475034753</v>
      </c>
      <c r="DC23" s="16">
        <v>24.25</v>
      </c>
      <c r="DD23" s="16">
        <f t="shared" si="72"/>
        <v>6.52</v>
      </c>
      <c r="DE23" s="18">
        <f t="shared" si="73"/>
        <v>30.12</v>
      </c>
      <c r="DF23" s="16">
        <v>30.77</v>
      </c>
      <c r="DG23" s="16">
        <f t="shared" si="74"/>
        <v>0.64999999999999858</v>
      </c>
      <c r="DM23" s="9">
        <v>26.78</v>
      </c>
      <c r="DN23" s="73">
        <v>32.72</v>
      </c>
      <c r="DO23" s="9">
        <f t="shared" si="75"/>
        <v>5.9399999999999977</v>
      </c>
      <c r="DP23" s="73">
        <f t="shared" si="33"/>
        <v>31.61</v>
      </c>
      <c r="DQ23" s="55">
        <v>24.61</v>
      </c>
      <c r="DR23" s="72">
        <f t="shared" si="76"/>
        <v>30.61</v>
      </c>
      <c r="DS23" s="55">
        <v>25.31</v>
      </c>
      <c r="DT23" s="55">
        <f t="shared" si="77"/>
        <v>6.1425000000000018</v>
      </c>
      <c r="DU23" s="71">
        <f t="shared" si="78"/>
        <v>30.869999999999997</v>
      </c>
      <c r="DV23" s="9">
        <f>MAX(DN23,DP23,DR23)-MIN(DN23,DP23,DR23)</f>
        <v>2.1099999999999994</v>
      </c>
      <c r="DW23" s="51">
        <f t="shared" si="79"/>
        <v>31.452500000000001</v>
      </c>
      <c r="DX23" s="9">
        <f t="shared" si="34"/>
        <v>91.307615222332544</v>
      </c>
      <c r="DY23" s="9">
        <f t="shared" si="35"/>
        <v>6.6767789782595996E-2</v>
      </c>
      <c r="DZ23" s="9">
        <f t="shared" si="36"/>
        <v>1.469487851368376</v>
      </c>
      <c r="EA23" s="9">
        <f t="shared" si="80"/>
        <v>6.6869864306267221E-2</v>
      </c>
      <c r="EB23" s="9">
        <f t="shared" si="37"/>
        <v>1.7793572418073302E-2</v>
      </c>
      <c r="EF23" s="9">
        <v>26.08</v>
      </c>
      <c r="EG23" s="9">
        <v>21.5</v>
      </c>
      <c r="EH23" s="9">
        <f t="shared" si="81"/>
        <v>4.5799999999999983</v>
      </c>
      <c r="EI23" s="9">
        <f t="shared" si="82"/>
        <v>26.81</v>
      </c>
      <c r="EJ23" s="9">
        <f t="shared" si="83"/>
        <v>0.73000000000000043</v>
      </c>
      <c r="EK23" s="7">
        <f t="shared" si="84"/>
        <v>26.445</v>
      </c>
      <c r="EL23" s="9">
        <f t="shared" si="38"/>
        <v>2942.8355922820201</v>
      </c>
      <c r="EM23" s="9">
        <f t="shared" si="39"/>
        <v>2.1519193958990779</v>
      </c>
      <c r="EN23" s="9">
        <f t="shared" si="40"/>
        <v>3.6327206278803179</v>
      </c>
      <c r="EO23" s="9">
        <f t="shared" si="85"/>
        <v>2.1509887809147514</v>
      </c>
      <c r="EP23" s="9">
        <f t="shared" si="41"/>
        <v>0.57236208029934244</v>
      </c>
      <c r="ER23" s="16">
        <v>30.28</v>
      </c>
      <c r="ES23" s="9">
        <v>25.47</v>
      </c>
      <c r="ET23" s="9">
        <v>24.42</v>
      </c>
      <c r="EU23" s="9">
        <v>23.56</v>
      </c>
      <c r="EV23" s="9">
        <f t="shared" si="86"/>
        <v>1.9100000000000001</v>
      </c>
      <c r="EW23" s="11">
        <f t="shared" si="87"/>
        <v>24.483333333333334</v>
      </c>
      <c r="EX23" s="9">
        <f t="shared" si="42"/>
        <v>11471.49446741467</v>
      </c>
      <c r="EY23" s="9">
        <f>EX23/I23</f>
        <v>8.3884167736451953</v>
      </c>
      <c r="EZ23" s="9">
        <f t="shared" si="43"/>
        <v>5.3013441688852696</v>
      </c>
      <c r="FA23" s="9">
        <f t="shared" si="88"/>
        <v>8.3783529825649925</v>
      </c>
      <c r="FB23" s="9">
        <f t="shared" si="44"/>
        <v>2.2294172731778432</v>
      </c>
      <c r="FE23" s="8">
        <v>22.69</v>
      </c>
      <c r="FF23" s="9">
        <v>26.44</v>
      </c>
      <c r="FG23" s="9">
        <v>26.55</v>
      </c>
      <c r="FH23" s="9">
        <f t="shared" si="89"/>
        <v>0.10999999999999943</v>
      </c>
      <c r="FI23" s="11">
        <f t="shared" si="90"/>
        <v>26.495000000000001</v>
      </c>
      <c r="FJ23" s="9">
        <f t="shared" si="45"/>
        <v>2842.5361726327533</v>
      </c>
      <c r="FK23" s="9">
        <f>FJ23/I23</f>
        <v>2.0785764381386316</v>
      </c>
      <c r="FL23" s="9">
        <f t="shared" si="46"/>
        <v>3.8936059777790066</v>
      </c>
      <c r="FM23" s="9">
        <f t="shared" si="91"/>
        <v>2.077718206595323</v>
      </c>
      <c r="FN23" s="9">
        <f t="shared" si="47"/>
        <v>0.55286532666013422</v>
      </c>
      <c r="FQ23" s="16">
        <v>25.13</v>
      </c>
      <c r="FR23" s="16">
        <v>30.46</v>
      </c>
      <c r="FS23" s="73">
        <v>30.44</v>
      </c>
      <c r="FT23" s="9">
        <v>29.59</v>
      </c>
      <c r="FU23" s="55">
        <v>23.13</v>
      </c>
      <c r="FV23" s="55">
        <f t="shared" si="92"/>
        <v>6.8850000000000016</v>
      </c>
      <c r="FW23" s="71">
        <f t="shared" si="93"/>
        <v>29.349999999999998</v>
      </c>
      <c r="FX23" s="55">
        <v>24.05</v>
      </c>
      <c r="FY23" s="55">
        <f t="shared" si="94"/>
        <v>5.9649999999999999</v>
      </c>
      <c r="FZ23" s="71">
        <f t="shared" si="95"/>
        <v>29.51</v>
      </c>
      <c r="GA23" s="9">
        <f t="shared" si="96"/>
        <v>0.87000000000000099</v>
      </c>
      <c r="GB23" s="11">
        <f t="shared" si="97"/>
        <v>29.766666666666666</v>
      </c>
      <c r="GC23" s="9">
        <f t="shared" si="48"/>
        <v>293.95442353605955</v>
      </c>
      <c r="GD23" s="9">
        <f>GC23/I23</f>
        <v>0.21495126237312354</v>
      </c>
      <c r="GE23" s="9">
        <f t="shared" si="49"/>
        <v>4.0731462115271322</v>
      </c>
      <c r="GF23" s="9">
        <f t="shared" si="98"/>
        <v>0.21513785931108226</v>
      </c>
      <c r="GG23" s="9">
        <f t="shared" si="50"/>
        <v>5.7246580641890608E-2</v>
      </c>
    </row>
    <row r="24" spans="1:189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 t="shared" si="0"/>
        <v>5.3599999999999994</v>
      </c>
      <c r="F24" s="1">
        <f t="shared" si="1"/>
        <v>26.52</v>
      </c>
      <c r="G24" s="1">
        <f t="shared" si="2"/>
        <v>0.91000000000000014</v>
      </c>
      <c r="H24" s="5">
        <f t="shared" si="3"/>
        <v>26.975000000000001</v>
      </c>
      <c r="I24" s="53">
        <f t="shared" si="4"/>
        <v>2037.6519291302693</v>
      </c>
      <c r="K24" s="9">
        <v>17.670000000000002</v>
      </c>
      <c r="L24" s="9">
        <v>24.12</v>
      </c>
      <c r="M24" s="9">
        <v>24.88</v>
      </c>
      <c r="N24" s="16">
        <v>23.16</v>
      </c>
      <c r="O24" s="9">
        <v>23.25</v>
      </c>
      <c r="P24">
        <v>23.7</v>
      </c>
      <c r="Q24" s="51">
        <f t="shared" si="51"/>
        <v>23.987500000000001</v>
      </c>
      <c r="R24" s="53">
        <f t="shared" si="5"/>
        <v>16179.496410534062</v>
      </c>
      <c r="T24" s="1">
        <v>23.11</v>
      </c>
      <c r="U24" s="1">
        <v>28.16</v>
      </c>
      <c r="V24" s="1">
        <f t="shared" si="52"/>
        <v>5.0500000000000007</v>
      </c>
      <c r="W24" s="1">
        <f t="shared" si="53"/>
        <v>28.73</v>
      </c>
      <c r="X24" s="1">
        <f t="shared" si="54"/>
        <v>0.57000000000000028</v>
      </c>
      <c r="Y24" s="1">
        <v>29.67</v>
      </c>
      <c r="Z24" s="1">
        <v>29.36</v>
      </c>
      <c r="AA24" s="1">
        <v>29.29</v>
      </c>
      <c r="AB24" s="10">
        <f t="shared" si="6"/>
        <v>29.042000000000002</v>
      </c>
      <c r="AC24" s="9">
        <f t="shared" si="7"/>
        <v>485.90302188818828</v>
      </c>
      <c r="AD24" s="9">
        <f t="shared" si="8"/>
        <v>0.23846222946211731</v>
      </c>
      <c r="AE24" s="9">
        <f t="shared" si="9"/>
        <v>1.3681773611560901</v>
      </c>
      <c r="AF24" s="9">
        <f t="shared" si="10"/>
        <v>0.2386552535349292</v>
      </c>
      <c r="AG24" s="9">
        <f t="shared" si="11"/>
        <v>3.0091503460335456E-2</v>
      </c>
      <c r="AJ24" s="9">
        <v>36.200000000000003</v>
      </c>
      <c r="AK24" s="9">
        <v>36.590000000000003</v>
      </c>
      <c r="AL24" s="11">
        <f t="shared" si="99"/>
        <v>36.395000000000003</v>
      </c>
      <c r="AM24" s="9">
        <f t="shared" si="55"/>
        <v>2.9636437683287462</v>
      </c>
      <c r="AN24" s="9">
        <f t="shared" si="12"/>
        <v>1.4544406362836061E-3</v>
      </c>
      <c r="AO24" s="9">
        <f t="shared" si="13"/>
        <v>9.3296209649952448</v>
      </c>
      <c r="AP24" s="9">
        <f t="shared" si="56"/>
        <v>1.4598137193700552E-3</v>
      </c>
      <c r="AQ24" s="9">
        <f t="shared" si="14"/>
        <v>1.8406462433662681E-4</v>
      </c>
      <c r="AU24" s="9">
        <v>29.84</v>
      </c>
      <c r="AV24" s="9">
        <v>29.92</v>
      </c>
      <c r="AW24" s="9">
        <f t="shared" si="15"/>
        <v>8.0000000000001847E-2</v>
      </c>
      <c r="AX24" s="9">
        <v>28.55</v>
      </c>
      <c r="AY24" s="9">
        <v>29.95</v>
      </c>
      <c r="AZ24" s="10">
        <f t="shared" si="57"/>
        <v>29.565000000000001</v>
      </c>
      <c r="BA24" s="9">
        <f t="shared" si="16"/>
        <v>338.08196194689543</v>
      </c>
      <c r="BB24" s="9">
        <f t="shared" si="17"/>
        <v>0.16591742540208962</v>
      </c>
      <c r="BC24" s="9">
        <f t="shared" si="18"/>
        <v>2.4979514890851111</v>
      </c>
      <c r="BD24" s="9">
        <f t="shared" si="58"/>
        <v>0.16608572676206398</v>
      </c>
      <c r="BE24" s="9">
        <f t="shared" si="19"/>
        <v>2.0941375258020506E-2</v>
      </c>
      <c r="BH24" s="9">
        <v>31.51</v>
      </c>
      <c r="BI24" s="9">
        <v>33.39</v>
      </c>
      <c r="BJ24" s="9">
        <f t="shared" si="59"/>
        <v>1.879999999999999</v>
      </c>
      <c r="BK24" s="11">
        <f t="shared" si="20"/>
        <v>32.450000000000003</v>
      </c>
      <c r="BL24" s="9">
        <f t="shared" si="60"/>
        <v>45.715134304435225</v>
      </c>
      <c r="BM24" s="9">
        <f t="shared" si="21"/>
        <v>2.2435202818936701E-2</v>
      </c>
      <c r="BN24" s="9">
        <f t="shared" si="22"/>
        <v>1.0533919617286582</v>
      </c>
      <c r="BP24" s="9">
        <v>29.5</v>
      </c>
      <c r="BQ24" s="9">
        <v>27.99</v>
      </c>
      <c r="BR24" s="9">
        <f t="shared" si="61"/>
        <v>1.5100000000000016</v>
      </c>
      <c r="BS24" s="12">
        <f t="shared" si="62"/>
        <v>28.744999999999997</v>
      </c>
      <c r="BT24" s="9">
        <f t="shared" si="23"/>
        <v>597.04353498811884</v>
      </c>
      <c r="BU24" s="9">
        <f t="shared" si="24"/>
        <v>0.29300565344492119</v>
      </c>
      <c r="BV24" s="9">
        <f t="shared" si="25"/>
        <v>1</v>
      </c>
      <c r="BW24" s="9">
        <f t="shared" si="63"/>
        <v>0.29320873730797054</v>
      </c>
      <c r="BX24" s="9">
        <f t="shared" si="26"/>
        <v>3.6970029373403462E-2</v>
      </c>
      <c r="CB24" s="9">
        <v>37.83</v>
      </c>
      <c r="CC24" s="9">
        <v>39.04</v>
      </c>
      <c r="CD24" s="13">
        <f t="shared" si="64"/>
        <v>1.2100000000000009</v>
      </c>
      <c r="CE24" s="14">
        <f t="shared" si="65"/>
        <v>38.435000000000002</v>
      </c>
      <c r="CF24" s="9">
        <f t="shared" si="66"/>
        <v>0.72007544255631295</v>
      </c>
      <c r="CG24" s="9">
        <f t="shared" si="27"/>
        <v>3.53384909494166E-4</v>
      </c>
      <c r="CH24" s="9">
        <f t="shared" si="28"/>
        <v>1.7236218860638477</v>
      </c>
      <c r="CI24" s="9">
        <f t="shared" si="67"/>
        <v>3.5497375911140396E-4</v>
      </c>
      <c r="CJ24" s="9">
        <f t="shared" si="29"/>
        <v>4.4757841876150985E-5</v>
      </c>
      <c r="CO24" s="9">
        <v>28.12</v>
      </c>
      <c r="CP24" s="9">
        <v>25.23</v>
      </c>
      <c r="CQ24" s="9">
        <f t="shared" si="68"/>
        <v>2.8900000000000006</v>
      </c>
      <c r="CR24" s="15">
        <f t="shared" si="69"/>
        <v>26.675000000000001</v>
      </c>
      <c r="CU24" s="16">
        <v>29.65</v>
      </c>
      <c r="CV24" s="16">
        <v>27.84</v>
      </c>
      <c r="CW24" s="16">
        <f t="shared" si="70"/>
        <v>1.8099999999999987</v>
      </c>
      <c r="CX24" s="17">
        <f t="shared" si="71"/>
        <v>28.744999999999997</v>
      </c>
      <c r="CY24" s="16">
        <f t="shared" si="30"/>
        <v>597.04353498811884</v>
      </c>
      <c r="CZ24" s="16">
        <f t="shared" si="31"/>
        <v>0.29300565344492119</v>
      </c>
      <c r="DA24" s="16">
        <f t="shared" si="32"/>
        <v>408.69939987140606</v>
      </c>
      <c r="DC24" s="16">
        <v>25.6</v>
      </c>
      <c r="DD24" s="16">
        <f t="shared" si="72"/>
        <v>7.1299999999999955</v>
      </c>
      <c r="DE24" s="18">
        <f t="shared" si="73"/>
        <v>31.470000000000002</v>
      </c>
      <c r="DF24" s="16">
        <v>32.729999999999997</v>
      </c>
      <c r="DG24" s="16">
        <f t="shared" si="74"/>
        <v>1.2599999999999945</v>
      </c>
      <c r="DM24" s="9">
        <v>27.01</v>
      </c>
      <c r="DN24" s="73">
        <v>31.47</v>
      </c>
      <c r="DO24" s="9">
        <f t="shared" si="75"/>
        <v>4.4599999999999973</v>
      </c>
      <c r="DP24" s="73">
        <f t="shared" si="33"/>
        <v>31.840000000000003</v>
      </c>
      <c r="DQ24" s="55">
        <v>24.98</v>
      </c>
      <c r="DR24" s="72">
        <f t="shared" si="76"/>
        <v>30.98</v>
      </c>
      <c r="DS24" s="55">
        <v>25.08</v>
      </c>
      <c r="DT24" s="55">
        <f t="shared" si="77"/>
        <v>6.1525000000000034</v>
      </c>
      <c r="DU24" s="71">
        <f t="shared" si="78"/>
        <v>30.639999999999997</v>
      </c>
      <c r="DV24" s="9">
        <f>MAX(DN24,DP24,DR24)-MIN(DN24,DP24,DR24)</f>
        <v>0.86000000000000298</v>
      </c>
      <c r="DW24" s="51">
        <f t="shared" si="79"/>
        <v>31.232500000000002</v>
      </c>
      <c r="DX24" s="9">
        <f t="shared" si="34"/>
        <v>106.35820520480122</v>
      </c>
      <c r="DY24" s="9">
        <f t="shared" si="35"/>
        <v>5.2196454008805168E-2</v>
      </c>
      <c r="DZ24" s="9">
        <f t="shared" si="36"/>
        <v>1.1487882899853139</v>
      </c>
      <c r="EA24" s="9">
        <f t="shared" si="80"/>
        <v>5.228351694119876E-2</v>
      </c>
      <c r="EB24" s="9">
        <f t="shared" si="37"/>
        <v>6.5923109072657613E-3</v>
      </c>
      <c r="EF24" s="9">
        <v>27.06</v>
      </c>
      <c r="EG24" s="9">
        <v>23.09</v>
      </c>
      <c r="EH24" s="9">
        <f t="shared" si="81"/>
        <v>3.9699999999999989</v>
      </c>
      <c r="EI24" s="9">
        <f t="shared" si="82"/>
        <v>28.4</v>
      </c>
      <c r="EJ24" s="9">
        <f t="shared" si="83"/>
        <v>1.3399999999999999</v>
      </c>
      <c r="EK24" s="7">
        <f t="shared" si="84"/>
        <v>27.729999999999997</v>
      </c>
      <c r="EL24" s="9">
        <f t="shared" si="38"/>
        <v>1207.0464969790848</v>
      </c>
      <c r="EM24" s="9">
        <f t="shared" si="39"/>
        <v>0.59237128761941615</v>
      </c>
      <c r="EN24" s="9">
        <f t="shared" si="40"/>
        <v>1</v>
      </c>
      <c r="EO24" s="9">
        <f t="shared" si="85"/>
        <v>0.59254638547079286</v>
      </c>
      <c r="EP24" s="9">
        <f t="shared" si="41"/>
        <v>7.4712839314027377E-2</v>
      </c>
      <c r="ER24" s="16">
        <v>31.26</v>
      </c>
      <c r="ES24" s="9">
        <v>26.38</v>
      </c>
      <c r="ET24" s="9">
        <v>24.24</v>
      </c>
      <c r="EU24" s="9">
        <v>24.27</v>
      </c>
      <c r="EV24" s="9">
        <f t="shared" si="86"/>
        <v>2.1400000000000006</v>
      </c>
      <c r="EW24" s="11">
        <f t="shared" si="87"/>
        <v>24.963333333333335</v>
      </c>
      <c r="EX24" s="9">
        <f t="shared" si="42"/>
        <v>8223.2595864857412</v>
      </c>
      <c r="EY24" s="9">
        <f>EX24/I24</f>
        <v>4.0356547008475951</v>
      </c>
      <c r="EZ24" s="9">
        <f t="shared" si="43"/>
        <v>2.5504687109956112</v>
      </c>
      <c r="FA24" s="9">
        <f t="shared" si="88"/>
        <v>4.0324780116810333</v>
      </c>
      <c r="FB24" s="9">
        <f t="shared" si="44"/>
        <v>0.50844607124672758</v>
      </c>
      <c r="FE24" s="8">
        <v>23.1</v>
      </c>
      <c r="FF24" s="9">
        <v>27.25</v>
      </c>
      <c r="FG24" s="9">
        <v>27.03</v>
      </c>
      <c r="FH24" s="9">
        <f t="shared" si="89"/>
        <v>0.21999999999999886</v>
      </c>
      <c r="FI24" s="11">
        <f t="shared" si="90"/>
        <v>27.14</v>
      </c>
      <c r="FJ24" s="9">
        <f t="shared" si="45"/>
        <v>1817.3224851205027</v>
      </c>
      <c r="FK24" s="9">
        <f>FJ24/I24</f>
        <v>0.89187091236734939</v>
      </c>
      <c r="FL24" s="9">
        <f t="shared" si="46"/>
        <v>1.6706597131017424</v>
      </c>
      <c r="FM24" s="9">
        <f t="shared" si="91"/>
        <v>0.89192851942009321</v>
      </c>
      <c r="FN24" s="9">
        <f t="shared" si="47"/>
        <v>0.11246125836728517</v>
      </c>
      <c r="FQ24" s="16">
        <v>26.36</v>
      </c>
      <c r="FR24" s="16">
        <v>31.12</v>
      </c>
      <c r="FS24" s="73">
        <v>30.82</v>
      </c>
      <c r="FT24" s="9">
        <v>30.65</v>
      </c>
      <c r="FU24" s="55">
        <v>23.19</v>
      </c>
      <c r="FV24" s="55">
        <f t="shared" si="92"/>
        <v>7.5449999999999982</v>
      </c>
      <c r="FW24" s="71">
        <f t="shared" si="93"/>
        <v>29.41</v>
      </c>
      <c r="FX24" s="55">
        <v>24.59</v>
      </c>
      <c r="FY24" s="55">
        <f t="shared" si="94"/>
        <v>6.1449999999999996</v>
      </c>
      <c r="FZ24" s="71">
        <f t="shared" si="95"/>
        <v>30.05</v>
      </c>
      <c r="GA24" s="9">
        <f t="shared" si="96"/>
        <v>0.47000000000000242</v>
      </c>
      <c r="GB24" s="11">
        <f t="shared" si="97"/>
        <v>30.093333333333334</v>
      </c>
      <c r="GC24" s="9">
        <f t="shared" si="48"/>
        <v>234.36243411986661</v>
      </c>
      <c r="GD24" s="9">
        <f>GC24/I24</f>
        <v>0.11501593121446384</v>
      </c>
      <c r="GE24" s="9">
        <f t="shared" si="49"/>
        <v>2.179455469669457</v>
      </c>
      <c r="GF24" s="9">
        <f t="shared" si="98"/>
        <v>0.11515641341977037</v>
      </c>
      <c r="GG24" s="9">
        <f t="shared" si="50"/>
        <v>1.4519812832838703E-2</v>
      </c>
    </row>
    <row r="25" spans="1:189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 t="shared" si="0"/>
        <v>4.7800000000000011</v>
      </c>
      <c r="F25" s="1">
        <f t="shared" si="1"/>
        <v>28.47</v>
      </c>
      <c r="G25" s="1">
        <f t="shared" si="2"/>
        <v>0.33000000000000185</v>
      </c>
      <c r="H25" s="5">
        <f t="shared" si="3"/>
        <v>28.634999999999998</v>
      </c>
      <c r="I25" s="53">
        <f t="shared" si="4"/>
        <v>644.37398716693986</v>
      </c>
      <c r="K25" s="9">
        <v>18.649999999999999</v>
      </c>
      <c r="L25" s="9">
        <v>24.66</v>
      </c>
      <c r="M25" s="9">
        <v>25.11</v>
      </c>
      <c r="N25" s="16">
        <v>24.58</v>
      </c>
      <c r="O25" s="9">
        <v>25.35</v>
      </c>
      <c r="P25">
        <v>24.68</v>
      </c>
      <c r="Q25" s="51">
        <f t="shared" si="51"/>
        <v>24.950000000000003</v>
      </c>
      <c r="R25" s="53">
        <f t="shared" si="5"/>
        <v>8299.6542355479796</v>
      </c>
      <c r="T25" s="1">
        <v>23.34</v>
      </c>
      <c r="U25" s="1">
        <v>28.19</v>
      </c>
      <c r="V25" s="1">
        <f t="shared" si="52"/>
        <v>4.8500000000000014</v>
      </c>
      <c r="W25" s="1">
        <f t="shared" si="53"/>
        <v>28.96</v>
      </c>
      <c r="X25" s="1">
        <f t="shared" si="54"/>
        <v>0.76999999999999957</v>
      </c>
      <c r="Y25" s="1">
        <v>29.65</v>
      </c>
      <c r="Z25" s="1">
        <v>29.44</v>
      </c>
      <c r="AA25" s="1">
        <v>29.63</v>
      </c>
      <c r="AB25" s="10">
        <f t="shared" si="6"/>
        <v>29.173999999999999</v>
      </c>
      <c r="AC25" s="9">
        <f t="shared" si="7"/>
        <v>443.3954171324508</v>
      </c>
      <c r="AD25" s="9">
        <f t="shared" si="8"/>
        <v>0.68810260184754957</v>
      </c>
      <c r="AE25" s="9">
        <f t="shared" si="9"/>
        <v>3.9479896003823138</v>
      </c>
      <c r="AF25" s="9">
        <f t="shared" si="10"/>
        <v>0.68824780079534797</v>
      </c>
      <c r="AG25" s="9">
        <f t="shared" si="11"/>
        <v>5.3511767784153681E-2</v>
      </c>
      <c r="AJ25" s="9">
        <v>35.28</v>
      </c>
      <c r="AK25" s="9">
        <v>37.04</v>
      </c>
      <c r="AL25" s="11">
        <f t="shared" si="99"/>
        <v>36.159999999999997</v>
      </c>
      <c r="AM25" s="9">
        <f t="shared" si="55"/>
        <v>3.4882531894798219</v>
      </c>
      <c r="AN25" s="9">
        <f t="shared" si="12"/>
        <v>5.4133985215888457E-3</v>
      </c>
      <c r="AO25" s="9">
        <f t="shared" si="13"/>
        <v>34.724659830696197</v>
      </c>
      <c r="AP25" s="9">
        <f t="shared" si="56"/>
        <v>5.4293680462591341E-3</v>
      </c>
      <c r="AQ25" s="9">
        <f t="shared" si="14"/>
        <v>4.2213731997454567E-4</v>
      </c>
      <c r="AU25" s="9">
        <v>29.34</v>
      </c>
      <c r="AV25" s="9">
        <v>29.33</v>
      </c>
      <c r="AW25" s="9">
        <f t="shared" si="15"/>
        <v>1.0000000000001563E-2</v>
      </c>
      <c r="AX25" s="9">
        <v>28.82</v>
      </c>
      <c r="AY25" s="9">
        <v>30.31</v>
      </c>
      <c r="AZ25" s="10">
        <f t="shared" si="57"/>
        <v>29.450000000000003</v>
      </c>
      <c r="BA25" s="9">
        <f t="shared" si="16"/>
        <v>366.15081065627595</v>
      </c>
      <c r="BB25" s="9">
        <f t="shared" si="17"/>
        <v>0.56822717544216472</v>
      </c>
      <c r="BC25" s="9">
        <f t="shared" si="18"/>
        <v>8.5548815357672829</v>
      </c>
      <c r="BD25" s="9">
        <f t="shared" si="58"/>
        <v>0.56840848661800514</v>
      </c>
      <c r="BE25" s="9">
        <f t="shared" si="19"/>
        <v>4.4194173824159223E-2</v>
      </c>
      <c r="BH25" s="9">
        <v>30.8</v>
      </c>
      <c r="BI25" s="9">
        <v>34.43</v>
      </c>
      <c r="BJ25" s="9">
        <f t="shared" si="59"/>
        <v>3.629999999999999</v>
      </c>
      <c r="BK25" s="11">
        <f t="shared" si="20"/>
        <v>32.615000000000002</v>
      </c>
      <c r="BL25" s="9">
        <f t="shared" si="60"/>
        <v>40.771998541092572</v>
      </c>
      <c r="BM25" s="9">
        <f t="shared" si="21"/>
        <v>6.3273812030108609E-2</v>
      </c>
      <c r="BN25" s="9">
        <f t="shared" si="22"/>
        <v>2.9708724061182976</v>
      </c>
      <c r="BP25" s="9">
        <v>29.47</v>
      </c>
      <c r="BQ25" s="9">
        <v>27.54</v>
      </c>
      <c r="BR25" s="9">
        <f t="shared" si="61"/>
        <v>1.9299999999999997</v>
      </c>
      <c r="BS25" s="12">
        <f t="shared" si="62"/>
        <v>28.504999999999999</v>
      </c>
      <c r="BT25" s="9">
        <f t="shared" si="23"/>
        <v>705.17027950733666</v>
      </c>
      <c r="BU25" s="9">
        <f t="shared" si="24"/>
        <v>1.0943493895644272</v>
      </c>
      <c r="BV25" s="9">
        <f t="shared" si="25"/>
        <v>3.7349087865642208</v>
      </c>
      <c r="BW25" s="9">
        <f t="shared" si="63"/>
        <v>1.0942937012607388</v>
      </c>
      <c r="BX25" s="9">
        <f t="shared" si="26"/>
        <v>8.5082132281217304E-2</v>
      </c>
      <c r="CB25" s="9">
        <v>39.22</v>
      </c>
      <c r="CC25" s="9">
        <v>39.21</v>
      </c>
      <c r="CD25" s="13">
        <f t="shared" si="64"/>
        <v>9.9999999999980105E-3</v>
      </c>
      <c r="CE25" s="14">
        <f t="shared" si="65"/>
        <v>39.215000000000003</v>
      </c>
      <c r="CF25" s="9">
        <f t="shared" si="66"/>
        <v>0.41922000614118377</v>
      </c>
      <c r="CG25" s="9">
        <f t="shared" si="27"/>
        <v>6.5058493125138401E-4</v>
      </c>
      <c r="CH25" s="9">
        <f t="shared" si="28"/>
        <v>3.1732040506578048</v>
      </c>
      <c r="CI25" s="9">
        <f t="shared" si="67"/>
        <v>6.5328493886040431E-4</v>
      </c>
      <c r="CJ25" s="9">
        <f t="shared" si="29"/>
        <v>5.0793379804170203E-5</v>
      </c>
      <c r="CO25" s="9">
        <v>29.37</v>
      </c>
      <c r="CP25" s="9">
        <v>25.32</v>
      </c>
      <c r="CQ25" s="9">
        <f t="shared" si="68"/>
        <v>4.0500000000000007</v>
      </c>
      <c r="CR25" s="15">
        <f t="shared" si="69"/>
        <v>27.344999999999999</v>
      </c>
      <c r="CU25" s="16">
        <v>29.65</v>
      </c>
      <c r="CV25" s="16">
        <v>29.08</v>
      </c>
      <c r="CW25" s="16">
        <f t="shared" si="70"/>
        <v>0.57000000000000028</v>
      </c>
      <c r="CX25" s="17">
        <f t="shared" si="71"/>
        <v>29.364999999999998</v>
      </c>
      <c r="CY25" s="16">
        <f t="shared" si="30"/>
        <v>388.38459893985566</v>
      </c>
      <c r="CZ25" s="16">
        <f t="shared" si="31"/>
        <v>0.60273165378296956</v>
      </c>
      <c r="DA25" s="16">
        <f t="shared" si="32"/>
        <v>840.72120209416255</v>
      </c>
      <c r="DC25" s="16">
        <v>26.2</v>
      </c>
      <c r="DD25" s="16">
        <f t="shared" si="72"/>
        <v>5.5800000000000018</v>
      </c>
      <c r="DE25" s="18">
        <f t="shared" si="73"/>
        <v>32.07</v>
      </c>
      <c r="DF25" s="16">
        <v>31.78</v>
      </c>
      <c r="DG25" s="16">
        <f t="shared" si="74"/>
        <v>0.28999999999999915</v>
      </c>
      <c r="DM25" s="9">
        <v>27.52</v>
      </c>
      <c r="DN25" s="73">
        <v>32.04</v>
      </c>
      <c r="DO25" s="9">
        <f t="shared" si="75"/>
        <v>4.5199999999999996</v>
      </c>
      <c r="DP25" s="73">
        <f t="shared" si="33"/>
        <v>32.35</v>
      </c>
      <c r="DQ25" s="55">
        <v>24.68</v>
      </c>
      <c r="DR25" s="72">
        <f t="shared" si="76"/>
        <v>30.68</v>
      </c>
      <c r="DS25" s="55">
        <v>25.22</v>
      </c>
      <c r="DT25" s="55">
        <f t="shared" si="77"/>
        <v>6.2424999999999997</v>
      </c>
      <c r="DU25" s="71">
        <f t="shared" si="78"/>
        <v>30.779999999999998</v>
      </c>
      <c r="DV25" s="9">
        <f>MAX(DN25,DP25,DR25)-MIN(DN25,DP25,DR25)</f>
        <v>1.6700000000000017</v>
      </c>
      <c r="DW25" s="51">
        <f t="shared" si="79"/>
        <v>31.462499999999999</v>
      </c>
      <c r="DX25" s="9">
        <f t="shared" si="34"/>
        <v>90.676552499990592</v>
      </c>
      <c r="DY25" s="9">
        <f t="shared" si="35"/>
        <v>0.14072038025411282</v>
      </c>
      <c r="DZ25" s="9">
        <f t="shared" si="36"/>
        <v>3.0971055039665121</v>
      </c>
      <c r="EA25" s="9">
        <f t="shared" si="80"/>
        <v>0.14087621907961817</v>
      </c>
      <c r="EB25" s="9">
        <f t="shared" si="37"/>
        <v>1.0953228637979609E-2</v>
      </c>
      <c r="EF25" s="9">
        <v>26.69</v>
      </c>
      <c r="EG25" s="9">
        <v>23.12</v>
      </c>
      <c r="EH25" s="9">
        <f t="shared" si="81"/>
        <v>3.5700000000000003</v>
      </c>
      <c r="EI25" s="9">
        <f t="shared" si="82"/>
        <v>28.43</v>
      </c>
      <c r="EJ25" s="9">
        <f t="shared" si="83"/>
        <v>1.7399999999999984</v>
      </c>
      <c r="EK25" s="7">
        <f t="shared" si="84"/>
        <v>27.560000000000002</v>
      </c>
      <c r="EL25" s="9">
        <f t="shared" si="38"/>
        <v>1358.0882757276181</v>
      </c>
      <c r="EM25" s="9">
        <f t="shared" si="39"/>
        <v>2.1076087843002487</v>
      </c>
      <c r="EN25" s="9">
        <f t="shared" si="40"/>
        <v>3.5579185358057646</v>
      </c>
      <c r="EO25" s="9">
        <f t="shared" si="85"/>
        <v>2.1067220719096653</v>
      </c>
      <c r="EP25" s="9">
        <f t="shared" si="41"/>
        <v>0.16379917548229547</v>
      </c>
      <c r="ER25" s="16">
        <v>30.85</v>
      </c>
      <c r="ES25" s="9">
        <v>25.16</v>
      </c>
      <c r="ET25" s="9">
        <v>25.41</v>
      </c>
      <c r="EU25" s="9">
        <v>24.31</v>
      </c>
      <c r="EV25" s="9">
        <f t="shared" si="86"/>
        <v>1.1000000000000014</v>
      </c>
      <c r="EW25" s="11">
        <f t="shared" si="87"/>
        <v>24.959999999999997</v>
      </c>
      <c r="EX25" s="9">
        <f t="shared" si="42"/>
        <v>8242.2920715748023</v>
      </c>
      <c r="EY25" s="9">
        <f>EX25/I25</f>
        <v>12.791162020386537</v>
      </c>
      <c r="EZ25" s="9">
        <f t="shared" si="43"/>
        <v>8.083808186914375</v>
      </c>
      <c r="FA25" s="9">
        <f t="shared" si="88"/>
        <v>12.772774181706405</v>
      </c>
      <c r="FB25" s="9">
        <f t="shared" si="44"/>
        <v>0.99309249543703981</v>
      </c>
      <c r="FE25" s="8">
        <v>24.34</v>
      </c>
      <c r="FF25" s="9">
        <v>27.35</v>
      </c>
      <c r="FG25" s="9">
        <v>27.14</v>
      </c>
      <c r="FH25" s="9">
        <f t="shared" si="89"/>
        <v>0.21000000000000085</v>
      </c>
      <c r="FI25" s="11">
        <f t="shared" si="90"/>
        <v>27.245000000000001</v>
      </c>
      <c r="FJ25" s="9">
        <f t="shared" si="45"/>
        <v>1689.685977761909</v>
      </c>
      <c r="FK25" s="9">
        <f>FJ25/I25</f>
        <v>2.6222132044634465</v>
      </c>
      <c r="FL25" s="9">
        <f t="shared" si="46"/>
        <v>4.9119507084631779</v>
      </c>
      <c r="FM25" s="9">
        <f t="shared" si="91"/>
        <v>2.6207868077167209</v>
      </c>
      <c r="FN25" s="9">
        <f t="shared" si="47"/>
        <v>0.20376808310065661</v>
      </c>
      <c r="FQ25" s="16">
        <v>26.05</v>
      </c>
      <c r="FR25" s="16">
        <v>31.1</v>
      </c>
      <c r="FS25" s="73">
        <v>31.03</v>
      </c>
      <c r="FT25" s="9">
        <v>30.72</v>
      </c>
      <c r="FU25" s="55">
        <v>23.84</v>
      </c>
      <c r="FV25" s="55">
        <f t="shared" si="92"/>
        <v>7.0350000000000001</v>
      </c>
      <c r="FW25" s="71">
        <f t="shared" si="93"/>
        <v>30.06</v>
      </c>
      <c r="FX25" s="55">
        <v>24.25</v>
      </c>
      <c r="FY25" s="55">
        <f t="shared" si="94"/>
        <v>6.625</v>
      </c>
      <c r="FZ25" s="71">
        <f t="shared" si="95"/>
        <v>29.71</v>
      </c>
      <c r="GA25" s="9">
        <f t="shared" si="96"/>
        <v>0.38000000000000256</v>
      </c>
      <c r="GB25" s="11">
        <f t="shared" si="97"/>
        <v>30.266666666666669</v>
      </c>
      <c r="GC25" s="9">
        <f t="shared" si="48"/>
        <v>207.81648743649612</v>
      </c>
      <c r="GD25" s="9">
        <f>GC25/I25</f>
        <v>0.32250911982059338</v>
      </c>
      <c r="GE25" s="9">
        <f t="shared" si="49"/>
        <v>6.1112774359982049</v>
      </c>
      <c r="GF25" s="9">
        <f t="shared" si="98"/>
        <v>0.32271517703810976</v>
      </c>
      <c r="GG25" s="9">
        <f t="shared" si="50"/>
        <v>2.5091340058230518E-2</v>
      </c>
    </row>
    <row r="26" spans="1:189" s="47" customFormat="1" ht="15.75" customHeight="1">
      <c r="A26" s="32" t="s">
        <v>57</v>
      </c>
      <c r="B26" s="32" t="s">
        <v>107</v>
      </c>
      <c r="C26" s="31">
        <v>27.07</v>
      </c>
      <c r="D26" s="31">
        <v>31.49</v>
      </c>
      <c r="E26" s="31">
        <f t="shared" si="0"/>
        <v>4.4199999999999982</v>
      </c>
      <c r="F26" s="31">
        <f t="shared" si="1"/>
        <v>31.52</v>
      </c>
      <c r="G26" s="31">
        <f t="shared" si="2"/>
        <v>3.0000000000001137E-2</v>
      </c>
      <c r="H26" s="33">
        <f t="shared" si="3"/>
        <v>31.504999999999999</v>
      </c>
      <c r="I26" s="54">
        <f t="shared" si="4"/>
        <v>88.042831251400216</v>
      </c>
      <c r="J26" s="54"/>
      <c r="K26" s="34">
        <v>22.21</v>
      </c>
      <c r="L26" s="34">
        <v>28.22</v>
      </c>
      <c r="M26" s="34">
        <v>28.13</v>
      </c>
      <c r="N26" s="42">
        <v>25.58</v>
      </c>
      <c r="O26" s="34">
        <v>27.68</v>
      </c>
      <c r="P26">
        <v>28.24</v>
      </c>
      <c r="Q26" s="51">
        <f t="shared" si="51"/>
        <v>28.067499999999999</v>
      </c>
      <c r="R26" s="54">
        <f t="shared" si="5"/>
        <v>955.14432574197576</v>
      </c>
      <c r="S26" s="49"/>
      <c r="T26" s="31">
        <v>26.08</v>
      </c>
      <c r="U26" s="31">
        <v>31.34</v>
      </c>
      <c r="V26" s="31">
        <f t="shared" si="52"/>
        <v>5.2600000000000016</v>
      </c>
      <c r="W26" s="31">
        <f t="shared" si="53"/>
        <v>31.7</v>
      </c>
      <c r="X26" s="31">
        <f t="shared" si="54"/>
        <v>0.35999999999999943</v>
      </c>
      <c r="Y26" s="31">
        <v>31.79</v>
      </c>
      <c r="Z26" s="31">
        <v>31.14</v>
      </c>
      <c r="AA26" s="31">
        <v>30.94</v>
      </c>
      <c r="AB26" s="35">
        <f t="shared" si="6"/>
        <v>31.381999999999998</v>
      </c>
      <c r="AC26" s="34">
        <f t="shared" si="7"/>
        <v>95.882996944984484</v>
      </c>
      <c r="AD26" s="34">
        <f t="shared" si="8"/>
        <v>1.0890494499341714</v>
      </c>
      <c r="AE26" s="34">
        <f t="shared" si="9"/>
        <v>6.2484226786789021</v>
      </c>
      <c r="AF26" s="9">
        <f t="shared" si="10"/>
        <v>1.0889970153361073</v>
      </c>
      <c r="AG26" s="9">
        <f t="shared" si="11"/>
        <v>0.10051620406865257</v>
      </c>
      <c r="AH26" s="9"/>
      <c r="AI26" s="34"/>
      <c r="AJ26" s="34" t="s">
        <v>54</v>
      </c>
      <c r="AK26" s="34" t="s">
        <v>54</v>
      </c>
      <c r="AL26" s="36">
        <v>41</v>
      </c>
      <c r="AM26" s="34">
        <f t="shared" si="55"/>
        <v>0.12156260552373735</v>
      </c>
      <c r="AN26" s="34">
        <f t="shared" si="12"/>
        <v>1.3807212216588507E-3</v>
      </c>
      <c r="AO26" s="34">
        <f t="shared" si="13"/>
        <v>8.8567421282434751</v>
      </c>
      <c r="AP26" s="9">
        <f t="shared" si="56"/>
        <v>1.3858626525394358E-3</v>
      </c>
      <c r="AQ26" s="9">
        <f t="shared" si="14"/>
        <v>1.279173874969566E-4</v>
      </c>
      <c r="AR26" s="34"/>
      <c r="AS26" s="34"/>
      <c r="AT26" s="34"/>
      <c r="AU26" s="34">
        <v>32.840000000000003</v>
      </c>
      <c r="AV26" s="34">
        <v>32.56</v>
      </c>
      <c r="AW26" s="34">
        <f t="shared" si="15"/>
        <v>0.28000000000000114</v>
      </c>
      <c r="AX26" s="34">
        <v>32.33</v>
      </c>
      <c r="AY26" s="34">
        <v>31.98</v>
      </c>
      <c r="AZ26" s="35">
        <f t="shared" si="57"/>
        <v>32.427500000000002</v>
      </c>
      <c r="BA26" s="34">
        <f t="shared" si="16"/>
        <v>46.434096542633284</v>
      </c>
      <c r="BB26" s="34">
        <f t="shared" si="17"/>
        <v>0.52740349080828552</v>
      </c>
      <c r="BC26" s="34">
        <f t="shared" si="18"/>
        <v>7.9402650566722839</v>
      </c>
      <c r="BD26" s="9">
        <f t="shared" si="58"/>
        <v>0.52759397699099109</v>
      </c>
      <c r="BE26" s="9">
        <f t="shared" si="19"/>
        <v>4.8697786228781147E-2</v>
      </c>
      <c r="BF26" s="34"/>
      <c r="BG26" s="34"/>
      <c r="BH26" s="34">
        <v>31.19</v>
      </c>
      <c r="BI26" s="34">
        <v>32.42</v>
      </c>
      <c r="BJ26" s="34">
        <f t="shared" si="59"/>
        <v>1.2300000000000004</v>
      </c>
      <c r="BK26" s="36">
        <f t="shared" si="20"/>
        <v>31.805</v>
      </c>
      <c r="BL26" s="34">
        <f t="shared" si="60"/>
        <v>71.504603041603275</v>
      </c>
      <c r="BM26" s="34">
        <f t="shared" si="21"/>
        <v>0.81215701523076678</v>
      </c>
      <c r="BN26" s="34">
        <f t="shared" si="22"/>
        <v>38.132914527677798</v>
      </c>
      <c r="BO26" s="37"/>
      <c r="BP26" s="34">
        <v>29.02</v>
      </c>
      <c r="BQ26" s="34">
        <v>27.87</v>
      </c>
      <c r="BR26" s="34">
        <f t="shared" si="61"/>
        <v>1.1499999999999986</v>
      </c>
      <c r="BS26" s="38">
        <f t="shared" si="62"/>
        <v>28.445</v>
      </c>
      <c r="BT26" s="34">
        <f t="shared" si="23"/>
        <v>735.13313779414239</v>
      </c>
      <c r="BU26" s="34">
        <f t="shared" si="24"/>
        <v>8.3497216905147056</v>
      </c>
      <c r="BV26" s="34">
        <f t="shared" si="25"/>
        <v>28.496793807032379</v>
      </c>
      <c r="BW26" s="9">
        <f t="shared" si="63"/>
        <v>8.3397260867289642</v>
      </c>
      <c r="BX26" s="9">
        <f t="shared" si="26"/>
        <v>0.76977034592843996</v>
      </c>
      <c r="BY26" s="34"/>
      <c r="BZ26" s="34"/>
      <c r="CA26" s="34"/>
      <c r="CB26" s="34">
        <v>39.93</v>
      </c>
      <c r="CC26" s="34" t="s">
        <v>54</v>
      </c>
      <c r="CD26" s="39">
        <f t="shared" si="64"/>
        <v>0</v>
      </c>
      <c r="CE26" s="40">
        <f t="shared" si="65"/>
        <v>39.93</v>
      </c>
      <c r="CF26" s="34">
        <f t="shared" si="66"/>
        <v>0.25531950866180103</v>
      </c>
      <c r="CG26" s="34">
        <f t="shared" si="27"/>
        <v>2.8999465945473042E-3</v>
      </c>
      <c r="CH26" s="34">
        <f t="shared" si="28"/>
        <v>14.144382752316069</v>
      </c>
      <c r="CI26" s="9">
        <f t="shared" si="67"/>
        <v>2.9095262951615276E-3</v>
      </c>
      <c r="CJ26" s="9">
        <f t="shared" si="29"/>
        <v>2.6855403156206449E-4</v>
      </c>
      <c r="CK26" s="37"/>
      <c r="CL26" s="34"/>
      <c r="CM26" s="34"/>
      <c r="CN26" s="34"/>
      <c r="CO26" s="34">
        <v>30.33</v>
      </c>
      <c r="CP26" s="34">
        <v>29.1</v>
      </c>
      <c r="CQ26" s="34">
        <f t="shared" si="68"/>
        <v>1.2299999999999969</v>
      </c>
      <c r="CR26" s="41">
        <f t="shared" si="69"/>
        <v>29.715</v>
      </c>
      <c r="CS26" s="37"/>
      <c r="CT26" s="34"/>
      <c r="CU26" s="42" t="s">
        <v>54</v>
      </c>
      <c r="CV26" s="42">
        <v>36.81</v>
      </c>
      <c r="CW26" s="42" t="e">
        <f t="shared" si="70"/>
        <v>#VALUE!</v>
      </c>
      <c r="CX26" s="43">
        <f t="shared" si="71"/>
        <v>36.81</v>
      </c>
      <c r="CY26" s="42">
        <f t="shared" si="30"/>
        <v>2.2224295350366154</v>
      </c>
      <c r="CZ26" s="42">
        <f t="shared" si="31"/>
        <v>2.5242595035257574E-2</v>
      </c>
      <c r="DA26" s="42">
        <f t="shared" si="32"/>
        <v>35.209673672887035</v>
      </c>
      <c r="DB26" s="34"/>
      <c r="DC26" s="42">
        <v>26.82</v>
      </c>
      <c r="DD26" s="42">
        <f t="shared" si="72"/>
        <v>4.3299999999999983</v>
      </c>
      <c r="DE26" s="44">
        <f t="shared" si="73"/>
        <v>32.69</v>
      </c>
      <c r="DF26" s="42">
        <v>31.15</v>
      </c>
      <c r="DG26" s="42">
        <f t="shared" si="74"/>
        <v>1.5399999999999991</v>
      </c>
      <c r="DH26" s="37"/>
      <c r="DI26" s="34"/>
      <c r="DJ26" s="34"/>
      <c r="DK26" s="34"/>
      <c r="DL26" s="34"/>
      <c r="DM26" s="34">
        <v>26.29</v>
      </c>
      <c r="DN26" s="74">
        <v>32.64</v>
      </c>
      <c r="DO26" s="34">
        <f t="shared" si="75"/>
        <v>6.3500000000000014</v>
      </c>
      <c r="DP26" s="74">
        <f t="shared" si="33"/>
        <v>31.119999999999997</v>
      </c>
      <c r="DQ26" s="55">
        <v>26.9</v>
      </c>
      <c r="DR26" s="72">
        <f t="shared" si="76"/>
        <v>32.9</v>
      </c>
      <c r="DS26" s="55">
        <v>26.85</v>
      </c>
      <c r="DT26" s="55">
        <f t="shared" si="77"/>
        <v>5.4174999999999969</v>
      </c>
      <c r="DU26" s="71">
        <f t="shared" si="78"/>
        <v>32.410000000000004</v>
      </c>
      <c r="DV26" s="9">
        <f>MAX(DN26,DP26,DR26)-MIN(DN26,DP26,DR26)</f>
        <v>1.7800000000000011</v>
      </c>
      <c r="DW26" s="51">
        <f t="shared" si="79"/>
        <v>32.267499999999998</v>
      </c>
      <c r="DX26" s="34">
        <f t="shared" si="34"/>
        <v>51.883468294146489</v>
      </c>
      <c r="DY26" s="34">
        <f t="shared" si="35"/>
        <v>0.58929804456193413</v>
      </c>
      <c r="DZ26" s="34">
        <f t="shared" si="36"/>
        <v>12.969821528293705</v>
      </c>
      <c r="EA26" s="9">
        <f t="shared" si="80"/>
        <v>0.58947396461640666</v>
      </c>
      <c r="EB26" s="9">
        <f t="shared" si="37"/>
        <v>5.4409410206007786E-2</v>
      </c>
      <c r="EC26" s="34"/>
      <c r="ED26" s="34"/>
      <c r="EE26" s="34"/>
      <c r="EF26" s="34">
        <v>28.24</v>
      </c>
      <c r="EG26" s="34">
        <v>22.7</v>
      </c>
      <c r="EH26" s="34">
        <f t="shared" si="81"/>
        <v>5.5399999999999991</v>
      </c>
      <c r="EI26" s="34">
        <f t="shared" si="82"/>
        <v>28.009999999999998</v>
      </c>
      <c r="EJ26" s="34">
        <f t="shared" si="83"/>
        <v>0.23000000000000043</v>
      </c>
      <c r="EK26" s="45">
        <f t="shared" si="84"/>
        <v>28.125</v>
      </c>
      <c r="EL26" s="34">
        <f t="shared" si="38"/>
        <v>917.80411387092545</v>
      </c>
      <c r="EM26" s="34">
        <f t="shared" si="39"/>
        <v>10.424518394350578</v>
      </c>
      <c r="EN26" s="34">
        <f t="shared" si="40"/>
        <v>17.597946781391052</v>
      </c>
      <c r="EO26" s="9">
        <f t="shared" si="85"/>
        <v>10.410734843535462</v>
      </c>
      <c r="EP26" s="9">
        <f t="shared" si="41"/>
        <v>0.96092783846103313</v>
      </c>
      <c r="EQ26" s="34"/>
      <c r="ER26" s="42">
        <v>34.44</v>
      </c>
      <c r="ES26" s="34">
        <v>29.18</v>
      </c>
      <c r="ET26" s="34">
        <v>29.1</v>
      </c>
      <c r="EU26" s="34">
        <v>27.79</v>
      </c>
      <c r="EV26" s="34">
        <f t="shared" si="86"/>
        <v>1.3900000000000006</v>
      </c>
      <c r="EW26" s="36">
        <f t="shared" si="87"/>
        <v>28.689999999999998</v>
      </c>
      <c r="EX26" s="34">
        <f t="shared" si="42"/>
        <v>620.25746521306792</v>
      </c>
      <c r="EY26" s="34">
        <f>EX26/I26</f>
        <v>7.0449513764722722</v>
      </c>
      <c r="EZ26" s="34">
        <f t="shared" si="43"/>
        <v>4.4522956962606957</v>
      </c>
      <c r="FA26" s="9">
        <f t="shared" si="88"/>
        <v>7.0371926073794917</v>
      </c>
      <c r="FB26" s="9">
        <f t="shared" si="44"/>
        <v>0.64954437728688696</v>
      </c>
      <c r="FC26" s="34"/>
      <c r="FD26" s="34"/>
      <c r="FE26" s="46">
        <v>24.64</v>
      </c>
      <c r="FF26" s="34">
        <v>29.62</v>
      </c>
      <c r="FG26" s="34">
        <v>29.83</v>
      </c>
      <c r="FH26" s="34">
        <f t="shared" si="89"/>
        <v>0.2099999999999973</v>
      </c>
      <c r="FI26" s="36">
        <f t="shared" si="90"/>
        <v>29.725000000000001</v>
      </c>
      <c r="FJ26" s="34">
        <f t="shared" si="45"/>
        <v>302.57288065948745</v>
      </c>
      <c r="FK26" s="34">
        <f>FJ26/I26</f>
        <v>3.4366555045863021</v>
      </c>
      <c r="FL26" s="34">
        <f t="shared" si="46"/>
        <v>6.437570526974242</v>
      </c>
      <c r="FM26" s="9">
        <f t="shared" si="91"/>
        <v>3.4342617457510092</v>
      </c>
      <c r="FN26" s="9">
        <f t="shared" si="47"/>
        <v>0.31698797113280752</v>
      </c>
      <c r="FO26" s="37"/>
      <c r="FP26" s="37"/>
      <c r="FQ26" s="42">
        <v>30.4</v>
      </c>
      <c r="FR26" s="42">
        <v>33.97</v>
      </c>
      <c r="FS26" s="74">
        <v>33.9</v>
      </c>
      <c r="FT26" s="34">
        <v>32.14</v>
      </c>
      <c r="FU26" s="55">
        <v>26.62</v>
      </c>
      <c r="FV26" s="55">
        <f t="shared" si="92"/>
        <v>6.399999999999995</v>
      </c>
      <c r="FW26" s="71">
        <f t="shared" si="93"/>
        <v>32.840000000000003</v>
      </c>
      <c r="FX26" s="55">
        <v>28.01</v>
      </c>
      <c r="FY26" s="55">
        <f t="shared" si="94"/>
        <v>5.0099999999999945</v>
      </c>
      <c r="FZ26" s="71">
        <f t="shared" si="95"/>
        <v>33.47</v>
      </c>
      <c r="GA26" s="34">
        <f t="shared" si="96"/>
        <v>1.8299999999999983</v>
      </c>
      <c r="GB26" s="11">
        <f t="shared" si="97"/>
        <v>33.403333333333336</v>
      </c>
      <c r="GC26" s="34">
        <f t="shared" si="48"/>
        <v>23.600217203633623</v>
      </c>
      <c r="GD26" s="34">
        <f>GC26/I26</f>
        <v>0.26805381958066338</v>
      </c>
      <c r="GE26" s="34">
        <f t="shared" si="49"/>
        <v>5.0793951505858779</v>
      </c>
      <c r="GF26" s="9">
        <f t="shared" si="98"/>
        <v>0.26825308481450583</v>
      </c>
      <c r="GG26" s="9">
        <f t="shared" si="50"/>
        <v>2.4760198086436772E-2</v>
      </c>
    </row>
    <row r="27" spans="1:189" s="47" customFormat="1" ht="15.75" customHeight="1">
      <c r="A27" s="32" t="s">
        <v>63</v>
      </c>
      <c r="B27" s="32" t="s">
        <v>107</v>
      </c>
      <c r="C27" s="31">
        <v>24.23</v>
      </c>
      <c r="D27" s="31">
        <v>28.83</v>
      </c>
      <c r="E27" s="31">
        <f t="shared" si="0"/>
        <v>4.5999999999999979</v>
      </c>
      <c r="F27" s="31">
        <f t="shared" si="1"/>
        <v>28.68</v>
      </c>
      <c r="G27" s="31">
        <f t="shared" si="2"/>
        <v>0.14999999999999858</v>
      </c>
      <c r="H27" s="33">
        <f t="shared" si="3"/>
        <v>28.754999999999999</v>
      </c>
      <c r="I27" s="54">
        <f t="shared" si="4"/>
        <v>592.9171330705019</v>
      </c>
      <c r="J27" s="54"/>
      <c r="K27" s="34">
        <v>20.91</v>
      </c>
      <c r="L27" s="34">
        <v>28.01</v>
      </c>
      <c r="M27" s="34">
        <v>27.01</v>
      </c>
      <c r="N27" s="42">
        <v>24.22</v>
      </c>
      <c r="O27" s="34">
        <v>27.41</v>
      </c>
      <c r="P27">
        <v>26.94</v>
      </c>
      <c r="Q27" s="51">
        <f t="shared" si="51"/>
        <v>27.342500000000001</v>
      </c>
      <c r="R27" s="54">
        <f t="shared" si="5"/>
        <v>1579.2067804227679</v>
      </c>
      <c r="S27" s="49"/>
      <c r="T27" s="31">
        <v>24.5</v>
      </c>
      <c r="U27" s="31">
        <v>30.06</v>
      </c>
      <c r="V27" s="31">
        <f t="shared" si="52"/>
        <v>5.5599999999999987</v>
      </c>
      <c r="W27" s="31">
        <f t="shared" si="53"/>
        <v>30.12</v>
      </c>
      <c r="X27" s="31">
        <f t="shared" si="54"/>
        <v>6.0000000000002274E-2</v>
      </c>
      <c r="Y27" s="31">
        <v>29.83</v>
      </c>
      <c r="Z27" s="31">
        <v>29.71</v>
      </c>
      <c r="AA27" s="31">
        <v>29.75</v>
      </c>
      <c r="AB27" s="35">
        <f t="shared" si="6"/>
        <v>29.893999999999998</v>
      </c>
      <c r="AC27" s="34">
        <f t="shared" si="7"/>
        <v>269.10836646194645</v>
      </c>
      <c r="AD27" s="34">
        <f t="shared" si="8"/>
        <v>0.45387180004114946</v>
      </c>
      <c r="AE27" s="34">
        <f t="shared" si="9"/>
        <v>2.6040900610723949</v>
      </c>
      <c r="AF27" s="9">
        <f t="shared" si="10"/>
        <v>0.45407420886075495</v>
      </c>
      <c r="AG27" s="9">
        <f t="shared" si="11"/>
        <v>0.17057758680346835</v>
      </c>
      <c r="AH27" s="9"/>
      <c r="AI27" s="34"/>
      <c r="AJ27" s="34" t="s">
        <v>54</v>
      </c>
      <c r="AK27" s="34" t="s">
        <v>54</v>
      </c>
      <c r="AL27" s="36">
        <v>41</v>
      </c>
      <c r="AM27" s="34">
        <f t="shared" si="55"/>
        <v>0.12156260552373735</v>
      </c>
      <c r="AN27" s="34">
        <f t="shared" si="12"/>
        <v>2.0502461262033176E-4</v>
      </c>
      <c r="AO27" s="34">
        <f t="shared" si="13"/>
        <v>1.3151460957047219</v>
      </c>
      <c r="AP27" s="9">
        <f t="shared" si="56"/>
        <v>2.0600971585205493E-4</v>
      </c>
      <c r="AQ27" s="9">
        <f t="shared" si="14"/>
        <v>7.738964138984579E-5</v>
      </c>
      <c r="AR27" s="34"/>
      <c r="AS27" s="34"/>
      <c r="AT27" s="34"/>
      <c r="AU27" s="34">
        <v>32.18</v>
      </c>
      <c r="AV27" s="34">
        <v>31.13</v>
      </c>
      <c r="AW27" s="34">
        <f t="shared" si="15"/>
        <v>1.0500000000000007</v>
      </c>
      <c r="AX27" s="34">
        <v>30.31</v>
      </c>
      <c r="AY27" s="34">
        <v>30.11</v>
      </c>
      <c r="AZ27" s="35">
        <f t="shared" si="57"/>
        <v>30.932500000000001</v>
      </c>
      <c r="BA27" s="34">
        <f t="shared" si="16"/>
        <v>130.95768824280921</v>
      </c>
      <c r="BB27" s="34">
        <f t="shared" si="17"/>
        <v>0.22087013671645317</v>
      </c>
      <c r="BC27" s="34">
        <f t="shared" si="18"/>
        <v>3.3252859702242441</v>
      </c>
      <c r="BD27" s="9">
        <f t="shared" si="58"/>
        <v>0.22105848252337426</v>
      </c>
      <c r="BE27" s="9">
        <f t="shared" si="19"/>
        <v>8.3042863381032006E-2</v>
      </c>
      <c r="BF27" s="34"/>
      <c r="BG27" s="34"/>
      <c r="BH27" s="34">
        <v>29.2</v>
      </c>
      <c r="BI27" s="34">
        <v>30.6</v>
      </c>
      <c r="BJ27" s="34">
        <f t="shared" si="59"/>
        <v>1.4000000000000021</v>
      </c>
      <c r="BK27" s="36">
        <f t="shared" si="20"/>
        <v>29.9</v>
      </c>
      <c r="BL27" s="34">
        <f t="shared" si="60"/>
        <v>267.99087086676928</v>
      </c>
      <c r="BM27" s="34">
        <f t="shared" si="21"/>
        <v>0.45198705842575698</v>
      </c>
      <c r="BN27" s="34">
        <f t="shared" si="22"/>
        <v>21.221984842017985</v>
      </c>
      <c r="BO27" s="37"/>
      <c r="BP27" s="34">
        <v>28.63</v>
      </c>
      <c r="BQ27" s="34">
        <v>28.07</v>
      </c>
      <c r="BR27" s="34">
        <f t="shared" si="61"/>
        <v>0.55999999999999872</v>
      </c>
      <c r="BS27" s="38">
        <f t="shared" si="62"/>
        <v>28.35</v>
      </c>
      <c r="BT27" s="34">
        <f t="shared" si="23"/>
        <v>785.19947400536989</v>
      </c>
      <c r="BU27" s="34">
        <f t="shared" si="24"/>
        <v>1.324298844155688</v>
      </c>
      <c r="BV27" s="34">
        <f t="shared" si="25"/>
        <v>4.5197040691388155</v>
      </c>
      <c r="BW27" s="9">
        <f t="shared" si="63"/>
        <v>1.324088910395395</v>
      </c>
      <c r="BX27" s="9">
        <f t="shared" si="26"/>
        <v>0.49740744275071075</v>
      </c>
      <c r="BY27" s="34"/>
      <c r="BZ27" s="34"/>
      <c r="CA27" s="34"/>
      <c r="CB27" s="34" t="s">
        <v>54</v>
      </c>
      <c r="CC27" s="34" t="s">
        <v>54</v>
      </c>
      <c r="CD27" s="39">
        <f t="shared" si="64"/>
        <v>0</v>
      </c>
      <c r="CE27" s="40">
        <v>41</v>
      </c>
      <c r="CF27" s="34">
        <f t="shared" si="66"/>
        <v>0.12156260552373735</v>
      </c>
      <c r="CG27" s="34">
        <f t="shared" si="27"/>
        <v>2.0502461262033176E-4</v>
      </c>
      <c r="CH27" s="34">
        <f t="shared" si="28"/>
        <v>1</v>
      </c>
      <c r="CI27" s="9">
        <f t="shared" si="67"/>
        <v>2.0600971585205493E-4</v>
      </c>
      <c r="CJ27" s="9">
        <f t="shared" si="29"/>
        <v>7.738964138984579E-5</v>
      </c>
      <c r="CK27" s="37"/>
      <c r="CL27" s="34"/>
      <c r="CM27" s="34"/>
      <c r="CN27" s="34"/>
      <c r="CO27" s="34">
        <v>28.64</v>
      </c>
      <c r="CP27" s="34">
        <v>26.98</v>
      </c>
      <c r="CQ27" s="34">
        <f t="shared" si="68"/>
        <v>1.6600000000000001</v>
      </c>
      <c r="CR27" s="41">
        <f t="shared" si="69"/>
        <v>27.810000000000002</v>
      </c>
      <c r="CS27" s="37"/>
      <c r="CT27" s="34"/>
      <c r="CU27" s="42" t="s">
        <v>54</v>
      </c>
      <c r="CV27" s="42">
        <v>37.549999999999997</v>
      </c>
      <c r="CW27" s="42" t="e">
        <f t="shared" si="70"/>
        <v>#VALUE!</v>
      </c>
      <c r="CX27" s="43">
        <f t="shared" si="71"/>
        <v>37.549999999999997</v>
      </c>
      <c r="CY27" s="42">
        <f t="shared" si="30"/>
        <v>1.3302706216040003</v>
      </c>
      <c r="CZ27" s="42">
        <f t="shared" si="31"/>
        <v>2.2436029377579515E-3</v>
      </c>
      <c r="DA27" s="42">
        <f t="shared" si="32"/>
        <v>3.1294931119264806</v>
      </c>
      <c r="DB27" s="34"/>
      <c r="DC27" s="42">
        <v>27.17</v>
      </c>
      <c r="DD27" s="42">
        <f t="shared" si="72"/>
        <v>3.7099999999999973</v>
      </c>
      <c r="DE27" s="44">
        <f t="shared" si="73"/>
        <v>33.04</v>
      </c>
      <c r="DF27" s="42">
        <v>30.88</v>
      </c>
      <c r="DG27" s="42">
        <f t="shared" si="74"/>
        <v>2.16</v>
      </c>
      <c r="DH27" s="37"/>
      <c r="DI27" s="34"/>
      <c r="DJ27" s="34"/>
      <c r="DK27" s="34"/>
      <c r="DL27" s="34"/>
      <c r="DM27" s="34">
        <v>26.11</v>
      </c>
      <c r="DN27" s="74">
        <v>33.36</v>
      </c>
      <c r="DO27" s="34">
        <f t="shared" si="75"/>
        <v>7.25</v>
      </c>
      <c r="DP27" s="74">
        <f t="shared" si="33"/>
        <v>30.939999999999998</v>
      </c>
      <c r="DQ27" s="55">
        <v>27.19</v>
      </c>
      <c r="DR27" s="72">
        <f t="shared" si="76"/>
        <v>33.19</v>
      </c>
      <c r="DS27" s="55">
        <v>27.08</v>
      </c>
      <c r="DT27" s="55">
        <f t="shared" si="77"/>
        <v>5.4525000000000006</v>
      </c>
      <c r="DU27" s="71">
        <f t="shared" si="78"/>
        <v>32.64</v>
      </c>
      <c r="DV27" s="9">
        <f>MAX(DN27,DP27,DR27)-MIN(DN27,DP27,DR27)</f>
        <v>2.4200000000000017</v>
      </c>
      <c r="DW27" s="51">
        <f t="shared" si="79"/>
        <v>32.532499999999999</v>
      </c>
      <c r="DX27" s="34">
        <f t="shared" si="34"/>
        <v>43.172877934720596</v>
      </c>
      <c r="DY27" s="34">
        <f t="shared" si="35"/>
        <v>7.2814353856067521E-2</v>
      </c>
      <c r="DZ27" s="34">
        <f t="shared" si="36"/>
        <v>1.602566278517435</v>
      </c>
      <c r="EA27" s="9">
        <f t="shared" si="80"/>
        <v>7.2922104108261082E-2</v>
      </c>
      <c r="EB27" s="9">
        <f t="shared" si="37"/>
        <v>2.7393928791126138E-2</v>
      </c>
      <c r="EC27" s="34"/>
      <c r="ED27" s="34"/>
      <c r="EE27" s="34"/>
      <c r="EF27" s="34">
        <v>28.55</v>
      </c>
      <c r="EG27" s="34">
        <v>22.49</v>
      </c>
      <c r="EH27" s="34">
        <f t="shared" si="81"/>
        <v>6.0600000000000023</v>
      </c>
      <c r="EI27" s="34">
        <f t="shared" si="82"/>
        <v>27.799999999999997</v>
      </c>
      <c r="EJ27" s="34">
        <f t="shared" si="83"/>
        <v>0.75000000000000355</v>
      </c>
      <c r="EK27" s="45">
        <f t="shared" si="84"/>
        <v>28.174999999999997</v>
      </c>
      <c r="EL27" s="34">
        <f t="shared" si="38"/>
        <v>886.52298480806485</v>
      </c>
      <c r="EM27" s="34">
        <f t="shared" si="39"/>
        <v>1.4951886787569877</v>
      </c>
      <c r="EN27" s="34">
        <f t="shared" si="40"/>
        <v>2.5240735160641501</v>
      </c>
      <c r="EO27" s="9">
        <f t="shared" si="85"/>
        <v>1.4948492486349403</v>
      </c>
      <c r="EP27" s="9">
        <f t="shared" si="41"/>
        <v>0.56155529755119771</v>
      </c>
      <c r="EQ27" s="34"/>
      <c r="ER27" s="42">
        <v>32.1</v>
      </c>
      <c r="ES27" s="34">
        <v>28.18</v>
      </c>
      <c r="ET27" s="34">
        <v>26.33</v>
      </c>
      <c r="EU27" s="34">
        <v>25.62</v>
      </c>
      <c r="EV27" s="34">
        <f t="shared" si="86"/>
        <v>2.5599999999999987</v>
      </c>
      <c r="EW27" s="36">
        <f t="shared" si="87"/>
        <v>26.709999999999997</v>
      </c>
      <c r="EX27" s="34">
        <f t="shared" si="42"/>
        <v>2448.7700222206868</v>
      </c>
      <c r="EY27" s="34">
        <f>EX27/I27</f>
        <v>4.1300375476407618</v>
      </c>
      <c r="EZ27" s="34">
        <f t="shared" si="43"/>
        <v>2.6101171485961094</v>
      </c>
      <c r="FA27" s="9">
        <f t="shared" si="88"/>
        <v>4.1267327172054404</v>
      </c>
      <c r="FB27" s="9">
        <f t="shared" si="44"/>
        <v>1.5502490442034513</v>
      </c>
      <c r="FC27" s="34"/>
      <c r="FD27" s="34"/>
      <c r="FE27" s="46">
        <v>23.15</v>
      </c>
      <c r="FF27" s="34">
        <v>28.52</v>
      </c>
      <c r="FG27" s="34">
        <v>28.66</v>
      </c>
      <c r="FH27" s="34">
        <f t="shared" si="89"/>
        <v>0.14000000000000057</v>
      </c>
      <c r="FI27" s="36">
        <f t="shared" si="90"/>
        <v>28.59</v>
      </c>
      <c r="FJ27" s="34">
        <f t="shared" si="45"/>
        <v>664.80151426475436</v>
      </c>
      <c r="FK27" s="34">
        <f>FJ27/I27</f>
        <v>1.1212384955415091</v>
      </c>
      <c r="FL27" s="34">
        <f t="shared" si="46"/>
        <v>2.1003129010092194</v>
      </c>
      <c r="FM27" s="9">
        <f t="shared" si="91"/>
        <v>1.1211660780285082</v>
      </c>
      <c r="FN27" s="9">
        <f t="shared" si="47"/>
        <v>0.4211774204833969</v>
      </c>
      <c r="FO27" s="37"/>
      <c r="FP27" s="37"/>
      <c r="FQ27" s="42">
        <v>29.28</v>
      </c>
      <c r="FR27" s="42">
        <v>32.79</v>
      </c>
      <c r="FS27" s="74">
        <v>32.880000000000003</v>
      </c>
      <c r="FT27" s="34">
        <v>31.57</v>
      </c>
      <c r="FU27" s="55">
        <v>26.26</v>
      </c>
      <c r="FV27" s="55">
        <f t="shared" si="92"/>
        <v>5.9649999999999999</v>
      </c>
      <c r="FW27" s="71">
        <f t="shared" si="93"/>
        <v>32.480000000000004</v>
      </c>
      <c r="FX27" s="55">
        <v>27.15</v>
      </c>
      <c r="FY27" s="55">
        <f t="shared" si="94"/>
        <v>5.0750000000000028</v>
      </c>
      <c r="FZ27" s="71">
        <f t="shared" si="95"/>
        <v>32.61</v>
      </c>
      <c r="GA27" s="34">
        <f t="shared" si="96"/>
        <v>1.3100000000000023</v>
      </c>
      <c r="GB27" s="11">
        <f t="shared" si="97"/>
        <v>32.656666666666673</v>
      </c>
      <c r="GC27" s="34">
        <f t="shared" si="48"/>
        <v>39.610652816726684</v>
      </c>
      <c r="GD27" s="34">
        <f>GC27/I27</f>
        <v>6.680638930367476E-2</v>
      </c>
      <c r="GE27" s="34">
        <f t="shared" si="49"/>
        <v>1.2659250682869829</v>
      </c>
      <c r="GF27" s="9">
        <f t="shared" si="98"/>
        <v>6.6908501012167942E-2</v>
      </c>
      <c r="GG27" s="9">
        <f t="shared" si="50"/>
        <v>2.5134857731576053E-2</v>
      </c>
    </row>
    <row r="28" spans="1:189" s="47" customFormat="1" ht="15.75" customHeight="1">
      <c r="A28" s="32" t="s">
        <v>69</v>
      </c>
      <c r="B28" s="32" t="s">
        <v>107</v>
      </c>
      <c r="C28" s="31">
        <v>24.04</v>
      </c>
      <c r="D28" s="31">
        <v>29.17</v>
      </c>
      <c r="E28" s="31">
        <f t="shared" si="0"/>
        <v>5.1300000000000026</v>
      </c>
      <c r="F28" s="31">
        <f t="shared" si="1"/>
        <v>28.49</v>
      </c>
      <c r="G28" s="31">
        <f t="shared" si="2"/>
        <v>0.68000000000000327</v>
      </c>
      <c r="H28" s="33">
        <f t="shared" si="3"/>
        <v>28.83</v>
      </c>
      <c r="I28" s="54">
        <f t="shared" si="4"/>
        <v>562.86468343417346</v>
      </c>
      <c r="J28" s="54"/>
      <c r="K28" s="34">
        <v>20.86</v>
      </c>
      <c r="L28" s="34">
        <v>27.79</v>
      </c>
      <c r="M28" s="34">
        <v>27.68</v>
      </c>
      <c r="N28" s="42">
        <v>26.05</v>
      </c>
      <c r="O28" s="34">
        <v>27.33</v>
      </c>
      <c r="P28">
        <v>26.89</v>
      </c>
      <c r="Q28" s="51">
        <f t="shared" si="51"/>
        <v>27.422499999999999</v>
      </c>
      <c r="R28" s="54">
        <f t="shared" si="5"/>
        <v>1493.9738644275124</v>
      </c>
      <c r="S28" s="49"/>
      <c r="T28" s="31">
        <v>24.42</v>
      </c>
      <c r="U28" s="31">
        <v>31.01</v>
      </c>
      <c r="V28" s="31">
        <f t="shared" si="52"/>
        <v>6.59</v>
      </c>
      <c r="W28" s="31">
        <f t="shared" si="53"/>
        <v>30.040000000000003</v>
      </c>
      <c r="X28" s="31">
        <f t="shared" si="54"/>
        <v>0.96999999999999886</v>
      </c>
      <c r="Y28" s="31">
        <v>30.59</v>
      </c>
      <c r="Z28" s="31">
        <v>29.42</v>
      </c>
      <c r="AA28" s="31">
        <v>30.24</v>
      </c>
      <c r="AB28" s="35">
        <f t="shared" si="6"/>
        <v>30.26</v>
      </c>
      <c r="AC28" s="34">
        <f t="shared" si="7"/>
        <v>208.77957058528986</v>
      </c>
      <c r="AD28" s="34">
        <f t="shared" si="8"/>
        <v>0.37092320184573535</v>
      </c>
      <c r="AE28" s="34">
        <f t="shared" si="9"/>
        <v>2.1281723677480207</v>
      </c>
      <c r="AF28" s="9">
        <f t="shared" si="10"/>
        <v>0.37113089265726146</v>
      </c>
      <c r="AG28" s="9">
        <f t="shared" si="11"/>
        <v>0.1399031159535124</v>
      </c>
      <c r="AH28" s="9"/>
      <c r="AI28" s="34"/>
      <c r="AJ28" s="34">
        <v>36.82</v>
      </c>
      <c r="AK28" s="34">
        <v>38.020000000000003</v>
      </c>
      <c r="AL28" s="36">
        <f t="shared" si="99"/>
        <v>37.42</v>
      </c>
      <c r="AM28" s="34">
        <f t="shared" si="55"/>
        <v>1.455780842707824</v>
      </c>
      <c r="AN28" s="34">
        <f t="shared" si="12"/>
        <v>2.5863780150954816E-3</v>
      </c>
      <c r="AO28" s="34">
        <f t="shared" si="13"/>
        <v>16.590520060478028</v>
      </c>
      <c r="AP28" s="9">
        <f t="shared" si="56"/>
        <v>2.5950894806572432E-3</v>
      </c>
      <c r="AQ28" s="9">
        <f t="shared" si="14"/>
        <v>9.7825622093231871E-4</v>
      </c>
      <c r="AR28" s="34"/>
      <c r="AS28" s="34"/>
      <c r="AT28" s="34"/>
      <c r="AU28" s="34">
        <v>32.46</v>
      </c>
      <c r="AV28" s="34">
        <v>32.32</v>
      </c>
      <c r="AW28" s="34">
        <f t="shared" si="15"/>
        <v>0.14000000000000057</v>
      </c>
      <c r="AX28" s="34">
        <v>31.24</v>
      </c>
      <c r="AY28" s="34">
        <v>31.12</v>
      </c>
      <c r="AZ28" s="35">
        <f t="shared" si="57"/>
        <v>31.785</v>
      </c>
      <c r="BA28" s="34">
        <f t="shared" si="16"/>
        <v>72.503337728267965</v>
      </c>
      <c r="BB28" s="34">
        <f t="shared" si="17"/>
        <v>0.12881131089253564</v>
      </c>
      <c r="BC28" s="34">
        <f t="shared" si="18"/>
        <v>1.9393044767614998</v>
      </c>
      <c r="BD28" s="9">
        <f t="shared" si="58"/>
        <v>0.12896039741266971</v>
      </c>
      <c r="BE28" s="9">
        <f t="shared" si="19"/>
        <v>4.8613472469125563E-2</v>
      </c>
      <c r="BF28" s="34"/>
      <c r="BG28" s="34"/>
      <c r="BH28" s="34">
        <v>30.19</v>
      </c>
      <c r="BI28" s="34">
        <v>30.58</v>
      </c>
      <c r="BJ28" s="34">
        <f t="shared" si="59"/>
        <v>0.38999999999999702</v>
      </c>
      <c r="BK28" s="36">
        <f t="shared" si="20"/>
        <v>30.384999999999998</v>
      </c>
      <c r="BL28" s="34">
        <f t="shared" si="60"/>
        <v>191.44234263609863</v>
      </c>
      <c r="BM28" s="34">
        <f t="shared" si="21"/>
        <v>0.34012143286031488</v>
      </c>
      <c r="BN28" s="34">
        <f t="shared" si="22"/>
        <v>15.969598593701043</v>
      </c>
      <c r="BO28" s="37"/>
      <c r="BP28" s="34">
        <v>28.09</v>
      </c>
      <c r="BQ28" s="34">
        <v>27.51</v>
      </c>
      <c r="BR28" s="34">
        <f t="shared" si="61"/>
        <v>0.57999999999999829</v>
      </c>
      <c r="BS28" s="38">
        <f t="shared" si="62"/>
        <v>27.8</v>
      </c>
      <c r="BT28" s="34">
        <f t="shared" si="23"/>
        <v>1149.8468505122244</v>
      </c>
      <c r="BU28" s="34">
        <f t="shared" si="24"/>
        <v>2.0428477471649682</v>
      </c>
      <c r="BV28" s="34">
        <f t="shared" si="25"/>
        <v>6.9720420856964109</v>
      </c>
      <c r="BW28" s="9">
        <f t="shared" si="63"/>
        <v>2.0420242514143832</v>
      </c>
      <c r="BX28" s="9">
        <f t="shared" si="26"/>
        <v>0.76977034592843996</v>
      </c>
      <c r="BY28" s="34"/>
      <c r="BZ28" s="34"/>
      <c r="CA28" s="34"/>
      <c r="CB28" s="34">
        <v>38.9</v>
      </c>
      <c r="CC28" s="34" t="s">
        <v>54</v>
      </c>
      <c r="CD28" s="39">
        <f t="shared" si="64"/>
        <v>0</v>
      </c>
      <c r="CE28" s="40">
        <f t="shared" si="65"/>
        <v>38.9</v>
      </c>
      <c r="CF28" s="34">
        <f t="shared" si="66"/>
        <v>0.52157888307703126</v>
      </c>
      <c r="CG28" s="34">
        <f t="shared" si="27"/>
        <v>9.2665057593372617E-4</v>
      </c>
      <c r="CH28" s="34">
        <f t="shared" si="28"/>
        <v>4.5197040691388315</v>
      </c>
      <c r="CI28" s="9">
        <f t="shared" si="67"/>
        <v>9.3031054496478256E-4</v>
      </c>
      <c r="CJ28" s="9">
        <f t="shared" si="29"/>
        <v>3.5069391047750807E-4</v>
      </c>
      <c r="CK28" s="37"/>
      <c r="CL28" s="34"/>
      <c r="CM28" s="34"/>
      <c r="CN28" s="34"/>
      <c r="CO28" s="34">
        <v>30.06</v>
      </c>
      <c r="CP28" s="34">
        <v>25.52</v>
      </c>
      <c r="CQ28" s="34">
        <f t="shared" si="68"/>
        <v>4.5399999999999991</v>
      </c>
      <c r="CR28" s="41">
        <f t="shared" si="69"/>
        <v>27.79</v>
      </c>
      <c r="CS28" s="37"/>
      <c r="CT28" s="34"/>
      <c r="CU28" s="42">
        <v>34.07</v>
      </c>
      <c r="CV28" s="42">
        <v>36.57</v>
      </c>
      <c r="CW28" s="42">
        <f t="shared" si="70"/>
        <v>2.5</v>
      </c>
      <c r="CX28" s="43">
        <f t="shared" si="71"/>
        <v>35.32</v>
      </c>
      <c r="CY28" s="42">
        <f t="shared" si="30"/>
        <v>6.2462016396663858</v>
      </c>
      <c r="CZ28" s="42">
        <f t="shared" si="31"/>
        <v>1.109716388947482E-2</v>
      </c>
      <c r="DA28" s="42">
        <f t="shared" si="32"/>
        <v>15.478896630762643</v>
      </c>
      <c r="DB28" s="34"/>
      <c r="DC28" s="42">
        <v>24.1</v>
      </c>
      <c r="DD28" s="42">
        <f t="shared" si="72"/>
        <v>5.0399999999999991</v>
      </c>
      <c r="DE28" s="44">
        <f t="shared" si="73"/>
        <v>29.970000000000002</v>
      </c>
      <c r="DF28" s="42">
        <v>29.14</v>
      </c>
      <c r="DG28" s="42">
        <f t="shared" si="74"/>
        <v>0.83000000000000185</v>
      </c>
      <c r="DH28" s="37"/>
      <c r="DI28" s="34"/>
      <c r="DJ28" s="34"/>
      <c r="DK28" s="34"/>
      <c r="DL28" s="34"/>
      <c r="DM28" s="34">
        <v>26.52</v>
      </c>
      <c r="DN28" s="74">
        <v>33.04</v>
      </c>
      <c r="DO28" s="34">
        <f t="shared" si="75"/>
        <v>6.52</v>
      </c>
      <c r="DP28" s="74">
        <f t="shared" si="33"/>
        <v>31.35</v>
      </c>
      <c r="DQ28" s="55">
        <v>26.91</v>
      </c>
      <c r="DR28" s="72">
        <f t="shared" si="76"/>
        <v>32.909999999999997</v>
      </c>
      <c r="DS28" s="55">
        <v>26.73</v>
      </c>
      <c r="DT28" s="55">
        <f t="shared" si="77"/>
        <v>5.6675000000000004</v>
      </c>
      <c r="DU28" s="71">
        <f t="shared" si="78"/>
        <v>32.29</v>
      </c>
      <c r="DV28" s="9">
        <f>MAX(DN28,DP28,DR28)-MIN(DN28,DP28,DR28)</f>
        <v>1.6899999999999977</v>
      </c>
      <c r="DW28" s="51">
        <f t="shared" si="79"/>
        <v>32.397500000000001</v>
      </c>
      <c r="DX28" s="34">
        <f t="shared" si="34"/>
        <v>47.410332375473693</v>
      </c>
      <c r="DY28" s="34">
        <f t="shared" si="35"/>
        <v>8.4230426549791321E-2</v>
      </c>
      <c r="DZ28" s="34">
        <f t="shared" si="36"/>
        <v>1.8538218643079689</v>
      </c>
      <c r="EA28" s="9">
        <f t="shared" si="80"/>
        <v>8.4348136167536655E-2</v>
      </c>
      <c r="EB28" s="9">
        <f t="shared" si="37"/>
        <v>3.1796240378208926E-2</v>
      </c>
      <c r="EC28" s="34"/>
      <c r="ED28" s="34"/>
      <c r="EE28" s="34"/>
      <c r="EF28" s="34">
        <v>27.24</v>
      </c>
      <c r="EG28" s="34">
        <v>22.08</v>
      </c>
      <c r="EH28" s="34">
        <f t="shared" si="81"/>
        <v>5.16</v>
      </c>
      <c r="EI28" s="34">
        <f t="shared" si="82"/>
        <v>27.389999999999997</v>
      </c>
      <c r="EJ28" s="34">
        <f t="shared" si="83"/>
        <v>0.14999999999999858</v>
      </c>
      <c r="EK28" s="45">
        <f t="shared" si="84"/>
        <v>27.314999999999998</v>
      </c>
      <c r="EL28" s="34">
        <f t="shared" si="38"/>
        <v>1609.6149607713749</v>
      </c>
      <c r="EM28" s="34">
        <f t="shared" si="39"/>
        <v>2.8596837004423961</v>
      </c>
      <c r="EN28" s="34">
        <f t="shared" si="40"/>
        <v>4.8275190918430733</v>
      </c>
      <c r="EO28" s="9">
        <f t="shared" si="85"/>
        <v>2.8579882794821869</v>
      </c>
      <c r="EP28" s="9">
        <f t="shared" si="41"/>
        <v>1.0773596959157712</v>
      </c>
      <c r="EQ28" s="34"/>
      <c r="ER28" s="42">
        <v>32.65</v>
      </c>
      <c r="ES28" s="34">
        <v>27.25</v>
      </c>
      <c r="ET28" s="34">
        <v>26.01</v>
      </c>
      <c r="EU28" s="34">
        <v>25.78</v>
      </c>
      <c r="EV28" s="34">
        <f t="shared" si="86"/>
        <v>1.4699999999999989</v>
      </c>
      <c r="EW28" s="36">
        <f t="shared" si="87"/>
        <v>26.346666666666668</v>
      </c>
      <c r="EX28" s="34">
        <f t="shared" si="42"/>
        <v>3150.5327609179517</v>
      </c>
      <c r="EY28" s="34">
        <f>EX28/I28</f>
        <v>5.5973182429847794</v>
      </c>
      <c r="EZ28" s="34">
        <f t="shared" si="43"/>
        <v>3.5374148936030911</v>
      </c>
      <c r="FA28" s="9">
        <f t="shared" si="88"/>
        <v>5.5918797367160673</v>
      </c>
      <c r="FB28" s="9">
        <f t="shared" si="44"/>
        <v>2.1079393138160465</v>
      </c>
      <c r="FC28" s="34"/>
      <c r="FD28" s="34"/>
      <c r="FE28" s="46">
        <v>24.34</v>
      </c>
      <c r="FF28" s="34">
        <v>29.18</v>
      </c>
      <c r="FG28" s="34">
        <v>29.43</v>
      </c>
      <c r="FH28" s="34">
        <f t="shared" si="89"/>
        <v>0.25</v>
      </c>
      <c r="FI28" s="36">
        <f t="shared" si="90"/>
        <v>29.305</v>
      </c>
      <c r="FJ28" s="34">
        <f t="shared" si="45"/>
        <v>404.88715589240013</v>
      </c>
      <c r="FK28" s="34">
        <f>FJ28/I28</f>
        <v>0.71933302587415104</v>
      </c>
      <c r="FL28" s="34">
        <f t="shared" si="46"/>
        <v>1.3474603667044236</v>
      </c>
      <c r="FM28" s="9">
        <f t="shared" si="91"/>
        <v>0.71946679000540936</v>
      </c>
      <c r="FN28" s="9">
        <f t="shared" si="47"/>
        <v>0.27121333130245079</v>
      </c>
      <c r="FO28" s="37"/>
      <c r="FP28" s="37"/>
      <c r="FQ28" s="42">
        <v>28.31</v>
      </c>
      <c r="FR28" s="42">
        <v>34.01</v>
      </c>
      <c r="FS28" s="74">
        <v>33.270000000000003</v>
      </c>
      <c r="FT28" s="34">
        <v>33.44</v>
      </c>
      <c r="FU28" s="55">
        <v>26.7</v>
      </c>
      <c r="FV28" s="55">
        <f t="shared" si="92"/>
        <v>6.6550000000000047</v>
      </c>
      <c r="FW28" s="71">
        <f t="shared" si="93"/>
        <v>32.92</v>
      </c>
      <c r="FX28" s="55">
        <v>27.28</v>
      </c>
      <c r="FY28" s="55">
        <f t="shared" si="94"/>
        <v>6.0750000000000028</v>
      </c>
      <c r="FZ28" s="71">
        <f t="shared" si="95"/>
        <v>32.74</v>
      </c>
      <c r="GA28" s="34">
        <f t="shared" si="96"/>
        <v>0.73999999999999488</v>
      </c>
      <c r="GB28" s="11">
        <f t="shared" si="97"/>
        <v>32.976666666666667</v>
      </c>
      <c r="GC28" s="34">
        <f t="shared" si="48"/>
        <v>31.726926318103118</v>
      </c>
      <c r="GD28" s="34">
        <f>GC28/I28</f>
        <v>5.6366880445455333E-2</v>
      </c>
      <c r="GE28" s="34">
        <f t="shared" si="49"/>
        <v>1.0681051276799389</v>
      </c>
      <c r="GF28" s="9">
        <f t="shared" si="98"/>
        <v>5.6458450049448834E-2</v>
      </c>
      <c r="GG28" s="9">
        <f t="shared" si="50"/>
        <v>2.1282822961111118E-2</v>
      </c>
    </row>
    <row r="29" spans="1:189" s="47" customFormat="1" ht="15.75" customHeight="1">
      <c r="A29" s="32" t="s">
        <v>75</v>
      </c>
      <c r="B29" s="32" t="s">
        <v>107</v>
      </c>
      <c r="C29" s="31">
        <v>25.6</v>
      </c>
      <c r="D29" s="31">
        <v>31.15</v>
      </c>
      <c r="E29" s="31">
        <f t="shared" si="0"/>
        <v>5.5499999999999972</v>
      </c>
      <c r="F29" s="31">
        <f t="shared" si="1"/>
        <v>30.05</v>
      </c>
      <c r="G29" s="31">
        <f t="shared" si="2"/>
        <v>1.0999999999999979</v>
      </c>
      <c r="H29" s="33">
        <f t="shared" si="3"/>
        <v>30.6</v>
      </c>
      <c r="I29" s="54">
        <f t="shared" si="4"/>
        <v>164.92253437069795</v>
      </c>
      <c r="J29" s="54"/>
      <c r="K29" s="34">
        <v>19.149999999999999</v>
      </c>
      <c r="L29" s="34">
        <v>26.76</v>
      </c>
      <c r="M29" s="34">
        <v>25.6</v>
      </c>
      <c r="N29" s="42">
        <v>24.65</v>
      </c>
      <c r="O29" s="34">
        <v>25.3</v>
      </c>
      <c r="P29">
        <v>25.18</v>
      </c>
      <c r="Q29" s="51">
        <f t="shared" si="51"/>
        <v>25.71</v>
      </c>
      <c r="R29" s="54">
        <f t="shared" si="5"/>
        <v>4899.4575590779641</v>
      </c>
      <c r="S29" s="49"/>
      <c r="T29" s="31">
        <v>24.52</v>
      </c>
      <c r="U29" s="31">
        <v>30.32</v>
      </c>
      <c r="V29" s="31">
        <f t="shared" si="52"/>
        <v>5.8000000000000007</v>
      </c>
      <c r="W29" s="31">
        <f t="shared" si="53"/>
        <v>30.14</v>
      </c>
      <c r="X29" s="31">
        <f t="shared" si="54"/>
        <v>0.17999999999999972</v>
      </c>
      <c r="Y29" s="31">
        <v>30.52</v>
      </c>
      <c r="Z29" s="31">
        <v>28.83</v>
      </c>
      <c r="AA29" s="31">
        <v>29.63</v>
      </c>
      <c r="AB29" s="35">
        <f t="shared" si="6"/>
        <v>29.887999999999998</v>
      </c>
      <c r="AC29" s="34">
        <f t="shared" si="7"/>
        <v>270.23052190393531</v>
      </c>
      <c r="AD29" s="34">
        <f t="shared" si="8"/>
        <v>1.6385300100745215</v>
      </c>
      <c r="AE29" s="34">
        <f t="shared" si="9"/>
        <v>9.4010681289673936</v>
      </c>
      <c r="AF29" s="9">
        <f t="shared" si="10"/>
        <v>1.6380733957196589</v>
      </c>
      <c r="AG29" s="9">
        <f t="shared" si="11"/>
        <v>5.5245470691479559E-2</v>
      </c>
      <c r="AH29" s="9"/>
      <c r="AI29" s="34"/>
      <c r="AJ29" s="34">
        <v>36.1</v>
      </c>
      <c r="AK29" s="34">
        <v>38.119999999999997</v>
      </c>
      <c r="AL29" s="36">
        <f t="shared" si="99"/>
        <v>37.11</v>
      </c>
      <c r="AM29" s="34">
        <f t="shared" si="55"/>
        <v>1.804961737736039</v>
      </c>
      <c r="AN29" s="34">
        <f t="shared" si="12"/>
        <v>1.0944300271780989E-2</v>
      </c>
      <c r="AO29" s="34">
        <f t="shared" si="13"/>
        <v>70.203053129561383</v>
      </c>
      <c r="AP29" s="9">
        <f t="shared" si="56"/>
        <v>1.0972225591703123E-2</v>
      </c>
      <c r="AQ29" s="9">
        <f t="shared" si="14"/>
        <v>3.7004798987070328E-4</v>
      </c>
      <c r="AR29" s="34"/>
      <c r="AS29" s="34"/>
      <c r="AT29" s="34"/>
      <c r="AU29" s="34">
        <v>32.1</v>
      </c>
      <c r="AV29" s="34">
        <v>31.72</v>
      </c>
      <c r="AW29" s="34">
        <f t="shared" si="15"/>
        <v>0.38000000000000256</v>
      </c>
      <c r="AX29" s="34">
        <v>30.2</v>
      </c>
      <c r="AY29" s="34">
        <v>29.88</v>
      </c>
      <c r="AZ29" s="35">
        <f t="shared" si="57"/>
        <v>30.974999999999998</v>
      </c>
      <c r="BA29" s="34">
        <f t="shared" si="16"/>
        <v>127.15399217494914</v>
      </c>
      <c r="BB29" s="34">
        <f t="shared" si="17"/>
        <v>0.77099222771549158</v>
      </c>
      <c r="BC29" s="34">
        <f t="shared" si="18"/>
        <v>11.607588405061545</v>
      </c>
      <c r="BD29" s="9">
        <f t="shared" si="58"/>
        <v>0.77110541270397226</v>
      </c>
      <c r="BE29" s="9">
        <f t="shared" si="19"/>
        <v>2.60062104597352E-2</v>
      </c>
      <c r="BF29" s="34"/>
      <c r="BG29" s="34"/>
      <c r="BH29" s="34">
        <v>29.22</v>
      </c>
      <c r="BI29" s="34">
        <v>31.25</v>
      </c>
      <c r="BJ29" s="34">
        <f t="shared" si="59"/>
        <v>2.0300000000000011</v>
      </c>
      <c r="BK29" s="36">
        <f t="shared" si="20"/>
        <v>30.234999999999999</v>
      </c>
      <c r="BL29" s="34">
        <f t="shared" si="60"/>
        <v>212.43105208674172</v>
      </c>
      <c r="BM29" s="34">
        <f t="shared" si="21"/>
        <v>1.2880656539588364</v>
      </c>
      <c r="BN29" s="34">
        <f t="shared" si="22"/>
        <v>60.478080675684843</v>
      </c>
      <c r="BO29" s="37"/>
      <c r="BP29" s="34">
        <v>28.95</v>
      </c>
      <c r="BQ29" s="34">
        <v>27.53</v>
      </c>
      <c r="BR29" s="34">
        <f t="shared" si="61"/>
        <v>1.4199999999999982</v>
      </c>
      <c r="BS29" s="38">
        <f t="shared" si="62"/>
        <v>28.240000000000002</v>
      </c>
      <c r="BT29" s="34">
        <f t="shared" si="23"/>
        <v>847.44593339628534</v>
      </c>
      <c r="BU29" s="34">
        <f t="shared" si="24"/>
        <v>5.1384484032453264</v>
      </c>
      <c r="BV29" s="34">
        <f t="shared" si="25"/>
        <v>17.53702818642455</v>
      </c>
      <c r="BW29" s="9">
        <f t="shared" si="63"/>
        <v>5.1337035902516144</v>
      </c>
      <c r="BX29" s="9">
        <f t="shared" si="26"/>
        <v>0.17313868351386544</v>
      </c>
      <c r="BY29" s="34"/>
      <c r="BZ29" s="34"/>
      <c r="CA29" s="34"/>
      <c r="CB29" s="34" t="s">
        <v>54</v>
      </c>
      <c r="CC29" s="34">
        <v>36.799999999999997</v>
      </c>
      <c r="CD29" s="39">
        <f t="shared" si="64"/>
        <v>0</v>
      </c>
      <c r="CE29" s="40">
        <f t="shared" si="65"/>
        <v>36.799999999999997</v>
      </c>
      <c r="CF29" s="34">
        <f t="shared" si="66"/>
        <v>2.2378965151315442</v>
      </c>
      <c r="CG29" s="34">
        <f t="shared" si="27"/>
        <v>1.3569379852612518E-2</v>
      </c>
      <c r="CH29" s="34">
        <f t="shared" si="28"/>
        <v>66.184150669463961</v>
      </c>
      <c r="CI29" s="9">
        <f t="shared" si="67"/>
        <v>1.3602352551501981E-2</v>
      </c>
      <c r="CJ29" s="9">
        <f t="shared" si="29"/>
        <v>4.587513423896555E-4</v>
      </c>
      <c r="CK29" s="37"/>
      <c r="CL29" s="34"/>
      <c r="CM29" s="34"/>
      <c r="CN29" s="34"/>
      <c r="CO29" s="34">
        <v>29.73</v>
      </c>
      <c r="CP29" s="34">
        <v>27.49</v>
      </c>
      <c r="CQ29" s="34">
        <f t="shared" si="68"/>
        <v>2.240000000000002</v>
      </c>
      <c r="CR29" s="41">
        <f t="shared" si="69"/>
        <v>28.61</v>
      </c>
      <c r="CS29" s="37"/>
      <c r="CT29" s="34"/>
      <c r="CU29" s="42">
        <v>31.9</v>
      </c>
      <c r="CV29" s="42">
        <v>36.840000000000003</v>
      </c>
      <c r="CW29" s="42">
        <f t="shared" si="70"/>
        <v>4.9400000000000048</v>
      </c>
      <c r="CX29" s="43">
        <f t="shared" si="71"/>
        <v>34.370000000000005</v>
      </c>
      <c r="CY29" s="42">
        <f t="shared" si="30"/>
        <v>12.071354387284277</v>
      </c>
      <c r="CZ29" s="42">
        <f t="shared" si="31"/>
        <v>7.3194087353468509E-2</v>
      </c>
      <c r="DA29" s="42">
        <f t="shared" si="32"/>
        <v>102.0948886951122</v>
      </c>
      <c r="DB29" s="34"/>
      <c r="DC29" s="42">
        <v>26.42</v>
      </c>
      <c r="DD29" s="42">
        <f t="shared" si="72"/>
        <v>4.9699999999999989</v>
      </c>
      <c r="DE29" s="44">
        <f t="shared" si="73"/>
        <v>32.29</v>
      </c>
      <c r="DF29" s="42">
        <v>31.39</v>
      </c>
      <c r="DG29" s="42">
        <f t="shared" si="74"/>
        <v>0.89999999999999858</v>
      </c>
      <c r="DH29" s="37"/>
      <c r="DI29" s="34"/>
      <c r="DJ29" s="34"/>
      <c r="DK29" s="34"/>
      <c r="DL29" s="34"/>
      <c r="DM29" s="34">
        <v>23.03</v>
      </c>
      <c r="DN29" s="74">
        <v>30.17</v>
      </c>
      <c r="DO29" s="34">
        <f t="shared" si="75"/>
        <v>7.1400000000000006</v>
      </c>
      <c r="DP29" s="74">
        <f t="shared" si="33"/>
        <v>27.86</v>
      </c>
      <c r="DQ29" s="55">
        <v>23.77</v>
      </c>
      <c r="DR29" s="72">
        <f t="shared" si="76"/>
        <v>29.77</v>
      </c>
      <c r="DS29" s="55">
        <v>23.65</v>
      </c>
      <c r="DT29" s="55">
        <f t="shared" si="77"/>
        <v>5.6024999999999991</v>
      </c>
      <c r="DU29" s="71">
        <f t="shared" si="78"/>
        <v>29.209999999999997</v>
      </c>
      <c r="DV29" s="9">
        <f>MAX(DN29,DP29,DR29)-MIN(DN29,DP29,DR29)</f>
        <v>2.3100000000000023</v>
      </c>
      <c r="DW29" s="51">
        <f t="shared" si="79"/>
        <v>29.252499999999998</v>
      </c>
      <c r="DX29" s="34">
        <f t="shared" si="34"/>
        <v>419.90108806388514</v>
      </c>
      <c r="DY29" s="34">
        <f t="shared" si="35"/>
        <v>2.5460504209817048</v>
      </c>
      <c r="DZ29" s="34">
        <f t="shared" si="36"/>
        <v>56.035854635691457</v>
      </c>
      <c r="EA29" s="9">
        <f t="shared" si="80"/>
        <v>2.5447077891929557</v>
      </c>
      <c r="EB29" s="9">
        <f t="shared" si="37"/>
        <v>8.5822515617181031E-2</v>
      </c>
      <c r="EC29" s="34"/>
      <c r="ED29" s="34"/>
      <c r="EE29" s="34"/>
      <c r="EF29" s="34">
        <v>28.38</v>
      </c>
      <c r="EG29" s="34">
        <v>23.1</v>
      </c>
      <c r="EH29" s="34">
        <f t="shared" si="81"/>
        <v>5.2799999999999976</v>
      </c>
      <c r="EI29" s="34">
        <f t="shared" si="82"/>
        <v>28.41</v>
      </c>
      <c r="EJ29" s="34">
        <f t="shared" si="83"/>
        <v>3.0000000000001137E-2</v>
      </c>
      <c r="EK29" s="45">
        <f t="shared" si="84"/>
        <v>28.395</v>
      </c>
      <c r="EL29" s="34">
        <f t="shared" si="38"/>
        <v>761.07244783550061</v>
      </c>
      <c r="EM29" s="34">
        <f t="shared" si="39"/>
        <v>4.6147268518493103</v>
      </c>
      <c r="EN29" s="34">
        <f t="shared" si="40"/>
        <v>7.7902608520994994</v>
      </c>
      <c r="EO29" s="9">
        <f t="shared" si="85"/>
        <v>4.6107453871954629</v>
      </c>
      <c r="EP29" s="9">
        <f t="shared" si="41"/>
        <v>0.15550145666230877</v>
      </c>
      <c r="EQ29" s="34"/>
      <c r="ER29" s="42">
        <v>32.450000000000003</v>
      </c>
      <c r="ES29" s="34">
        <v>30.09</v>
      </c>
      <c r="ET29" s="34">
        <v>27.72</v>
      </c>
      <c r="EU29" s="34">
        <v>26.71</v>
      </c>
      <c r="EV29" s="34">
        <f t="shared" si="86"/>
        <v>3.379999999999999</v>
      </c>
      <c r="EW29" s="36">
        <f t="shared" si="87"/>
        <v>28.173333333333336</v>
      </c>
      <c r="EX29" s="34">
        <f t="shared" si="42"/>
        <v>887.54830717171831</v>
      </c>
      <c r="EY29" s="34">
        <f>EX29/I29</f>
        <v>5.3816072531165906</v>
      </c>
      <c r="EZ29" s="34">
        <f t="shared" si="43"/>
        <v>3.4010890255447666</v>
      </c>
      <c r="FA29" s="9">
        <f t="shared" si="88"/>
        <v>5.3764975983736658</v>
      </c>
      <c r="FB29" s="9">
        <f t="shared" si="44"/>
        <v>0.18132712567697179</v>
      </c>
      <c r="FC29" s="34"/>
      <c r="FD29" s="34"/>
      <c r="FE29" s="46">
        <v>24.2</v>
      </c>
      <c r="FF29" s="34">
        <v>29.4</v>
      </c>
      <c r="FG29" s="34">
        <v>29.12</v>
      </c>
      <c r="FH29" s="34">
        <f t="shared" si="89"/>
        <v>0.27999999999999758</v>
      </c>
      <c r="FI29" s="36">
        <f t="shared" si="90"/>
        <v>29.259999999999998</v>
      </c>
      <c r="FJ29" s="34">
        <f t="shared" si="45"/>
        <v>417.72262646270309</v>
      </c>
      <c r="FK29" s="34">
        <f>FJ29/I29</f>
        <v>2.5328414219234832</v>
      </c>
      <c r="FL29" s="34">
        <f t="shared" si="46"/>
        <v>4.7445387719293537</v>
      </c>
      <c r="FM29" s="9">
        <f t="shared" si="91"/>
        <v>2.5315131879405657</v>
      </c>
      <c r="FN29" s="9">
        <f t="shared" si="47"/>
        <v>8.5377516047149882E-2</v>
      </c>
      <c r="FO29" s="37"/>
      <c r="FP29" s="37"/>
      <c r="FQ29" s="42">
        <v>28.47</v>
      </c>
      <c r="FR29" s="42">
        <v>33.299999999999997</v>
      </c>
      <c r="FS29" s="74">
        <v>33.31</v>
      </c>
      <c r="FT29" s="34">
        <v>32.33</v>
      </c>
      <c r="FU29" s="55">
        <v>26.15</v>
      </c>
      <c r="FV29" s="55">
        <f t="shared" si="92"/>
        <v>6.6700000000000017</v>
      </c>
      <c r="FW29" s="71">
        <f t="shared" si="93"/>
        <v>32.369999999999997</v>
      </c>
      <c r="FX29" s="55">
        <v>27.27</v>
      </c>
      <c r="FY29" s="55">
        <f t="shared" si="94"/>
        <v>5.5500000000000007</v>
      </c>
      <c r="FZ29" s="71">
        <f t="shared" si="95"/>
        <v>32.729999999999997</v>
      </c>
      <c r="GA29" s="34">
        <f t="shared" si="96"/>
        <v>0.98000000000000398</v>
      </c>
      <c r="GB29" s="11">
        <f t="shared" si="97"/>
        <v>32.803333333333335</v>
      </c>
      <c r="GC29" s="34">
        <f t="shared" si="48"/>
        <v>35.779642754882097</v>
      </c>
      <c r="GD29" s="34">
        <f>GC29/I29</f>
        <v>0.21694817443479164</v>
      </c>
      <c r="GE29" s="34">
        <f t="shared" si="49"/>
        <v>4.1109860209282854</v>
      </c>
      <c r="GF29" s="9">
        <f t="shared" si="98"/>
        <v>0.21713537156793411</v>
      </c>
      <c r="GG29" s="9">
        <f t="shared" si="50"/>
        <v>7.3230820043748441E-3</v>
      </c>
    </row>
    <row r="30" spans="1:189" s="47" customFormat="1" ht="15.75" customHeight="1">
      <c r="A30" s="32" t="s">
        <v>81</v>
      </c>
      <c r="B30" s="32" t="s">
        <v>107</v>
      </c>
      <c r="C30" s="31">
        <v>25.05</v>
      </c>
      <c r="D30" s="31">
        <v>30.09</v>
      </c>
      <c r="E30" s="31">
        <f t="shared" si="0"/>
        <v>5.0399999999999991</v>
      </c>
      <c r="F30" s="31">
        <f t="shared" si="1"/>
        <v>29.5</v>
      </c>
      <c r="G30" s="31">
        <f t="shared" si="2"/>
        <v>0.58999999999999986</v>
      </c>
      <c r="H30" s="33">
        <f t="shared" si="3"/>
        <v>29.795000000000002</v>
      </c>
      <c r="I30" s="54">
        <f t="shared" si="4"/>
        <v>288.23452513839055</v>
      </c>
      <c r="J30" s="54"/>
      <c r="K30" s="34">
        <v>21.23</v>
      </c>
      <c r="L30" s="34">
        <v>27.53</v>
      </c>
      <c r="M30" s="34">
        <v>27.77</v>
      </c>
      <c r="N30" s="42">
        <v>25.78</v>
      </c>
      <c r="O30" s="34">
        <v>26.1</v>
      </c>
      <c r="P30">
        <v>27.26</v>
      </c>
      <c r="Q30" s="51">
        <f t="shared" si="51"/>
        <v>27.165000000000003</v>
      </c>
      <c r="R30" s="54">
        <f t="shared" si="5"/>
        <v>1786.0844934455345</v>
      </c>
      <c r="S30" s="49"/>
      <c r="T30" s="31">
        <v>24.05</v>
      </c>
      <c r="U30" s="31">
        <v>30.07</v>
      </c>
      <c r="V30" s="31">
        <f t="shared" si="52"/>
        <v>6.02</v>
      </c>
      <c r="W30" s="31">
        <f t="shared" si="53"/>
        <v>29.67</v>
      </c>
      <c r="X30" s="31">
        <f t="shared" si="54"/>
        <v>0.39999999999999858</v>
      </c>
      <c r="Y30" s="31">
        <v>30.48</v>
      </c>
      <c r="Z30" s="31">
        <v>28</v>
      </c>
      <c r="AA30" s="31">
        <v>28.37</v>
      </c>
      <c r="AB30" s="35">
        <f t="shared" si="6"/>
        <v>29.318000000000001</v>
      </c>
      <c r="AC30" s="34">
        <f t="shared" si="7"/>
        <v>401.25309935612046</v>
      </c>
      <c r="AD30" s="34">
        <f t="shared" si="8"/>
        <v>1.3921063035854782</v>
      </c>
      <c r="AE30" s="34">
        <f t="shared" si="9"/>
        <v>7.9872117826983393</v>
      </c>
      <c r="AF30" s="9">
        <f t="shared" si="10"/>
        <v>1.3918463918311015</v>
      </c>
      <c r="AG30" s="9">
        <f t="shared" si="11"/>
        <v>0.22484457803693819</v>
      </c>
      <c r="AH30" s="9"/>
      <c r="AI30" s="34"/>
      <c r="AJ30" s="34">
        <v>37.770000000000003</v>
      </c>
      <c r="AK30" s="34">
        <v>36.880000000000003</v>
      </c>
      <c r="AL30" s="36">
        <f t="shared" si="99"/>
        <v>37.325000000000003</v>
      </c>
      <c r="AM30" s="34">
        <f t="shared" si="55"/>
        <v>1.5549269828744563</v>
      </c>
      <c r="AN30" s="34">
        <f t="shared" si="12"/>
        <v>5.3946590268042546E-3</v>
      </c>
      <c r="AO30" s="34">
        <f t="shared" si="13"/>
        <v>34.604453904751722</v>
      </c>
      <c r="AP30" s="9">
        <f t="shared" si="56"/>
        <v>5.4105838598082967E-3</v>
      </c>
      <c r="AQ30" s="9">
        <f t="shared" si="14"/>
        <v>8.7404792082809821E-4</v>
      </c>
      <c r="AR30" s="34"/>
      <c r="AS30" s="34"/>
      <c r="AT30" s="34"/>
      <c r="AU30" s="34">
        <v>32.659999999999997</v>
      </c>
      <c r="AV30" s="34">
        <v>31.23</v>
      </c>
      <c r="AW30" s="34">
        <f t="shared" si="15"/>
        <v>1.4299999999999962</v>
      </c>
      <c r="AX30" s="34">
        <v>29.01</v>
      </c>
      <c r="AY30" s="34">
        <v>28.96</v>
      </c>
      <c r="AZ30" s="35">
        <f t="shared" si="57"/>
        <v>30.465000000000003</v>
      </c>
      <c r="BA30" s="34">
        <f t="shared" si="16"/>
        <v>181.10982044196865</v>
      </c>
      <c r="BB30" s="34">
        <f t="shared" si="17"/>
        <v>0.62834186971533712</v>
      </c>
      <c r="BC30" s="34">
        <f t="shared" si="18"/>
        <v>9.4599316817158225</v>
      </c>
      <c r="BD30" s="9">
        <f t="shared" si="58"/>
        <v>0.62850668726091341</v>
      </c>
      <c r="BE30" s="9">
        <f t="shared" si="19"/>
        <v>0.10153154954452942</v>
      </c>
      <c r="BF30" s="34"/>
      <c r="BG30" s="34"/>
      <c r="BH30" s="34">
        <v>29.17</v>
      </c>
      <c r="BI30" s="34">
        <v>30.17</v>
      </c>
      <c r="BJ30" s="34">
        <f t="shared" si="59"/>
        <v>1</v>
      </c>
      <c r="BK30" s="36">
        <f t="shared" si="20"/>
        <v>29.67</v>
      </c>
      <c r="BL30" s="34">
        <f t="shared" si="60"/>
        <v>314.33735900649941</v>
      </c>
      <c r="BM30" s="34">
        <f t="shared" si="21"/>
        <v>1.0905610938022641</v>
      </c>
      <c r="BN30" s="34">
        <f t="shared" si="22"/>
        <v>51.204720512518378</v>
      </c>
      <c r="BO30" s="37"/>
      <c r="BP30" s="34">
        <v>27.52</v>
      </c>
      <c r="BQ30" s="34">
        <v>27.6</v>
      </c>
      <c r="BR30" s="34">
        <f t="shared" si="61"/>
        <v>8.0000000000001847E-2</v>
      </c>
      <c r="BS30" s="38">
        <f t="shared" si="62"/>
        <v>27.560000000000002</v>
      </c>
      <c r="BT30" s="34">
        <f t="shared" si="23"/>
        <v>1358.0882757276181</v>
      </c>
      <c r="BU30" s="34">
        <f t="shared" si="24"/>
        <v>4.7117474045677099</v>
      </c>
      <c r="BV30" s="34">
        <f t="shared" si="25"/>
        <v>16.080738883945862</v>
      </c>
      <c r="BW30" s="9">
        <f t="shared" si="63"/>
        <v>4.7076269488750677</v>
      </c>
      <c r="BX30" s="9">
        <f t="shared" si="26"/>
        <v>0.76048937662050475</v>
      </c>
      <c r="BY30" s="34"/>
      <c r="BZ30" s="34"/>
      <c r="CA30" s="34"/>
      <c r="CB30" s="34">
        <v>38.869999999999997</v>
      </c>
      <c r="CC30" s="34">
        <v>37.47</v>
      </c>
      <c r="CD30" s="39">
        <f t="shared" si="64"/>
        <v>1.3999999999999986</v>
      </c>
      <c r="CE30" s="40">
        <f t="shared" si="65"/>
        <v>38.17</v>
      </c>
      <c r="CF30" s="34">
        <f t="shared" si="66"/>
        <v>0.86535837267448412</v>
      </c>
      <c r="CG30" s="34">
        <f t="shared" si="27"/>
        <v>3.0022717516543103E-3</v>
      </c>
      <c r="CH30" s="34">
        <f t="shared" si="28"/>
        <v>14.643469938967623</v>
      </c>
      <c r="CI30" s="9">
        <f t="shared" si="67"/>
        <v>3.0121305183748856E-3</v>
      </c>
      <c r="CJ30" s="9">
        <f t="shared" si="29"/>
        <v>4.8659192520892036E-4</v>
      </c>
      <c r="CK30" s="37"/>
      <c r="CL30" s="34"/>
      <c r="CM30" s="34"/>
      <c r="CN30" s="34"/>
      <c r="CO30" s="34">
        <v>30.68</v>
      </c>
      <c r="CP30" s="34">
        <v>26.02</v>
      </c>
      <c r="CQ30" s="34">
        <f t="shared" si="68"/>
        <v>4.66</v>
      </c>
      <c r="CR30" s="41">
        <f t="shared" si="69"/>
        <v>28.35</v>
      </c>
      <c r="CS30" s="37"/>
      <c r="CT30" s="34"/>
      <c r="CU30" s="42">
        <v>31.71</v>
      </c>
      <c r="CV30" s="42">
        <v>32.19</v>
      </c>
      <c r="CW30" s="42">
        <f t="shared" si="70"/>
        <v>0.47999999999999687</v>
      </c>
      <c r="CX30" s="43">
        <f t="shared" si="71"/>
        <v>31.95</v>
      </c>
      <c r="CY30" s="42">
        <f t="shared" si="30"/>
        <v>64.663617969388469</v>
      </c>
      <c r="CZ30" s="42">
        <f t="shared" si="31"/>
        <v>0.22434376290744978</v>
      </c>
      <c r="DA30" s="42">
        <f t="shared" si="32"/>
        <v>312.92625308474919</v>
      </c>
      <c r="DB30" s="34"/>
      <c r="DC30" s="42">
        <v>27.44</v>
      </c>
      <c r="DD30" s="42">
        <f t="shared" si="72"/>
        <v>3.34</v>
      </c>
      <c r="DE30" s="44">
        <f t="shared" si="73"/>
        <v>33.31</v>
      </c>
      <c r="DF30" s="42">
        <v>30.78</v>
      </c>
      <c r="DG30" s="42">
        <f t="shared" si="74"/>
        <v>2.5300000000000011</v>
      </c>
      <c r="DH30" s="37"/>
      <c r="DI30" s="34"/>
      <c r="DJ30" s="34"/>
      <c r="DK30" s="34"/>
      <c r="DL30" s="34"/>
      <c r="DM30" s="34">
        <v>27.64</v>
      </c>
      <c r="DN30" s="74">
        <v>32.630000000000003</v>
      </c>
      <c r="DO30" s="34">
        <f t="shared" si="75"/>
        <v>4.990000000000002</v>
      </c>
      <c r="DP30" s="74">
        <f t="shared" si="33"/>
        <v>32.47</v>
      </c>
      <c r="DQ30" s="55">
        <v>27.15</v>
      </c>
      <c r="DR30" s="72">
        <f t="shared" si="76"/>
        <v>33.15</v>
      </c>
      <c r="DS30" s="55">
        <v>28.02</v>
      </c>
      <c r="DT30" s="55">
        <f t="shared" si="77"/>
        <v>4.9374999999999964</v>
      </c>
      <c r="DU30" s="71">
        <f t="shared" si="78"/>
        <v>33.58</v>
      </c>
      <c r="DV30" s="9">
        <f>MAX(DN30,DP30,DR30)-MIN(DN30,DP30,DR30)</f>
        <v>0.67999999999999972</v>
      </c>
      <c r="DW30" s="51">
        <f t="shared" si="79"/>
        <v>32.957499999999996</v>
      </c>
      <c r="DX30" s="34">
        <f t="shared" si="34"/>
        <v>32.151482279765524</v>
      </c>
      <c r="DY30" s="34">
        <f t="shared" si="35"/>
        <v>0.11154625652263057</v>
      </c>
      <c r="DZ30" s="34">
        <f t="shared" si="36"/>
        <v>2.4550141521736157</v>
      </c>
      <c r="EA30" s="9">
        <f t="shared" si="80"/>
        <v>0.11168443171195686</v>
      </c>
      <c r="EB30" s="9">
        <f t="shared" si="37"/>
        <v>1.8041961432635908E-2</v>
      </c>
      <c r="EC30" s="34"/>
      <c r="ED30" s="34"/>
      <c r="EE30" s="34"/>
      <c r="EF30" s="34">
        <v>28.53</v>
      </c>
      <c r="EG30" s="34">
        <v>21.45</v>
      </c>
      <c r="EH30" s="34">
        <f t="shared" si="81"/>
        <v>7.0800000000000018</v>
      </c>
      <c r="EI30" s="34">
        <f t="shared" si="82"/>
        <v>26.759999999999998</v>
      </c>
      <c r="EJ30" s="34">
        <f t="shared" si="83"/>
        <v>1.7700000000000031</v>
      </c>
      <c r="EK30" s="45">
        <f t="shared" si="84"/>
        <v>27.645</v>
      </c>
      <c r="EL30" s="34">
        <f t="shared" si="38"/>
        <v>1280.3420229787769</v>
      </c>
      <c r="EM30" s="34">
        <f t="shared" si="39"/>
        <v>4.4420147876596117</v>
      </c>
      <c r="EN30" s="34">
        <f t="shared" si="40"/>
        <v>7.498700359888975</v>
      </c>
      <c r="EO30" s="9">
        <f t="shared" si="85"/>
        <v>4.4382778882713865</v>
      </c>
      <c r="EP30" s="9">
        <f t="shared" si="41"/>
        <v>0.7169776240079152</v>
      </c>
      <c r="EQ30" s="34"/>
      <c r="ER30" s="42">
        <v>31.61</v>
      </c>
      <c r="ES30" s="34">
        <v>27.69</v>
      </c>
      <c r="ET30" s="34">
        <v>27.49</v>
      </c>
      <c r="EU30" s="34">
        <v>27</v>
      </c>
      <c r="EV30" s="34">
        <f t="shared" si="86"/>
        <v>0.69000000000000128</v>
      </c>
      <c r="EW30" s="36">
        <f t="shared" si="87"/>
        <v>27.393333333333334</v>
      </c>
      <c r="EX30" s="34">
        <f t="shared" si="42"/>
        <v>1524.5020054256343</v>
      </c>
      <c r="EY30" s="34">
        <f>EX30/I30</f>
        <v>5.2891027009816831</v>
      </c>
      <c r="EZ30" s="34">
        <f t="shared" si="43"/>
        <v>3.3426276398877643</v>
      </c>
      <c r="FA30" s="9">
        <f t="shared" si="88"/>
        <v>5.2841325877107161</v>
      </c>
      <c r="FB30" s="9">
        <f t="shared" si="44"/>
        <v>0.8536204633989708</v>
      </c>
      <c r="FC30" s="34"/>
      <c r="FD30" s="34"/>
      <c r="FE30" s="46">
        <v>24.28</v>
      </c>
      <c r="FF30" s="34">
        <v>29.12</v>
      </c>
      <c r="FG30" s="34">
        <v>29.21</v>
      </c>
      <c r="FH30" s="34">
        <f t="shared" si="89"/>
        <v>8.9999999999999858E-2</v>
      </c>
      <c r="FI30" s="36">
        <f t="shared" si="90"/>
        <v>29.164999999999999</v>
      </c>
      <c r="FJ30" s="34">
        <f t="shared" si="45"/>
        <v>446.17167927274676</v>
      </c>
      <c r="FK30" s="34">
        <f>FJ30/I30</f>
        <v>1.5479466904893699</v>
      </c>
      <c r="FL30" s="34">
        <f t="shared" si="46"/>
        <v>2.899626098316554</v>
      </c>
      <c r="FM30" s="9">
        <f t="shared" si="91"/>
        <v>1.5475649935423925</v>
      </c>
      <c r="FN30" s="9">
        <f t="shared" si="47"/>
        <v>0.25000000000000061</v>
      </c>
      <c r="FO30" s="37"/>
      <c r="FP30" s="37"/>
      <c r="FQ30" s="42">
        <v>27.57</v>
      </c>
      <c r="FR30" s="42">
        <v>33.450000000000003</v>
      </c>
      <c r="FS30" s="74">
        <v>33.44</v>
      </c>
      <c r="FT30" s="34">
        <v>32.18</v>
      </c>
      <c r="FU30" s="55">
        <v>27.13</v>
      </c>
      <c r="FV30" s="55">
        <f t="shared" si="92"/>
        <v>5.6800000000000033</v>
      </c>
      <c r="FW30" s="71">
        <f t="shared" si="93"/>
        <v>33.35</v>
      </c>
      <c r="FX30" s="55">
        <v>27.72</v>
      </c>
      <c r="FY30" s="55">
        <f t="shared" si="94"/>
        <v>5.0900000000000034</v>
      </c>
      <c r="FZ30" s="71">
        <f t="shared" si="95"/>
        <v>33.18</v>
      </c>
      <c r="GA30" s="34">
        <f t="shared" si="96"/>
        <v>1.2700000000000031</v>
      </c>
      <c r="GB30" s="11">
        <f t="shared" si="97"/>
        <v>33.323333333333331</v>
      </c>
      <c r="GC30" s="34">
        <f t="shared" si="48"/>
        <v>24.946636560948193</v>
      </c>
      <c r="GD30" s="34">
        <f>GC30/I30</f>
        <v>8.6549786320603062E-2</v>
      </c>
      <c r="GE30" s="34">
        <f t="shared" si="49"/>
        <v>1.6400458893249366</v>
      </c>
      <c r="GF30" s="9">
        <f t="shared" si="98"/>
        <v>8.6669408371816969E-2</v>
      </c>
      <c r="GG30" s="9">
        <f t="shared" si="50"/>
        <v>1.4000931904874312E-2</v>
      </c>
    </row>
    <row r="31" spans="1:189" s="47" customFormat="1" ht="15.75" customHeight="1">
      <c r="A31" s="32" t="s">
        <v>87</v>
      </c>
      <c r="B31" s="32" t="s">
        <v>107</v>
      </c>
      <c r="C31" s="31">
        <v>24.61</v>
      </c>
      <c r="D31" s="31">
        <v>30.33</v>
      </c>
      <c r="E31" s="31">
        <f t="shared" si="0"/>
        <v>5.7199999999999989</v>
      </c>
      <c r="F31" s="31">
        <f t="shared" si="1"/>
        <v>29.06</v>
      </c>
      <c r="G31" s="31">
        <f t="shared" si="2"/>
        <v>1.2699999999999996</v>
      </c>
      <c r="H31" s="33">
        <f t="shared" si="3"/>
        <v>29.695</v>
      </c>
      <c r="I31" s="54">
        <f t="shared" si="4"/>
        <v>308.93420800596414</v>
      </c>
      <c r="J31" s="54"/>
      <c r="K31" s="34">
        <v>20.59</v>
      </c>
      <c r="L31" s="34">
        <v>27.36</v>
      </c>
      <c r="M31" s="34">
        <v>25.54</v>
      </c>
      <c r="N31" s="42">
        <v>24.59</v>
      </c>
      <c r="O31" s="34">
        <v>27.24</v>
      </c>
      <c r="P31">
        <v>26.62</v>
      </c>
      <c r="Q31" s="51">
        <f t="shared" si="51"/>
        <v>26.69</v>
      </c>
      <c r="R31" s="54">
        <f t="shared" si="5"/>
        <v>2482.9730169486302</v>
      </c>
      <c r="S31" s="49"/>
      <c r="T31" s="31">
        <v>23.98</v>
      </c>
      <c r="U31" s="31">
        <v>29.59</v>
      </c>
      <c r="V31" s="31">
        <f t="shared" si="52"/>
        <v>5.6099999999999994</v>
      </c>
      <c r="W31" s="31">
        <f t="shared" si="53"/>
        <v>29.6</v>
      </c>
      <c r="X31" s="31">
        <f t="shared" si="54"/>
        <v>1.0000000000001563E-2</v>
      </c>
      <c r="Y31" s="31">
        <v>31.01</v>
      </c>
      <c r="Z31" s="31">
        <v>29.68</v>
      </c>
      <c r="AA31" s="31">
        <v>30.43</v>
      </c>
      <c r="AB31" s="35">
        <f t="shared" si="6"/>
        <v>30.062000000000001</v>
      </c>
      <c r="AC31" s="34">
        <f t="shared" si="7"/>
        <v>239.51107499666739</v>
      </c>
      <c r="AD31" s="34">
        <f t="shared" si="8"/>
        <v>0.77528181984962796</v>
      </c>
      <c r="AE31" s="34">
        <f t="shared" si="9"/>
        <v>4.4481804805178351</v>
      </c>
      <c r="AF31" s="9">
        <f t="shared" si="10"/>
        <v>0.77539320634700437</v>
      </c>
      <c r="AG31" s="9">
        <f t="shared" si="11"/>
        <v>9.6588818705998461E-2</v>
      </c>
      <c r="AH31" s="9"/>
      <c r="AI31" s="34"/>
      <c r="AJ31" s="34" t="s">
        <v>54</v>
      </c>
      <c r="AK31" s="34" t="s">
        <v>54</v>
      </c>
      <c r="AL31" s="36">
        <v>41</v>
      </c>
      <c r="AM31" s="34">
        <f t="shared" si="55"/>
        <v>0.12156260552373735</v>
      </c>
      <c r="AN31" s="34">
        <f t="shared" si="12"/>
        <v>3.9349027195263053E-4</v>
      </c>
      <c r="AO31" s="34">
        <f t="shared" si="13"/>
        <v>2.5240735160641505</v>
      </c>
      <c r="AP31" s="9">
        <f t="shared" si="56"/>
        <v>3.9523545729853933E-4</v>
      </c>
      <c r="AQ31" s="9">
        <f t="shared" si="14"/>
        <v>4.9233505811897461E-5</v>
      </c>
      <c r="AR31" s="34"/>
      <c r="AS31" s="34"/>
      <c r="AT31" s="34"/>
      <c r="AU31" s="34">
        <v>31.55</v>
      </c>
      <c r="AV31" s="34">
        <v>29.94</v>
      </c>
      <c r="AW31" s="34">
        <f t="shared" si="15"/>
        <v>1.6099999999999994</v>
      </c>
      <c r="AX31" s="34">
        <v>31.64</v>
      </c>
      <c r="AY31" s="34">
        <v>31.71</v>
      </c>
      <c r="AZ31" s="35">
        <f t="shared" si="57"/>
        <v>31.21</v>
      </c>
      <c r="BA31" s="34">
        <f t="shared" si="16"/>
        <v>108.03090144485921</v>
      </c>
      <c r="BB31" s="34">
        <f t="shared" si="17"/>
        <v>0.3496890232459256</v>
      </c>
      <c r="BC31" s="34">
        <f t="shared" si="18"/>
        <v>5.2647045011516713</v>
      </c>
      <c r="BD31" s="9">
        <f t="shared" si="58"/>
        <v>0.34989646639879884</v>
      </c>
      <c r="BE31" s="9">
        <f t="shared" si="19"/>
        <v>4.3585739573450188E-2</v>
      </c>
      <c r="BF31" s="34"/>
      <c r="BG31" s="34"/>
      <c r="BH31" s="34">
        <v>30.49</v>
      </c>
      <c r="BI31" s="34">
        <v>31.64</v>
      </c>
      <c r="BJ31" s="34">
        <f t="shared" si="59"/>
        <v>1.1500000000000021</v>
      </c>
      <c r="BK31" s="36">
        <f t="shared" si="20"/>
        <v>31.064999999999998</v>
      </c>
      <c r="BL31" s="34">
        <f t="shared" si="60"/>
        <v>119.45985960293945</v>
      </c>
      <c r="BM31" s="34">
        <f t="shared" si="21"/>
        <v>0.38668381974919791</v>
      </c>
      <c r="BN31" s="34">
        <f t="shared" si="22"/>
        <v>18.155825500740605</v>
      </c>
      <c r="BO31" s="37"/>
      <c r="BP31" s="34">
        <v>28.18</v>
      </c>
      <c r="BQ31" s="34">
        <v>27.84</v>
      </c>
      <c r="BR31" s="34">
        <f t="shared" si="61"/>
        <v>0.33999999999999986</v>
      </c>
      <c r="BS31" s="38">
        <f t="shared" si="62"/>
        <v>28.009999999999998</v>
      </c>
      <c r="BT31" s="34">
        <f t="shared" si="23"/>
        <v>994.00369774916282</v>
      </c>
      <c r="BU31" s="34">
        <f t="shared" si="24"/>
        <v>3.2175255183458771</v>
      </c>
      <c r="BV31" s="34">
        <f t="shared" si="25"/>
        <v>10.981103881501397</v>
      </c>
      <c r="BW31" s="9">
        <f t="shared" si="63"/>
        <v>3.2154039629726108</v>
      </c>
      <c r="BX31" s="9">
        <f t="shared" si="26"/>
        <v>0.400534938794812</v>
      </c>
      <c r="BY31" s="34"/>
      <c r="BZ31" s="34"/>
      <c r="CA31" s="34"/>
      <c r="CB31" s="34">
        <v>38.92</v>
      </c>
      <c r="CC31" s="34">
        <v>38.520000000000003</v>
      </c>
      <c r="CD31" s="39">
        <f t="shared" si="64"/>
        <v>0.39999999999999858</v>
      </c>
      <c r="CE31" s="40">
        <f t="shared" si="65"/>
        <v>38.72</v>
      </c>
      <c r="CF31" s="34">
        <f t="shared" si="66"/>
        <v>0.59092994753819539</v>
      </c>
      <c r="CG31" s="34">
        <f t="shared" si="27"/>
        <v>1.9128019242426763E-3</v>
      </c>
      <c r="CH31" s="34">
        <f t="shared" si="28"/>
        <v>9.3296209649952466</v>
      </c>
      <c r="CI31" s="9">
        <f t="shared" si="67"/>
        <v>1.919571481533695E-3</v>
      </c>
      <c r="CJ31" s="9">
        <f t="shared" si="29"/>
        <v>2.3911628359055891E-4</v>
      </c>
      <c r="CK31" s="37"/>
      <c r="CL31" s="34"/>
      <c r="CM31" s="34"/>
      <c r="CN31" s="34"/>
      <c r="CO31" s="34">
        <v>30.58</v>
      </c>
      <c r="CP31" s="34">
        <v>25.19</v>
      </c>
      <c r="CQ31" s="34">
        <f t="shared" si="68"/>
        <v>5.389999999999997</v>
      </c>
      <c r="CR31" s="41">
        <f t="shared" si="69"/>
        <v>27.884999999999998</v>
      </c>
      <c r="CS31" s="37"/>
      <c r="CT31" s="34"/>
      <c r="CU31" s="42">
        <v>31.16</v>
      </c>
      <c r="CV31" s="42">
        <v>28.42</v>
      </c>
      <c r="CW31" s="42">
        <f t="shared" si="70"/>
        <v>2.7399999999999984</v>
      </c>
      <c r="CX31" s="43">
        <f t="shared" si="71"/>
        <v>29.79</v>
      </c>
      <c r="CY31" s="42">
        <f t="shared" si="30"/>
        <v>289.23576902678684</v>
      </c>
      <c r="CZ31" s="42">
        <f t="shared" si="31"/>
        <v>0.93623743027254203</v>
      </c>
      <c r="DA31" s="42">
        <f t="shared" si="32"/>
        <v>1305.9122627525117</v>
      </c>
      <c r="DB31" s="34"/>
      <c r="DC31" s="42">
        <v>24.49</v>
      </c>
      <c r="DD31" s="42">
        <f t="shared" si="72"/>
        <v>6.3000000000000007</v>
      </c>
      <c r="DE31" s="44">
        <f t="shared" si="73"/>
        <v>30.36</v>
      </c>
      <c r="DF31" s="42">
        <v>30.79</v>
      </c>
      <c r="DG31" s="42">
        <f t="shared" si="74"/>
        <v>0.42999999999999972</v>
      </c>
      <c r="DH31" s="37"/>
      <c r="DI31" s="34"/>
      <c r="DJ31" s="34"/>
      <c r="DK31" s="34"/>
      <c r="DL31" s="34"/>
      <c r="DM31" s="34">
        <v>26.7</v>
      </c>
      <c r="DN31" s="74">
        <v>33.049999999999997</v>
      </c>
      <c r="DO31" s="34">
        <f t="shared" si="75"/>
        <v>6.3499999999999979</v>
      </c>
      <c r="DP31" s="74">
        <f t="shared" si="33"/>
        <v>31.53</v>
      </c>
      <c r="DQ31" s="55">
        <v>26.58</v>
      </c>
      <c r="DR31" s="72">
        <f t="shared" si="76"/>
        <v>32.58</v>
      </c>
      <c r="DS31" s="55">
        <v>26.96</v>
      </c>
      <c r="DT31" s="55">
        <f t="shared" si="77"/>
        <v>5.4600000000000009</v>
      </c>
      <c r="DU31" s="71">
        <f t="shared" si="78"/>
        <v>32.520000000000003</v>
      </c>
      <c r="DV31" s="9">
        <f>MAX(DN31,DP31,DR31)-MIN(DN31,DP31,DR31)</f>
        <v>1.519999999999996</v>
      </c>
      <c r="DW31" s="51">
        <f t="shared" si="79"/>
        <v>32.42</v>
      </c>
      <c r="DX31" s="34">
        <f t="shared" si="34"/>
        <v>46.676254591768171</v>
      </c>
      <c r="DY31" s="34">
        <f t="shared" si="35"/>
        <v>0.1510880096219939</v>
      </c>
      <c r="DZ31" s="34">
        <f t="shared" si="36"/>
        <v>3.3252859702242477</v>
      </c>
      <c r="EA31" s="9">
        <f t="shared" si="80"/>
        <v>0.15124926115241144</v>
      </c>
      <c r="EB31" s="9">
        <f t="shared" si="37"/>
        <v>1.8840747307668132E-2</v>
      </c>
      <c r="EC31" s="34"/>
      <c r="ED31" s="34"/>
      <c r="EE31" s="34"/>
      <c r="EF31" s="34">
        <v>28.43</v>
      </c>
      <c r="EG31" s="34">
        <v>21.35</v>
      </c>
      <c r="EH31" s="34">
        <f t="shared" si="81"/>
        <v>7.0799999999999983</v>
      </c>
      <c r="EI31" s="34">
        <f t="shared" si="82"/>
        <v>26.66</v>
      </c>
      <c r="EJ31" s="34">
        <f t="shared" si="83"/>
        <v>1.7699999999999996</v>
      </c>
      <c r="EK31" s="45">
        <f t="shared" si="84"/>
        <v>27.545000000000002</v>
      </c>
      <c r="EL31" s="34">
        <f t="shared" si="38"/>
        <v>1372.2903203763981</v>
      </c>
      <c r="EM31" s="34">
        <f t="shared" si="39"/>
        <v>4.4420147876595957</v>
      </c>
      <c r="EN31" s="34">
        <f t="shared" si="40"/>
        <v>7.4987003598889483</v>
      </c>
      <c r="EO31" s="9">
        <f t="shared" si="85"/>
        <v>4.4382778882713749</v>
      </c>
      <c r="EP31" s="9">
        <f t="shared" si="41"/>
        <v>0.55286532666013422</v>
      </c>
      <c r="EQ31" s="34"/>
      <c r="ER31" s="42">
        <v>31.3</v>
      </c>
      <c r="ES31" s="34">
        <v>28.04</v>
      </c>
      <c r="ET31" s="34">
        <v>25.79</v>
      </c>
      <c r="EU31" s="34">
        <v>25.82</v>
      </c>
      <c r="EV31" s="34">
        <f t="shared" si="86"/>
        <v>2.25</v>
      </c>
      <c r="EW31" s="36">
        <f t="shared" si="87"/>
        <v>26.55</v>
      </c>
      <c r="EX31" s="34">
        <f t="shared" si="42"/>
        <v>2736.1506149019483</v>
      </c>
      <c r="EY31" s="34">
        <f>EX31/I31</f>
        <v>8.856742128243452</v>
      </c>
      <c r="EZ31" s="34">
        <f t="shared" si="43"/>
        <v>5.5973182429847981</v>
      </c>
      <c r="FA31" s="9">
        <f t="shared" si="88"/>
        <v>8.8458452265621474</v>
      </c>
      <c r="FB31" s="9">
        <f t="shared" si="44"/>
        <v>1.1019051158766111</v>
      </c>
      <c r="FC31" s="34"/>
      <c r="FD31" s="34"/>
      <c r="FE31" s="46">
        <v>23.49</v>
      </c>
      <c r="FF31" s="34">
        <v>29.07</v>
      </c>
      <c r="FG31" s="34">
        <v>28.82</v>
      </c>
      <c r="FH31" s="34">
        <f t="shared" si="89"/>
        <v>0.25</v>
      </c>
      <c r="FI31" s="36">
        <f t="shared" si="90"/>
        <v>28.945</v>
      </c>
      <c r="FJ31" s="34">
        <f t="shared" si="45"/>
        <v>519.71589560314146</v>
      </c>
      <c r="FK31" s="34">
        <f>FJ31/I31</f>
        <v>1.6822866556529346</v>
      </c>
      <c r="FL31" s="34">
        <f t="shared" si="46"/>
        <v>3.1512727935345013</v>
      </c>
      <c r="FM31" s="9">
        <f t="shared" si="91"/>
        <v>1.681792830507429</v>
      </c>
      <c r="FN31" s="9">
        <f t="shared" si="47"/>
        <v>0.20949678366698732</v>
      </c>
      <c r="FO31" s="37"/>
      <c r="FP31" s="37"/>
      <c r="FQ31" s="42">
        <v>28.14</v>
      </c>
      <c r="FR31" s="42">
        <v>33.36</v>
      </c>
      <c r="FS31" s="74">
        <v>33.57</v>
      </c>
      <c r="FT31" s="34">
        <v>34.53</v>
      </c>
      <c r="FU31" s="55">
        <v>26.27</v>
      </c>
      <c r="FV31" s="55">
        <f t="shared" si="92"/>
        <v>7.7799999999999976</v>
      </c>
      <c r="FW31" s="71">
        <f t="shared" si="93"/>
        <v>32.49</v>
      </c>
      <c r="FX31" s="55">
        <v>26.84</v>
      </c>
      <c r="FY31" s="55">
        <f t="shared" si="94"/>
        <v>7.2099999999999973</v>
      </c>
      <c r="FZ31" s="71">
        <f t="shared" si="95"/>
        <v>32.299999999999997</v>
      </c>
      <c r="GA31" s="34">
        <f t="shared" si="96"/>
        <v>1.1700000000000017</v>
      </c>
      <c r="GB31" s="11">
        <f t="shared" si="97"/>
        <v>32.786666666666669</v>
      </c>
      <c r="GC31" s="34">
        <f t="shared" si="48"/>
        <v>36.195618323040904</v>
      </c>
      <c r="GD31" s="34">
        <f>GC31/I31</f>
        <v>0.1171628695853006</v>
      </c>
      <c r="GE31" s="34">
        <f t="shared" si="49"/>
        <v>2.2201381518505752</v>
      </c>
      <c r="GF31" s="9">
        <f t="shared" si="98"/>
        <v>0.11730474958389275</v>
      </c>
      <c r="GG31" s="9">
        <f t="shared" si="50"/>
        <v>1.4612363247661218E-2</v>
      </c>
    </row>
    <row r="32" spans="1:189" s="47" customFormat="1" ht="15.75" customHeight="1">
      <c r="A32" s="32" t="s">
        <v>93</v>
      </c>
      <c r="B32" s="32" t="s">
        <v>107</v>
      </c>
      <c r="C32" s="31">
        <v>23.87</v>
      </c>
      <c r="D32" s="31">
        <v>28.4</v>
      </c>
      <c r="E32" s="31">
        <f t="shared" si="0"/>
        <v>4.5299999999999976</v>
      </c>
      <c r="F32" s="31">
        <f t="shared" si="1"/>
        <v>28.32</v>
      </c>
      <c r="G32" s="31">
        <f t="shared" si="2"/>
        <v>7.9999999999998295E-2</v>
      </c>
      <c r="H32" s="33">
        <f t="shared" si="3"/>
        <v>28.36</v>
      </c>
      <c r="I32" s="54">
        <f t="shared" si="4"/>
        <v>779.77265263410754</v>
      </c>
      <c r="J32" s="54"/>
      <c r="K32" s="34">
        <v>20.100000000000001</v>
      </c>
      <c r="L32" s="34">
        <v>26.17</v>
      </c>
      <c r="M32" s="34">
        <v>27.46</v>
      </c>
      <c r="N32" s="42">
        <v>25.71</v>
      </c>
      <c r="O32" s="34">
        <v>26.18</v>
      </c>
      <c r="P32">
        <v>26.13</v>
      </c>
      <c r="Q32" s="51">
        <f t="shared" si="51"/>
        <v>26.484999999999999</v>
      </c>
      <c r="R32" s="54">
        <f t="shared" si="5"/>
        <v>2862.3187797787209</v>
      </c>
      <c r="S32" s="49"/>
      <c r="T32" s="31">
        <v>23.04</v>
      </c>
      <c r="U32" s="31">
        <v>29.14</v>
      </c>
      <c r="V32" s="31">
        <f t="shared" si="52"/>
        <v>6.1000000000000014</v>
      </c>
      <c r="W32" s="31">
        <f t="shared" si="53"/>
        <v>28.66</v>
      </c>
      <c r="X32" s="31">
        <f t="shared" si="54"/>
        <v>0.48000000000000043</v>
      </c>
      <c r="Y32" s="31">
        <v>29.51</v>
      </c>
      <c r="Z32" s="31">
        <v>28.75</v>
      </c>
      <c r="AA32" s="31">
        <v>29.05</v>
      </c>
      <c r="AB32" s="35">
        <f t="shared" si="6"/>
        <v>29.022000000000002</v>
      </c>
      <c r="AC32" s="34">
        <f t="shared" si="7"/>
        <v>492.68983255032941</v>
      </c>
      <c r="AD32" s="34">
        <f t="shared" si="8"/>
        <v>0.63183779385696681</v>
      </c>
      <c r="AE32" s="34">
        <f t="shared" si="9"/>
        <v>3.6251701891231445</v>
      </c>
      <c r="AF32" s="9">
        <f t="shared" si="10"/>
        <v>0.63200154922640228</v>
      </c>
      <c r="AG32" s="9">
        <f t="shared" si="11"/>
        <v>0.17230064412195356</v>
      </c>
      <c r="AH32" s="9"/>
      <c r="AI32" s="34"/>
      <c r="AJ32" s="34" t="s">
        <v>54</v>
      </c>
      <c r="AK32" s="34" t="s">
        <v>54</v>
      </c>
      <c r="AL32" s="36">
        <v>41</v>
      </c>
      <c r="AM32" s="34">
        <f t="shared" si="55"/>
        <v>0.12156260552373735</v>
      </c>
      <c r="AN32" s="34">
        <f t="shared" si="12"/>
        <v>1.5589493311043076E-4</v>
      </c>
      <c r="AO32" s="34">
        <f t="shared" si="13"/>
        <v>1</v>
      </c>
      <c r="AP32" s="9">
        <f t="shared" si="56"/>
        <v>1.5666820038609666E-4</v>
      </c>
      <c r="AQ32" s="9">
        <f t="shared" si="14"/>
        <v>4.2711970995947125E-5</v>
      </c>
      <c r="AR32" s="34"/>
      <c r="AS32" s="34"/>
      <c r="AT32" s="34"/>
      <c r="AU32" s="34">
        <v>31.44</v>
      </c>
      <c r="AV32" s="34">
        <v>31.64</v>
      </c>
      <c r="AW32" s="34">
        <f t="shared" si="15"/>
        <v>0.19999999999999929</v>
      </c>
      <c r="AX32" s="34">
        <v>30.16</v>
      </c>
      <c r="AY32" s="34">
        <v>29.72</v>
      </c>
      <c r="AZ32" s="35">
        <f t="shared" si="57"/>
        <v>30.74</v>
      </c>
      <c r="BA32" s="34">
        <f t="shared" si="16"/>
        <v>149.66215693645279</v>
      </c>
      <c r="BB32" s="34">
        <f t="shared" si="17"/>
        <v>0.19193050234691766</v>
      </c>
      <c r="BC32" s="34">
        <f t="shared" si="18"/>
        <v>2.889588498474243</v>
      </c>
      <c r="BD32" s="9">
        <f t="shared" si="58"/>
        <v>0.19210939766100171</v>
      </c>
      <c r="BE32" s="9">
        <f t="shared" si="19"/>
        <v>5.237419591674683E-2</v>
      </c>
      <c r="BF32" s="34"/>
      <c r="BG32" s="34"/>
      <c r="BH32" s="34">
        <v>30.3</v>
      </c>
      <c r="BI32" s="34">
        <v>32.42</v>
      </c>
      <c r="BJ32" s="34">
        <f t="shared" si="59"/>
        <v>2.120000000000001</v>
      </c>
      <c r="BK32" s="36">
        <f t="shared" si="20"/>
        <v>31.36</v>
      </c>
      <c r="BL32" s="34">
        <f t="shared" si="60"/>
        <v>97.357183173241509</v>
      </c>
      <c r="BM32" s="34">
        <f t="shared" si="21"/>
        <v>0.12485329261594967</v>
      </c>
      <c r="BN32" s="34">
        <f t="shared" si="22"/>
        <v>5.8621914808805231</v>
      </c>
      <c r="BO32" s="37"/>
      <c r="BP32" s="34">
        <v>27.08</v>
      </c>
      <c r="BQ32" s="34">
        <v>26.05</v>
      </c>
      <c r="BR32" s="34">
        <f t="shared" si="61"/>
        <v>1.0299999999999976</v>
      </c>
      <c r="BS32" s="38">
        <f t="shared" si="62"/>
        <v>26.564999999999998</v>
      </c>
      <c r="BT32" s="34">
        <f t="shared" si="23"/>
        <v>2707.8337692450059</v>
      </c>
      <c r="BU32" s="34">
        <f t="shared" si="24"/>
        <v>3.4725939158007404</v>
      </c>
      <c r="BV32" s="34">
        <f t="shared" si="25"/>
        <v>11.851627690363026</v>
      </c>
      <c r="BW32" s="9">
        <f t="shared" si="63"/>
        <v>3.4701547486082758</v>
      </c>
      <c r="BX32" s="9">
        <f t="shared" si="26"/>
        <v>0.946057646725597</v>
      </c>
      <c r="BY32" s="34"/>
      <c r="BZ32" s="34"/>
      <c r="CA32" s="34"/>
      <c r="CB32" s="34" t="s">
        <v>54</v>
      </c>
      <c r="CC32" s="34">
        <v>39.869999999999997</v>
      </c>
      <c r="CD32" s="39">
        <f t="shared" si="64"/>
        <v>0</v>
      </c>
      <c r="CE32" s="40">
        <f t="shared" si="65"/>
        <v>39.869999999999997</v>
      </c>
      <c r="CF32" s="34">
        <f t="shared" si="66"/>
        <v>0.26616809726260793</v>
      </c>
      <c r="CG32" s="34">
        <f t="shared" si="27"/>
        <v>3.4134064122854268E-4</v>
      </c>
      <c r="CH32" s="34">
        <f t="shared" si="28"/>
        <v>1.6648764110123859</v>
      </c>
      <c r="CI32" s="9">
        <f t="shared" si="67"/>
        <v>3.4288204974072247E-4</v>
      </c>
      <c r="CJ32" s="9">
        <f t="shared" si="29"/>
        <v>9.3478881658592923E-5</v>
      </c>
      <c r="CK32" s="37"/>
      <c r="CL32" s="34"/>
      <c r="CM32" s="34"/>
      <c r="CN32" s="34"/>
      <c r="CO32" s="34">
        <v>30.66</v>
      </c>
      <c r="CP32" s="34">
        <v>25.79</v>
      </c>
      <c r="CQ32" s="34">
        <f t="shared" si="68"/>
        <v>4.870000000000001</v>
      </c>
      <c r="CR32" s="41">
        <f t="shared" si="69"/>
        <v>28.225000000000001</v>
      </c>
      <c r="CS32" s="37"/>
      <c r="CT32" s="34"/>
      <c r="CU32" s="42">
        <v>31.6</v>
      </c>
      <c r="CV32" s="42">
        <v>28.81</v>
      </c>
      <c r="CW32" s="42">
        <f t="shared" si="70"/>
        <v>2.7900000000000027</v>
      </c>
      <c r="CX32" s="43">
        <f t="shared" si="71"/>
        <v>30.204999999999998</v>
      </c>
      <c r="CY32" s="42">
        <f t="shared" si="30"/>
        <v>216.8972271713514</v>
      </c>
      <c r="CZ32" s="42">
        <f t="shared" si="31"/>
        <v>0.2781544421167666</v>
      </c>
      <c r="DA32" s="42">
        <f t="shared" si="32"/>
        <v>387.98416422384139</v>
      </c>
      <c r="DB32" s="34"/>
      <c r="DC32" s="42">
        <v>27.13</v>
      </c>
      <c r="DD32" s="42">
        <f t="shared" si="72"/>
        <v>4.370000000000001</v>
      </c>
      <c r="DE32" s="44">
        <f t="shared" si="73"/>
        <v>33</v>
      </c>
      <c r="DF32" s="42">
        <v>31.5</v>
      </c>
      <c r="DG32" s="42">
        <f t="shared" si="74"/>
        <v>1.5</v>
      </c>
      <c r="DH32" s="37"/>
      <c r="DI32" s="34"/>
      <c r="DJ32" s="34"/>
      <c r="DK32" s="34"/>
      <c r="DL32" s="34"/>
      <c r="DM32" s="34">
        <v>25.95</v>
      </c>
      <c r="DN32" s="74">
        <v>30.38</v>
      </c>
      <c r="DO32" s="34">
        <f t="shared" si="75"/>
        <v>4.43</v>
      </c>
      <c r="DP32" s="74">
        <f t="shared" si="33"/>
        <v>30.78</v>
      </c>
      <c r="DQ32" s="55">
        <v>25.22</v>
      </c>
      <c r="DR32" s="72">
        <f t="shared" si="76"/>
        <v>31.22</v>
      </c>
      <c r="DS32" s="55">
        <v>25.33</v>
      </c>
      <c r="DT32" s="55">
        <f t="shared" si="77"/>
        <v>5.4875000000000007</v>
      </c>
      <c r="DU32" s="71">
        <f t="shared" si="78"/>
        <v>30.889999999999997</v>
      </c>
      <c r="DV32" s="9">
        <f>MAX(DN32,DP32,DR32)-MIN(DN32,DP32,DR32)</f>
        <v>0.83999999999999986</v>
      </c>
      <c r="DW32" s="51">
        <f t="shared" si="79"/>
        <v>30.817499999999999</v>
      </c>
      <c r="DX32" s="34">
        <f t="shared" si="34"/>
        <v>141.8302929728865</v>
      </c>
      <c r="DY32" s="34">
        <f t="shared" si="35"/>
        <v>0.18188672364153488</v>
      </c>
      <c r="DZ32" s="34">
        <f t="shared" si="36"/>
        <v>4.0031328217802296</v>
      </c>
      <c r="EA32" s="9">
        <f t="shared" si="80"/>
        <v>0.18206178049705216</v>
      </c>
      <c r="EB32" s="9">
        <f t="shared" si="37"/>
        <v>4.9634944863710034E-2</v>
      </c>
      <c r="EC32" s="34"/>
      <c r="ED32" s="34"/>
      <c r="EE32" s="34"/>
      <c r="EF32" s="34">
        <v>26.2</v>
      </c>
      <c r="EG32" s="34">
        <v>20.46</v>
      </c>
      <c r="EH32" s="34">
        <f t="shared" si="81"/>
        <v>5.7399999999999984</v>
      </c>
      <c r="EI32" s="34">
        <f t="shared" si="82"/>
        <v>25.77</v>
      </c>
      <c r="EJ32" s="34">
        <f t="shared" si="83"/>
        <v>0.42999999999999972</v>
      </c>
      <c r="EK32" s="45">
        <f t="shared" si="84"/>
        <v>25.984999999999999</v>
      </c>
      <c r="EL32" s="34">
        <f t="shared" si="38"/>
        <v>4048.722395730987</v>
      </c>
      <c r="EM32" s="34">
        <f t="shared" si="39"/>
        <v>5.1921831088256534</v>
      </c>
      <c r="EN32" s="34">
        <f t="shared" si="40"/>
        <v>8.7650823349181337</v>
      </c>
      <c r="EO32" s="9">
        <f t="shared" si="85"/>
        <v>5.1873582186040386</v>
      </c>
      <c r="EP32" s="9">
        <f t="shared" si="41"/>
        <v>1.4142135623730951</v>
      </c>
      <c r="EQ32" s="34"/>
      <c r="ER32" s="42">
        <v>32.39</v>
      </c>
      <c r="ES32" s="34">
        <v>28.05</v>
      </c>
      <c r="ET32" s="34">
        <v>26.16</v>
      </c>
      <c r="EU32" s="34">
        <v>26.81</v>
      </c>
      <c r="EV32" s="34">
        <f t="shared" si="86"/>
        <v>1.8900000000000006</v>
      </c>
      <c r="EW32" s="36">
        <f t="shared" si="87"/>
        <v>27.006666666666664</v>
      </c>
      <c r="EX32" s="34">
        <f t="shared" si="42"/>
        <v>1993.3887365823723</v>
      </c>
      <c r="EY32" s="34">
        <f>EX32/I32</f>
        <v>2.5563716935296643</v>
      </c>
      <c r="EZ32" s="34">
        <f t="shared" si="43"/>
        <v>1.6155856983138097</v>
      </c>
      <c r="FA32" s="9">
        <f t="shared" si="88"/>
        <v>2.5550177846558295</v>
      </c>
      <c r="FB32" s="9">
        <f t="shared" si="44"/>
        <v>0.69656666281610946</v>
      </c>
      <c r="FC32" s="34"/>
      <c r="FD32" s="34"/>
      <c r="FE32" s="46">
        <v>24.18</v>
      </c>
      <c r="FF32" s="34">
        <v>28.05</v>
      </c>
      <c r="FG32" s="34">
        <v>28.19</v>
      </c>
      <c r="FH32" s="34">
        <f t="shared" si="89"/>
        <v>0.14000000000000057</v>
      </c>
      <c r="FI32" s="36">
        <f t="shared" si="90"/>
        <v>28.12</v>
      </c>
      <c r="FJ32" s="34">
        <f t="shared" si="45"/>
        <v>920.99230154315956</v>
      </c>
      <c r="FK32" s="34">
        <f>FJ32/I32</f>
        <v>1.1811036183841606</v>
      </c>
      <c r="FL32" s="34">
        <f t="shared" si="46"/>
        <v>2.2124527270381127</v>
      </c>
      <c r="FM32" s="9">
        <f t="shared" si="91"/>
        <v>1.1809926614295292</v>
      </c>
      <c r="FN32" s="9">
        <f t="shared" si="47"/>
        <v>0.32197040737745602</v>
      </c>
      <c r="FO32" s="37"/>
      <c r="FP32" s="37"/>
      <c r="FQ32" s="42">
        <v>27.05</v>
      </c>
      <c r="FR32" s="42">
        <v>32.93</v>
      </c>
      <c r="FS32" s="74">
        <v>32.93</v>
      </c>
      <c r="FT32" s="34">
        <v>32.53</v>
      </c>
      <c r="FU32" s="55">
        <v>25.71</v>
      </c>
      <c r="FV32" s="55">
        <f t="shared" si="92"/>
        <v>7.0200000000000031</v>
      </c>
      <c r="FW32" s="71">
        <f t="shared" si="93"/>
        <v>31.93</v>
      </c>
      <c r="FX32" s="55">
        <v>26.65</v>
      </c>
      <c r="FY32" s="55">
        <f t="shared" si="94"/>
        <v>6.0800000000000054</v>
      </c>
      <c r="FZ32" s="71">
        <f t="shared" si="95"/>
        <v>32.11</v>
      </c>
      <c r="GA32" s="34">
        <f t="shared" si="96"/>
        <v>0.39999999999999858</v>
      </c>
      <c r="GB32" s="11">
        <f t="shared" si="97"/>
        <v>32.323333333333331</v>
      </c>
      <c r="GC32" s="34">
        <f t="shared" si="48"/>
        <v>49.912807639350305</v>
      </c>
      <c r="GD32" s="34">
        <f>GC32/I32</f>
        <v>6.4009435917946805E-2</v>
      </c>
      <c r="GE32" s="34">
        <f t="shared" si="49"/>
        <v>1.2129251465320676</v>
      </c>
      <c r="GF32" s="9">
        <f t="shared" si="98"/>
        <v>6.410882008962622E-2</v>
      </c>
      <c r="GG32" s="9">
        <f t="shared" si="50"/>
        <v>1.7477791009945804E-2</v>
      </c>
    </row>
    <row r="33" spans="1:189" s="47" customFormat="1" ht="15.75" customHeight="1">
      <c r="A33" s="32" t="s">
        <v>99</v>
      </c>
      <c r="B33" s="32" t="s">
        <v>107</v>
      </c>
      <c r="C33" s="31">
        <v>24.38</v>
      </c>
      <c r="D33" s="31">
        <v>28.67</v>
      </c>
      <c r="E33" s="31">
        <f t="shared" si="0"/>
        <v>4.2900000000000027</v>
      </c>
      <c r="F33" s="31">
        <f t="shared" si="1"/>
        <v>28.83</v>
      </c>
      <c r="G33" s="31">
        <f t="shared" si="2"/>
        <v>0.15999999999999659</v>
      </c>
      <c r="H33" s="33">
        <f t="shared" si="3"/>
        <v>28.75</v>
      </c>
      <c r="I33" s="54">
        <f t="shared" si="4"/>
        <v>594.9767567589779</v>
      </c>
      <c r="J33" s="54"/>
      <c r="K33" s="34">
        <v>21.24</v>
      </c>
      <c r="L33" s="34">
        <v>27.32</v>
      </c>
      <c r="M33" s="34">
        <v>27.3</v>
      </c>
      <c r="N33" s="42">
        <v>27.06</v>
      </c>
      <c r="O33" s="34">
        <v>27.78</v>
      </c>
      <c r="P33">
        <v>27.27</v>
      </c>
      <c r="Q33" s="51">
        <f t="shared" si="51"/>
        <v>27.4175</v>
      </c>
      <c r="R33" s="54">
        <f t="shared" si="5"/>
        <v>1499.1635001953375</v>
      </c>
      <c r="S33" s="49"/>
      <c r="T33" s="31">
        <v>23.7</v>
      </c>
      <c r="U33" s="31">
        <v>29.75</v>
      </c>
      <c r="V33" s="31">
        <f t="shared" si="52"/>
        <v>6.0500000000000007</v>
      </c>
      <c r="W33" s="31">
        <f t="shared" si="53"/>
        <v>29.32</v>
      </c>
      <c r="X33" s="31">
        <f t="shared" si="54"/>
        <v>0.42999999999999972</v>
      </c>
      <c r="Y33" s="31">
        <v>30.26</v>
      </c>
      <c r="Z33" s="31">
        <v>29.12</v>
      </c>
      <c r="AA33" s="31">
        <v>29.96</v>
      </c>
      <c r="AB33" s="35">
        <f t="shared" si="6"/>
        <v>29.681999999999999</v>
      </c>
      <c r="AC33" s="34">
        <f t="shared" si="7"/>
        <v>311.73215369083459</v>
      </c>
      <c r="AD33" s="34">
        <f t="shared" si="8"/>
        <v>0.52394005337105254</v>
      </c>
      <c r="AE33" s="34">
        <f t="shared" si="9"/>
        <v>3.0061067584670349</v>
      </c>
      <c r="AF33" s="9">
        <f t="shared" si="10"/>
        <v>0.52413123775846493</v>
      </c>
      <c r="AG33" s="9">
        <f t="shared" si="11"/>
        <v>0.20812180069991604</v>
      </c>
      <c r="AH33" s="9"/>
      <c r="AI33" s="34"/>
      <c r="AJ33" s="34">
        <v>37.340000000000003</v>
      </c>
      <c r="AK33" s="34" t="s">
        <v>54</v>
      </c>
      <c r="AL33" s="36">
        <f t="shared" si="99"/>
        <v>37.340000000000003</v>
      </c>
      <c r="AM33" s="34">
        <f t="shared" si="55"/>
        <v>1.5388348031742385</v>
      </c>
      <c r="AN33" s="34">
        <f t="shared" si="12"/>
        <v>2.586378015095492E-3</v>
      </c>
      <c r="AO33" s="34">
        <f t="shared" si="13"/>
        <v>16.590520060478095</v>
      </c>
      <c r="AP33" s="9">
        <f t="shared" si="56"/>
        <v>2.5950894806572432E-3</v>
      </c>
      <c r="AQ33" s="9">
        <f t="shared" si="14"/>
        <v>1.0304569863105299E-3</v>
      </c>
      <c r="AR33" s="34"/>
      <c r="AS33" s="34"/>
      <c r="AT33" s="34"/>
      <c r="AU33" s="34">
        <v>30.66</v>
      </c>
      <c r="AV33" s="34">
        <v>30.78</v>
      </c>
      <c r="AW33" s="34">
        <f t="shared" si="15"/>
        <v>0.12000000000000099</v>
      </c>
      <c r="AX33" s="34">
        <v>31.81</v>
      </c>
      <c r="AY33" s="34">
        <v>30.6</v>
      </c>
      <c r="AZ33" s="35">
        <f t="shared" si="57"/>
        <v>30.962499999999999</v>
      </c>
      <c r="BA33" s="34">
        <f t="shared" si="16"/>
        <v>128.26111174897497</v>
      </c>
      <c r="BB33" s="34">
        <f t="shared" si="17"/>
        <v>0.21557331491006951</v>
      </c>
      <c r="BC33" s="34">
        <f t="shared" si="18"/>
        <v>3.2455402540246974</v>
      </c>
      <c r="BD33" s="9">
        <f t="shared" si="58"/>
        <v>0.21576009993180981</v>
      </c>
      <c r="BE33" s="9">
        <f t="shared" si="19"/>
        <v>8.5673925311231566E-2</v>
      </c>
      <c r="BF33" s="34"/>
      <c r="BG33" s="34"/>
      <c r="BH33" s="34">
        <v>30.1</v>
      </c>
      <c r="BI33" s="34">
        <v>33.020000000000003</v>
      </c>
      <c r="BJ33" s="34">
        <f t="shared" si="59"/>
        <v>2.9200000000000017</v>
      </c>
      <c r="BK33" s="36">
        <f t="shared" si="20"/>
        <v>31.560000000000002</v>
      </c>
      <c r="BL33" s="34">
        <f t="shared" si="60"/>
        <v>84.747715503337673</v>
      </c>
      <c r="BM33" s="34">
        <f t="shared" si="21"/>
        <v>0.14243869956363447</v>
      </c>
      <c r="BN33" s="34">
        <f t="shared" si="22"/>
        <v>6.6878727315435569</v>
      </c>
      <c r="BO33" s="37"/>
      <c r="BP33" s="34">
        <v>28.58</v>
      </c>
      <c r="BQ33" s="34">
        <v>26.63</v>
      </c>
      <c r="BR33" s="34">
        <f t="shared" si="61"/>
        <v>1.9499999999999993</v>
      </c>
      <c r="BS33" s="38">
        <f t="shared" si="62"/>
        <v>27.604999999999997</v>
      </c>
      <c r="BT33" s="34">
        <f t="shared" si="23"/>
        <v>1316.3579480156961</v>
      </c>
      <c r="BU33" s="34">
        <f t="shared" si="24"/>
        <v>2.2124527270381189</v>
      </c>
      <c r="BV33" s="34">
        <f t="shared" si="25"/>
        <v>7.5508875034522598</v>
      </c>
      <c r="BW33" s="9">
        <f t="shared" si="63"/>
        <v>2.2114613066405426</v>
      </c>
      <c r="BX33" s="9">
        <f t="shared" si="26"/>
        <v>0.87812608018665184</v>
      </c>
      <c r="BY33" s="34"/>
      <c r="BZ33" s="34"/>
      <c r="CA33" s="34"/>
      <c r="CB33" s="34">
        <v>35.67</v>
      </c>
      <c r="CC33" s="34">
        <v>37.450000000000003</v>
      </c>
      <c r="CD33" s="39">
        <f t="shared" si="64"/>
        <v>1.7800000000000011</v>
      </c>
      <c r="CE33" s="40">
        <f t="shared" si="65"/>
        <v>36.56</v>
      </c>
      <c r="CF33" s="34">
        <f t="shared" si="66"/>
        <v>2.6431876715911584</v>
      </c>
      <c r="CG33" s="34">
        <f t="shared" si="27"/>
        <v>4.4425057644090467E-3</v>
      </c>
      <c r="CH33" s="34">
        <f t="shared" si="28"/>
        <v>21.66815831343995</v>
      </c>
      <c r="CI33" s="9">
        <f t="shared" si="67"/>
        <v>4.4561082651110254E-3</v>
      </c>
      <c r="CJ33" s="9">
        <f t="shared" si="29"/>
        <v>1.7694295043640658E-3</v>
      </c>
      <c r="CK33" s="37"/>
      <c r="CL33" s="34"/>
      <c r="CM33" s="34"/>
      <c r="CN33" s="34"/>
      <c r="CO33" s="34">
        <v>30.01</v>
      </c>
      <c r="CP33" s="34">
        <v>26.42</v>
      </c>
      <c r="CQ33" s="34">
        <f t="shared" si="68"/>
        <v>3.59</v>
      </c>
      <c r="CR33" s="41">
        <f t="shared" si="69"/>
        <v>28.215000000000003</v>
      </c>
      <c r="CS33" s="37"/>
      <c r="CT33" s="34"/>
      <c r="CU33" s="42">
        <v>33.35</v>
      </c>
      <c r="CV33" s="42">
        <v>31.46</v>
      </c>
      <c r="CW33" s="42">
        <f t="shared" si="70"/>
        <v>1.8900000000000006</v>
      </c>
      <c r="CX33" s="43">
        <f t="shared" si="71"/>
        <v>32.405000000000001</v>
      </c>
      <c r="CY33" s="42">
        <f t="shared" si="30"/>
        <v>47.164365904999947</v>
      </c>
      <c r="CZ33" s="42">
        <f t="shared" si="31"/>
        <v>7.9270938518537781E-2</v>
      </c>
      <c r="DA33" s="42">
        <f t="shared" si="32"/>
        <v>110.57119416932905</v>
      </c>
      <c r="DB33" s="34"/>
      <c r="DC33" s="42">
        <v>28.71</v>
      </c>
      <c r="DD33" s="42">
        <f t="shared" si="72"/>
        <v>2.5700000000000003</v>
      </c>
      <c r="DE33" s="44">
        <f t="shared" si="73"/>
        <v>34.58</v>
      </c>
      <c r="DF33" s="42">
        <v>31.28</v>
      </c>
      <c r="DG33" s="42">
        <f t="shared" si="74"/>
        <v>3.2999999999999972</v>
      </c>
      <c r="DH33" s="37"/>
      <c r="DI33" s="34"/>
      <c r="DJ33" s="34"/>
      <c r="DK33" s="34"/>
      <c r="DL33" s="34"/>
      <c r="DM33" s="34">
        <v>27.93</v>
      </c>
      <c r="DN33" s="74">
        <v>33.450000000000003</v>
      </c>
      <c r="DO33" s="34">
        <f t="shared" si="75"/>
        <v>5.5200000000000031</v>
      </c>
      <c r="DP33" s="74">
        <f t="shared" si="33"/>
        <v>32.76</v>
      </c>
      <c r="DQ33" s="55">
        <v>27.16</v>
      </c>
      <c r="DR33" s="72">
        <f t="shared" si="76"/>
        <v>33.159999999999997</v>
      </c>
      <c r="DS33" s="55">
        <v>27.13</v>
      </c>
      <c r="DT33" s="55">
        <f t="shared" si="77"/>
        <v>5.8850000000000016</v>
      </c>
      <c r="DU33" s="71">
        <f t="shared" si="78"/>
        <v>32.69</v>
      </c>
      <c r="DV33" s="9">
        <f>MAX(DN33,DP33,DR33)-MIN(DN33,DP33,DR33)</f>
        <v>0.69000000000000483</v>
      </c>
      <c r="DW33" s="51">
        <f t="shared" si="79"/>
        <v>33.015000000000001</v>
      </c>
      <c r="DX33" s="34">
        <f t="shared" si="34"/>
        <v>30.894558977245481</v>
      </c>
      <c r="DY33" s="34">
        <f t="shared" si="35"/>
        <v>5.1925656971102005E-2</v>
      </c>
      <c r="DZ33" s="34">
        <f t="shared" si="36"/>
        <v>1.1428283359657625</v>
      </c>
      <c r="EA33" s="9">
        <f t="shared" si="80"/>
        <v>5.2012420919470261E-2</v>
      </c>
      <c r="EB33" s="9">
        <f t="shared" si="37"/>
        <v>2.0653069156527887E-2</v>
      </c>
      <c r="EC33" s="34"/>
      <c r="ED33" s="34"/>
      <c r="EE33" s="34"/>
      <c r="EF33" s="34">
        <v>26.24</v>
      </c>
      <c r="EG33" s="34">
        <v>22.21</v>
      </c>
      <c r="EH33" s="34">
        <f t="shared" si="81"/>
        <v>4.0299999999999976</v>
      </c>
      <c r="EI33" s="34">
        <f t="shared" si="82"/>
        <v>27.52</v>
      </c>
      <c r="EJ33" s="34">
        <f t="shared" si="83"/>
        <v>1.2800000000000011</v>
      </c>
      <c r="EK33" s="45">
        <f t="shared" si="84"/>
        <v>26.88</v>
      </c>
      <c r="EL33" s="34">
        <f t="shared" si="38"/>
        <v>2176.4264739309788</v>
      </c>
      <c r="EM33" s="34">
        <f t="shared" si="39"/>
        <v>3.6580025172523474</v>
      </c>
      <c r="EN33" s="34">
        <f t="shared" si="40"/>
        <v>6.1751853840737185</v>
      </c>
      <c r="EO33" s="9">
        <f t="shared" si="85"/>
        <v>3.6553258009176046</v>
      </c>
      <c r="EP33" s="9">
        <f t="shared" si="41"/>
        <v>1.4514551566995364</v>
      </c>
      <c r="EQ33" s="34"/>
      <c r="ER33" s="42">
        <v>33.18</v>
      </c>
      <c r="ES33" s="34">
        <v>27.98</v>
      </c>
      <c r="ET33" s="34">
        <v>27.12</v>
      </c>
      <c r="EU33" s="34">
        <v>26.87</v>
      </c>
      <c r="EV33" s="34">
        <f t="shared" si="86"/>
        <v>1.1099999999999994</v>
      </c>
      <c r="EW33" s="36">
        <f t="shared" si="87"/>
        <v>27.323333333333334</v>
      </c>
      <c r="EX33" s="34">
        <f t="shared" si="42"/>
        <v>1600.3390403399046</v>
      </c>
      <c r="EY33" s="34">
        <f>EX33/I33</f>
        <v>2.689750519091612</v>
      </c>
      <c r="EZ33" s="34">
        <f t="shared" si="43"/>
        <v>1.699878965830885</v>
      </c>
      <c r="FA33" s="9">
        <f t="shared" si="88"/>
        <v>2.6882487991868329</v>
      </c>
      <c r="FB33" s="9">
        <f t="shared" si="44"/>
        <v>1.0674486474205855</v>
      </c>
      <c r="FC33" s="34"/>
      <c r="FD33" s="34"/>
      <c r="FE33" s="46">
        <v>24.52</v>
      </c>
      <c r="FF33" s="34">
        <v>28.58</v>
      </c>
      <c r="FG33" s="34">
        <v>28.59</v>
      </c>
      <c r="FH33" s="34">
        <f t="shared" si="89"/>
        <v>1.0000000000001563E-2</v>
      </c>
      <c r="FI33" s="36">
        <f t="shared" si="90"/>
        <v>28.585000000000001</v>
      </c>
      <c r="FJ33" s="34">
        <f t="shared" si="45"/>
        <v>667.11084363060525</v>
      </c>
      <c r="FK33" s="34">
        <f>FJ33/I33</f>
        <v>1.1212384955415133</v>
      </c>
      <c r="FL33" s="34">
        <f t="shared" si="46"/>
        <v>2.1003129010092274</v>
      </c>
      <c r="FM33" s="9">
        <f t="shared" si="91"/>
        <v>1.1211660780285082</v>
      </c>
      <c r="FN33" s="9">
        <f t="shared" si="47"/>
        <v>0.44519213172805627</v>
      </c>
      <c r="FO33" s="37"/>
      <c r="FP33" s="37"/>
      <c r="FQ33" s="42">
        <v>28.57</v>
      </c>
      <c r="FR33" s="42">
        <v>34.03</v>
      </c>
      <c r="FS33" s="74">
        <v>33.42</v>
      </c>
      <c r="FT33" s="34">
        <v>32.81</v>
      </c>
      <c r="FU33" s="55">
        <v>26.66</v>
      </c>
      <c r="FV33" s="55">
        <f t="shared" si="92"/>
        <v>6.4550000000000018</v>
      </c>
      <c r="FW33" s="71">
        <f t="shared" si="93"/>
        <v>32.880000000000003</v>
      </c>
      <c r="FX33" s="55">
        <v>24.78</v>
      </c>
      <c r="FY33" s="55">
        <f t="shared" si="94"/>
        <v>8.3350000000000009</v>
      </c>
      <c r="FZ33" s="71">
        <f t="shared" si="95"/>
        <v>30.240000000000002</v>
      </c>
      <c r="GA33" s="34">
        <f t="shared" si="96"/>
        <v>1.2199999999999989</v>
      </c>
      <c r="GB33" s="11">
        <f t="shared" si="97"/>
        <v>32.180000000000007</v>
      </c>
      <c r="GC33" s="34">
        <f t="shared" si="48"/>
        <v>55.129493190957426</v>
      </c>
      <c r="GD33" s="34">
        <f>GC33/I33</f>
        <v>9.2658230031144068E-2</v>
      </c>
      <c r="GE33" s="34">
        <f t="shared" si="49"/>
        <v>1.7557957764538981</v>
      </c>
      <c r="GF33" s="9">
        <f t="shared" si="98"/>
        <v>9.2782723164315142E-2</v>
      </c>
      <c r="GG33" s="9">
        <f t="shared" si="50"/>
        <v>3.6842122788525229E-2</v>
      </c>
    </row>
    <row r="34" spans="1:189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 t="shared" si="0"/>
        <v>3.8699999999999974</v>
      </c>
      <c r="F34" s="1">
        <f t="shared" si="1"/>
        <v>32.14</v>
      </c>
      <c r="G34" s="1">
        <f t="shared" si="2"/>
        <v>0.58000000000000185</v>
      </c>
      <c r="H34" s="5">
        <f t="shared" si="3"/>
        <v>31.85</v>
      </c>
      <c r="I34" s="53">
        <f t="shared" si="4"/>
        <v>69.307462714890491</v>
      </c>
      <c r="K34" s="9">
        <v>22.03</v>
      </c>
      <c r="L34" s="9">
        <v>27.42</v>
      </c>
      <c r="M34" s="9">
        <v>27.11</v>
      </c>
      <c r="N34" s="16">
        <v>26.63</v>
      </c>
      <c r="O34" s="9">
        <v>27.84</v>
      </c>
      <c r="P34">
        <v>28.06</v>
      </c>
      <c r="Q34" s="51">
        <f t="shared" si="51"/>
        <v>27.607500000000002</v>
      </c>
      <c r="R34" s="53">
        <f t="shared" si="5"/>
        <v>1314.0775627863575</v>
      </c>
      <c r="T34" s="1">
        <v>25.26</v>
      </c>
      <c r="U34" s="1">
        <v>30.7</v>
      </c>
      <c r="V34" s="1">
        <f t="shared" si="52"/>
        <v>5.4399999999999977</v>
      </c>
      <c r="W34" s="1">
        <f t="shared" si="53"/>
        <v>30.880000000000003</v>
      </c>
      <c r="X34" s="1">
        <f t="shared" si="54"/>
        <v>0.18000000000000327</v>
      </c>
      <c r="Y34" s="1">
        <v>30.14</v>
      </c>
      <c r="Z34" s="1">
        <v>30.25</v>
      </c>
      <c r="AA34" s="1">
        <v>30.87</v>
      </c>
      <c r="AB34" s="10">
        <f t="shared" si="6"/>
        <v>30.568000000000001</v>
      </c>
      <c r="AC34" s="9">
        <f t="shared" si="7"/>
        <v>168.62361671177169</v>
      </c>
      <c r="AD34" s="9">
        <f t="shared" si="8"/>
        <v>2.4329792219553212</v>
      </c>
      <c r="AE34" s="9">
        <f t="shared" si="9"/>
        <v>13.959221546954636</v>
      </c>
      <c r="AF34" s="9">
        <f t="shared" si="10"/>
        <v>2.4317585663661938</v>
      </c>
      <c r="AG34" s="9">
        <f t="shared" si="11"/>
        <v>0.12846969641173273</v>
      </c>
      <c r="AJ34" s="9">
        <v>37.04</v>
      </c>
      <c r="AK34" s="9">
        <v>37.369999999999997</v>
      </c>
      <c r="AL34" s="11">
        <f t="shared" si="99"/>
        <v>37.204999999999998</v>
      </c>
      <c r="AM34" s="9">
        <f t="shared" si="55"/>
        <v>1.6898727390782582</v>
      </c>
      <c r="AN34" s="9">
        <f t="shared" si="12"/>
        <v>2.4382262355063741E-2</v>
      </c>
      <c r="AO34" s="9">
        <f t="shared" si="13"/>
        <v>156.40189112363365</v>
      </c>
      <c r="AP34" s="9">
        <f t="shared" si="56"/>
        <v>2.443342634776861E-2</v>
      </c>
      <c r="AQ34" s="9">
        <f t="shared" si="14"/>
        <v>1.2908168222829967E-3</v>
      </c>
      <c r="AU34" s="9">
        <v>32.86</v>
      </c>
      <c r="AV34" s="9">
        <v>33.020000000000003</v>
      </c>
      <c r="AW34" s="9">
        <f t="shared" si="15"/>
        <v>0.16000000000000369</v>
      </c>
      <c r="AX34" s="9">
        <v>31.64</v>
      </c>
      <c r="AY34" s="9">
        <v>32.9</v>
      </c>
      <c r="AZ34" s="10">
        <f t="shared" si="57"/>
        <v>32.604999999999997</v>
      </c>
      <c r="BA34" s="9">
        <f t="shared" si="16"/>
        <v>41.055750930054366</v>
      </c>
      <c r="BB34" s="9">
        <f t="shared" si="17"/>
        <v>0.59237128761941626</v>
      </c>
      <c r="BC34" s="9">
        <f t="shared" si="18"/>
        <v>8.9183805523391975</v>
      </c>
      <c r="BD34" s="9">
        <f t="shared" si="58"/>
        <v>0.59254638547079286</v>
      </c>
      <c r="BE34" s="9">
        <f t="shared" si="19"/>
        <v>3.1304199069834351E-2</v>
      </c>
      <c r="BH34" s="9">
        <v>31.15</v>
      </c>
      <c r="BI34" s="9">
        <v>31.21</v>
      </c>
      <c r="BJ34" s="9">
        <f t="shared" si="59"/>
        <v>6.0000000000002274E-2</v>
      </c>
      <c r="BK34" s="11">
        <f t="shared" si="20"/>
        <v>31.18</v>
      </c>
      <c r="BL34" s="9">
        <f t="shared" si="60"/>
        <v>110.30215565021859</v>
      </c>
      <c r="BM34" s="9">
        <f t="shared" si="21"/>
        <v>1.5914903147438482</v>
      </c>
      <c r="BN34" s="9">
        <f t="shared" si="22"/>
        <v>74.72466900567278</v>
      </c>
      <c r="BP34" s="9">
        <v>29.18</v>
      </c>
      <c r="BQ34" s="9">
        <v>31.02</v>
      </c>
      <c r="BR34" s="9">
        <f t="shared" si="61"/>
        <v>1.8399999999999999</v>
      </c>
      <c r="BS34" s="12">
        <f t="shared" si="62"/>
        <v>30.1</v>
      </c>
      <c r="BT34" s="9">
        <f t="shared" si="23"/>
        <v>233.28133930595178</v>
      </c>
      <c r="BU34" s="9">
        <f t="shared" si="24"/>
        <v>3.3658906294925153</v>
      </c>
      <c r="BV34" s="9">
        <f t="shared" si="25"/>
        <v>11.487459678402523</v>
      </c>
      <c r="BW34" s="9">
        <f t="shared" si="63"/>
        <v>3.363585661014858</v>
      </c>
      <c r="BX34" s="9">
        <f t="shared" si="26"/>
        <v>0.17769808018859232</v>
      </c>
      <c r="CB34" s="9" t="s">
        <v>54</v>
      </c>
      <c r="CC34" s="9">
        <v>39.020000000000003</v>
      </c>
      <c r="CD34" s="13">
        <f t="shared" si="64"/>
        <v>0</v>
      </c>
      <c r="CE34" s="14">
        <f t="shared" si="65"/>
        <v>39.020000000000003</v>
      </c>
      <c r="CF34" s="9">
        <f t="shared" si="66"/>
        <v>0.47992790240309252</v>
      </c>
      <c r="CG34" s="9">
        <f t="shared" si="27"/>
        <v>6.924620864817513E-3</v>
      </c>
      <c r="CH34" s="9">
        <f t="shared" si="28"/>
        <v>33.774583335712229</v>
      </c>
      <c r="CI34" s="9">
        <f t="shared" si="67"/>
        <v>6.9440834466138251E-3</v>
      </c>
      <c r="CJ34" s="9">
        <f t="shared" si="29"/>
        <v>3.6685561822747016E-4</v>
      </c>
      <c r="CO34" s="9">
        <v>30.52</v>
      </c>
      <c r="CP34" s="9">
        <v>27.64</v>
      </c>
      <c r="CQ34" s="9">
        <f t="shared" si="68"/>
        <v>2.879999999999999</v>
      </c>
      <c r="CR34" s="15">
        <f t="shared" si="69"/>
        <v>29.08</v>
      </c>
      <c r="CU34" s="16">
        <v>32.35</v>
      </c>
      <c r="CV34" s="16">
        <v>29.82</v>
      </c>
      <c r="CW34" s="16">
        <f t="shared" si="70"/>
        <v>2.5300000000000011</v>
      </c>
      <c r="CX34" s="17">
        <f t="shared" si="71"/>
        <v>31.085000000000001</v>
      </c>
      <c r="CY34" s="16">
        <f t="shared" si="30"/>
        <v>117.81429804415025</v>
      </c>
      <c r="CZ34" s="16">
        <f t="shared" si="31"/>
        <v>1.6998789658308788</v>
      </c>
      <c r="DA34" s="16">
        <f t="shared" si="32"/>
        <v>2371.0788683458036</v>
      </c>
      <c r="DC34" s="16">
        <v>25.21</v>
      </c>
      <c r="DD34" s="16">
        <f t="shared" si="72"/>
        <v>6.8699999999999974</v>
      </c>
      <c r="DE34" s="18">
        <f t="shared" si="73"/>
        <v>31.080000000000002</v>
      </c>
      <c r="DF34" s="16">
        <v>32.08</v>
      </c>
      <c r="DG34" s="16">
        <f t="shared" si="74"/>
        <v>0.99999999999999645</v>
      </c>
      <c r="DM34" s="9">
        <v>29.98</v>
      </c>
      <c r="DN34" s="73">
        <v>34.51</v>
      </c>
      <c r="DO34" s="9">
        <f t="shared" si="75"/>
        <v>4.5299999999999976</v>
      </c>
      <c r="DP34" s="73">
        <f t="shared" si="33"/>
        <v>34.81</v>
      </c>
      <c r="DQ34" s="55">
        <v>28</v>
      </c>
      <c r="DR34" s="72">
        <f t="shared" si="76"/>
        <v>34</v>
      </c>
      <c r="DS34" s="55">
        <v>28.62</v>
      </c>
      <c r="DT34" s="55">
        <f t="shared" si="77"/>
        <v>5.754999999999999</v>
      </c>
      <c r="DU34" s="71">
        <f t="shared" si="78"/>
        <v>34.18</v>
      </c>
      <c r="DV34" s="9">
        <f>MAX(DN34,DP34,DR34)-MIN(DN34,DP34,DR34)</f>
        <v>0.81000000000000227</v>
      </c>
      <c r="DW34" s="51">
        <f t="shared" si="79"/>
        <v>34.375</v>
      </c>
      <c r="DX34" s="9">
        <f t="shared" si="34"/>
        <v>12.02956712893242</v>
      </c>
      <c r="DY34" s="9">
        <f t="shared" si="35"/>
        <v>0.17356813621093511</v>
      </c>
      <c r="DZ34" s="9">
        <f t="shared" si="36"/>
        <v>3.820049583446071</v>
      </c>
      <c r="EA34" s="9">
        <f t="shared" si="80"/>
        <v>0.17373977748029232</v>
      </c>
      <c r="EB34" s="9">
        <f t="shared" si="37"/>
        <v>9.1786646817034311E-3</v>
      </c>
      <c r="EF34" s="9">
        <v>30.13</v>
      </c>
      <c r="EG34" s="9">
        <v>24.1</v>
      </c>
      <c r="EH34" s="9">
        <f t="shared" si="81"/>
        <v>6.0299999999999976</v>
      </c>
      <c r="EI34" s="9">
        <f t="shared" si="82"/>
        <v>29.41</v>
      </c>
      <c r="EJ34" s="9">
        <f t="shared" si="83"/>
        <v>0.71999999999999886</v>
      </c>
      <c r="EK34" s="7">
        <f t="shared" si="84"/>
        <v>29.77</v>
      </c>
      <c r="EL34" s="9">
        <f t="shared" si="38"/>
        <v>293.27564594188721</v>
      </c>
      <c r="EM34" s="9">
        <f t="shared" si="39"/>
        <v>4.2315161232828951</v>
      </c>
      <c r="EN34" s="9">
        <f t="shared" si="40"/>
        <v>7.1433511578325168</v>
      </c>
      <c r="EO34" s="9">
        <f t="shared" si="85"/>
        <v>4.2280721622455264</v>
      </c>
      <c r="EP34" s="9">
        <f t="shared" si="41"/>
        <v>0.22336886342391313</v>
      </c>
      <c r="ER34" s="16">
        <v>33.130000000000003</v>
      </c>
      <c r="ES34" s="9">
        <v>27.36</v>
      </c>
      <c r="ET34" s="9">
        <v>30.8</v>
      </c>
      <c r="EU34" s="9">
        <v>27.28</v>
      </c>
      <c r="EV34" s="9">
        <f t="shared" si="86"/>
        <v>3.5199999999999996</v>
      </c>
      <c r="EW34" s="11">
        <f t="shared" si="87"/>
        <v>28.48</v>
      </c>
      <c r="EX34" s="9">
        <f t="shared" si="42"/>
        <v>717.50346049710333</v>
      </c>
      <c r="EY34" s="9">
        <f>EX34/I34</f>
        <v>10.352470461206913</v>
      </c>
      <c r="EZ34" s="9">
        <f t="shared" si="43"/>
        <v>6.5425944363547917</v>
      </c>
      <c r="FA34" s="9">
        <f t="shared" si="88"/>
        <v>10.338822645099947</v>
      </c>
      <c r="FB34" s="9">
        <f t="shared" si="44"/>
        <v>0.54619953840874946</v>
      </c>
      <c r="FE34" s="8">
        <v>23.74</v>
      </c>
      <c r="FF34" s="9">
        <v>29.17</v>
      </c>
      <c r="FG34" s="9">
        <v>29.26</v>
      </c>
      <c r="FH34" s="9">
        <f t="shared" si="89"/>
        <v>8.9999999999999858E-2</v>
      </c>
      <c r="FI34" s="11">
        <f t="shared" si="90"/>
        <v>29.215000000000003</v>
      </c>
      <c r="FJ34" s="9">
        <f t="shared" si="45"/>
        <v>430.96499881381794</v>
      </c>
      <c r="FK34" s="9">
        <f>FJ34/I34</f>
        <v>6.2181615360336435</v>
      </c>
      <c r="FL34" s="9">
        <f t="shared" si="46"/>
        <v>11.647909830622893</v>
      </c>
      <c r="FM34" s="9">
        <f t="shared" si="91"/>
        <v>6.2117510000083085</v>
      </c>
      <c r="FN34" s="9">
        <f t="shared" si="47"/>
        <v>0.32816652779343886</v>
      </c>
      <c r="FQ34" s="16">
        <v>28.37</v>
      </c>
      <c r="FR34" s="16">
        <v>33</v>
      </c>
      <c r="FS34" s="73">
        <v>33.51</v>
      </c>
      <c r="FT34" s="9">
        <v>32.43</v>
      </c>
      <c r="FU34" s="55">
        <v>26.7</v>
      </c>
      <c r="FV34" s="55">
        <f t="shared" si="92"/>
        <v>6.27</v>
      </c>
      <c r="FW34" s="71">
        <f t="shared" si="93"/>
        <v>32.92</v>
      </c>
      <c r="FX34" s="55">
        <v>27.25</v>
      </c>
      <c r="FY34" s="55">
        <f t="shared" si="94"/>
        <v>5.7199999999999989</v>
      </c>
      <c r="FZ34" s="71">
        <f t="shared" si="95"/>
        <v>32.71</v>
      </c>
      <c r="GA34" s="9">
        <f t="shared" si="96"/>
        <v>1.0799999999999983</v>
      </c>
      <c r="GB34" s="11">
        <f t="shared" si="97"/>
        <v>33.046666666666674</v>
      </c>
      <c r="GC34" s="9">
        <f t="shared" si="48"/>
        <v>30.223447393788678</v>
      </c>
      <c r="GD34" s="9">
        <f>GC34/I34</f>
        <v>0.43607782206829027</v>
      </c>
      <c r="GE34" s="9">
        <f t="shared" si="49"/>
        <v>8.2633091300725852</v>
      </c>
      <c r="GF34" s="9">
        <f t="shared" si="98"/>
        <v>0.43628214382040964</v>
      </c>
      <c r="GG34" s="9">
        <f t="shared" si="50"/>
        <v>2.3048766165229426E-2</v>
      </c>
    </row>
    <row r="35" spans="1:189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 t="shared" si="0"/>
        <v>4.09</v>
      </c>
      <c r="F35" s="1">
        <f t="shared" si="1"/>
        <v>31.45</v>
      </c>
      <c r="G35" s="1">
        <f t="shared" si="2"/>
        <v>0.35999999999999943</v>
      </c>
      <c r="H35" s="5">
        <f t="shared" si="3"/>
        <v>31.27</v>
      </c>
      <c r="I35" s="53">
        <f t="shared" si="4"/>
        <v>103.62773360467592</v>
      </c>
      <c r="K35" s="9">
        <v>20.170000000000002</v>
      </c>
      <c r="L35" s="9">
        <v>26.64</v>
      </c>
      <c r="M35" s="9">
        <v>26.48</v>
      </c>
      <c r="N35" s="16">
        <v>23.46</v>
      </c>
      <c r="O35" s="9">
        <v>25.91</v>
      </c>
      <c r="P35">
        <v>26.2</v>
      </c>
      <c r="Q35" s="51">
        <f t="shared" si="51"/>
        <v>26.307500000000001</v>
      </c>
      <c r="R35" s="53">
        <f t="shared" si="5"/>
        <v>3237.2854848635502</v>
      </c>
      <c r="T35" s="1">
        <v>25.63</v>
      </c>
      <c r="U35" s="1">
        <v>30.24</v>
      </c>
      <c r="V35" s="1">
        <f t="shared" si="52"/>
        <v>4.6099999999999994</v>
      </c>
      <c r="W35" s="1">
        <f t="shared" si="53"/>
        <v>31.25</v>
      </c>
      <c r="X35" s="1">
        <f t="shared" si="54"/>
        <v>1.0100000000000016</v>
      </c>
      <c r="Y35" s="1">
        <v>31.71</v>
      </c>
      <c r="Z35" s="1">
        <v>30.28</v>
      </c>
      <c r="AA35" s="1">
        <v>30.87</v>
      </c>
      <c r="AB35" s="10">
        <f t="shared" si="6"/>
        <v>30.869999999999997</v>
      </c>
      <c r="AC35" s="9">
        <f t="shared" si="7"/>
        <v>136.75902628868985</v>
      </c>
      <c r="AD35" s="9">
        <f t="shared" si="8"/>
        <v>1.3197145352073874</v>
      </c>
      <c r="AE35" s="9">
        <f t="shared" si="9"/>
        <v>7.5718639146004536</v>
      </c>
      <c r="AF35" s="9">
        <f t="shared" si="10"/>
        <v>1.3195079107728962</v>
      </c>
      <c r="AG35" s="9">
        <f t="shared" si="11"/>
        <v>4.2320485841778006E-2</v>
      </c>
      <c r="AJ35" s="9">
        <v>35.68</v>
      </c>
      <c r="AK35" s="9">
        <v>37.630000000000003</v>
      </c>
      <c r="AL35" s="11">
        <f t="shared" si="99"/>
        <v>36.655000000000001</v>
      </c>
      <c r="AM35" s="9">
        <f t="shared" si="55"/>
        <v>2.4746512333785797</v>
      </c>
      <c r="AN35" s="9">
        <f t="shared" si="12"/>
        <v>2.3880202213231824E-2</v>
      </c>
      <c r="AO35" s="9">
        <f t="shared" si="13"/>
        <v>153.18138785380464</v>
      </c>
      <c r="AP35" s="9">
        <f t="shared" si="56"/>
        <v>2.3930593704599708E-2</v>
      </c>
      <c r="AQ35" s="9">
        <f t="shared" si="14"/>
        <v>7.6752427461206888E-4</v>
      </c>
      <c r="AU35" s="9">
        <v>32.81</v>
      </c>
      <c r="AV35" s="9">
        <v>30.09</v>
      </c>
      <c r="AW35" s="9">
        <f t="shared" si="15"/>
        <v>2.7200000000000024</v>
      </c>
      <c r="AX35" s="9">
        <v>31.45</v>
      </c>
      <c r="AY35" s="9">
        <v>32.24</v>
      </c>
      <c r="AZ35" s="10">
        <f t="shared" si="57"/>
        <v>31.647500000000001</v>
      </c>
      <c r="BA35" s="9">
        <f t="shared" si="16"/>
        <v>79.75776949533001</v>
      </c>
      <c r="BB35" s="9">
        <f t="shared" si="17"/>
        <v>0.76965660370025846</v>
      </c>
      <c r="BC35" s="9">
        <f t="shared" si="18"/>
        <v>11.587480065086861</v>
      </c>
      <c r="BD35" s="9">
        <f t="shared" si="58"/>
        <v>0.76977034592843996</v>
      </c>
      <c r="BE35" s="9">
        <f t="shared" si="19"/>
        <v>2.4688790995730542E-2</v>
      </c>
      <c r="BH35" s="9">
        <v>31.47</v>
      </c>
      <c r="BI35" s="9">
        <v>33.11</v>
      </c>
      <c r="BJ35" s="9">
        <f t="shared" si="59"/>
        <v>1.6400000000000006</v>
      </c>
      <c r="BK35" s="11">
        <f t="shared" si="20"/>
        <v>32.29</v>
      </c>
      <c r="BL35" s="9">
        <f t="shared" si="60"/>
        <v>51.080130719655308</v>
      </c>
      <c r="BM35" s="9">
        <f t="shared" si="21"/>
        <v>0.49291950082125946</v>
      </c>
      <c r="BN35" s="9">
        <f t="shared" si="22"/>
        <v>23.143871001966112</v>
      </c>
      <c r="BP35" s="9">
        <v>31.02</v>
      </c>
      <c r="BQ35" s="9">
        <v>30.7</v>
      </c>
      <c r="BR35" s="9">
        <f t="shared" si="61"/>
        <v>0.32000000000000028</v>
      </c>
      <c r="BS35" s="12">
        <f t="shared" si="62"/>
        <v>30.86</v>
      </c>
      <c r="BT35" s="9">
        <f t="shared" si="23"/>
        <v>137.71079960886084</v>
      </c>
      <c r="BU35" s="9">
        <f t="shared" si="24"/>
        <v>1.3288990776755443</v>
      </c>
      <c r="BV35" s="9">
        <f t="shared" si="25"/>
        <v>4.5354042219030051</v>
      </c>
      <c r="BW35" s="9">
        <f t="shared" si="63"/>
        <v>1.3286858140965117</v>
      </c>
      <c r="BX35" s="9">
        <f t="shared" si="26"/>
        <v>4.2614848099475092E-2</v>
      </c>
      <c r="CB35" s="9" t="s">
        <v>54</v>
      </c>
      <c r="CC35" s="9" t="s">
        <v>54</v>
      </c>
      <c r="CD35" s="13">
        <f t="shared" si="64"/>
        <v>0</v>
      </c>
      <c r="CE35" s="14">
        <v>41</v>
      </c>
      <c r="CF35" s="9">
        <f t="shared" si="66"/>
        <v>0.12156260552373735</v>
      </c>
      <c r="CG35" s="9">
        <f t="shared" si="27"/>
        <v>1.1730701936170894E-3</v>
      </c>
      <c r="CH35" s="9">
        <f t="shared" si="28"/>
        <v>5.7216066823616032</v>
      </c>
      <c r="CI35" s="9">
        <f t="shared" si="67"/>
        <v>1.1775467067292585E-3</v>
      </c>
      <c r="CJ35" s="9">
        <f t="shared" si="29"/>
        <v>3.7767373975785865E-5</v>
      </c>
      <c r="CO35" s="9">
        <v>29.21</v>
      </c>
      <c r="CP35" s="9">
        <v>28.23</v>
      </c>
      <c r="CQ35" s="9">
        <f t="shared" si="68"/>
        <v>0.98000000000000043</v>
      </c>
      <c r="CR35" s="15">
        <f t="shared" si="69"/>
        <v>28.72</v>
      </c>
      <c r="CU35" s="16" t="s">
        <v>54</v>
      </c>
      <c r="CV35" s="16">
        <v>39.630000000000003</v>
      </c>
      <c r="CW35" s="16" t="e">
        <f t="shared" si="70"/>
        <v>#VALUE!</v>
      </c>
      <c r="CX35" s="17">
        <f t="shared" si="71"/>
        <v>39.630000000000003</v>
      </c>
      <c r="CY35" s="16">
        <f t="shared" si="30"/>
        <v>0.31437210277529198</v>
      </c>
      <c r="CZ35" s="16">
        <f t="shared" si="31"/>
        <v>3.0336676470661206E-3</v>
      </c>
      <c r="DA35" s="16">
        <f t="shared" si="32"/>
        <v>4.2315161232828933</v>
      </c>
      <c r="DC35" s="16">
        <v>25.01</v>
      </c>
      <c r="DD35" s="16">
        <f t="shared" si="72"/>
        <v>8.9699999999999953</v>
      </c>
      <c r="DE35" s="18">
        <f t="shared" si="73"/>
        <v>30.880000000000003</v>
      </c>
      <c r="DF35" s="16">
        <v>33.979999999999997</v>
      </c>
      <c r="DG35" s="16">
        <f t="shared" si="74"/>
        <v>3.0999999999999943</v>
      </c>
      <c r="DM35" s="9">
        <v>28.16</v>
      </c>
      <c r="DN35" s="73">
        <v>33.590000000000003</v>
      </c>
      <c r="DO35" s="9">
        <f t="shared" si="75"/>
        <v>5.4300000000000033</v>
      </c>
      <c r="DP35" s="73">
        <f t="shared" si="33"/>
        <v>32.99</v>
      </c>
      <c r="DQ35" s="55">
        <v>27.33</v>
      </c>
      <c r="DR35" s="72">
        <f t="shared" si="76"/>
        <v>33.33</v>
      </c>
      <c r="DS35" s="55">
        <v>27.9</v>
      </c>
      <c r="DT35" s="55">
        <f t="shared" si="77"/>
        <v>5.4425000000000026</v>
      </c>
      <c r="DU35" s="71">
        <f t="shared" si="78"/>
        <v>33.46</v>
      </c>
      <c r="DV35" s="9">
        <f>MAX(DN35,DP35,DR35)-MIN(DN35,DP35,DR35)</f>
        <v>0.60000000000000142</v>
      </c>
      <c r="DW35" s="51">
        <f t="shared" si="79"/>
        <v>33.342500000000001</v>
      </c>
      <c r="DX35" s="9">
        <f t="shared" si="34"/>
        <v>24.617219609554898</v>
      </c>
      <c r="DY35" s="9">
        <f t="shared" si="35"/>
        <v>0.23755435686228413</v>
      </c>
      <c r="DZ35" s="9">
        <f t="shared" si="36"/>
        <v>5.2283180645249994</v>
      </c>
      <c r="EA35" s="9">
        <f t="shared" si="80"/>
        <v>0.23774715791690948</v>
      </c>
      <c r="EB35" s="9">
        <f t="shared" si="37"/>
        <v>7.6252481310642535E-3</v>
      </c>
      <c r="EF35" s="9">
        <v>29.69</v>
      </c>
      <c r="EG35" s="9">
        <v>24.68</v>
      </c>
      <c r="EH35" s="9">
        <f t="shared" si="81"/>
        <v>5.0100000000000016</v>
      </c>
      <c r="EI35" s="9">
        <f t="shared" si="82"/>
        <v>29.99</v>
      </c>
      <c r="EJ35" s="9">
        <f t="shared" si="83"/>
        <v>0.29999999999999716</v>
      </c>
      <c r="EK35" s="7">
        <f t="shared" si="84"/>
        <v>29.84</v>
      </c>
      <c r="EL35" s="9">
        <f t="shared" si="38"/>
        <v>279.37786875832501</v>
      </c>
      <c r="EM35" s="9">
        <f t="shared" si="39"/>
        <v>2.6959758651492773</v>
      </c>
      <c r="EN35" s="9">
        <f t="shared" si="40"/>
        <v>4.5511589124849259</v>
      </c>
      <c r="EO35" s="9">
        <f t="shared" si="85"/>
        <v>2.69446715373138</v>
      </c>
      <c r="EP35" s="9">
        <f t="shared" si="41"/>
        <v>8.6419458420549725E-2</v>
      </c>
      <c r="ER35" s="16">
        <v>33.36</v>
      </c>
      <c r="ES35" s="9">
        <v>27.97</v>
      </c>
      <c r="ET35" s="9">
        <v>29.3</v>
      </c>
      <c r="EU35" s="9">
        <v>27.03</v>
      </c>
      <c r="EV35" s="9">
        <f t="shared" si="86"/>
        <v>2.2699999999999996</v>
      </c>
      <c r="EW35" s="11">
        <f t="shared" si="87"/>
        <v>28.099999999999998</v>
      </c>
      <c r="EX35" s="9">
        <f t="shared" si="42"/>
        <v>933.85618608451011</v>
      </c>
      <c r="EY35" s="9">
        <f>EX35/I35</f>
        <v>9.0116434433182704</v>
      </c>
      <c r="EZ35" s="9">
        <f t="shared" si="43"/>
        <v>5.6952133769038182</v>
      </c>
      <c r="FA35" s="9">
        <f t="shared" si="88"/>
        <v>9.000467877510486</v>
      </c>
      <c r="FB35" s="9">
        <f t="shared" si="44"/>
        <v>0.28867138292217376</v>
      </c>
      <c r="FE35" s="8">
        <v>23.86</v>
      </c>
      <c r="FF35" s="9">
        <v>29.57</v>
      </c>
      <c r="FG35" s="9">
        <v>29.63</v>
      </c>
      <c r="FH35" s="9">
        <f t="shared" si="89"/>
        <v>5.9999999999998721E-2</v>
      </c>
      <c r="FI35" s="11">
        <f t="shared" si="90"/>
        <v>29.6</v>
      </c>
      <c r="FJ35" s="9">
        <f t="shared" si="45"/>
        <v>329.9742116869125</v>
      </c>
      <c r="FK35" s="9">
        <f>FJ35/I35</f>
        <v>3.1842268494041761</v>
      </c>
      <c r="FL35" s="9">
        <f t="shared" si="46"/>
        <v>5.9647191548784475</v>
      </c>
      <c r="FM35" s="9">
        <f t="shared" si="91"/>
        <v>3.1821459350196704</v>
      </c>
      <c r="FN35" s="9">
        <f t="shared" si="47"/>
        <v>0.10206074619938355</v>
      </c>
      <c r="FQ35" s="16">
        <v>28.36</v>
      </c>
      <c r="FR35" s="16">
        <v>33.21</v>
      </c>
      <c r="FS35" s="73">
        <v>33.39</v>
      </c>
      <c r="FT35" s="9">
        <v>31.48</v>
      </c>
      <c r="FU35" s="55">
        <v>25.78</v>
      </c>
      <c r="FV35" s="55">
        <f t="shared" si="92"/>
        <v>6.6550000000000011</v>
      </c>
      <c r="FW35" s="71">
        <f t="shared" si="93"/>
        <v>32</v>
      </c>
      <c r="FX35" s="55">
        <v>26.76</v>
      </c>
      <c r="FY35" s="55">
        <f t="shared" si="94"/>
        <v>5.6750000000000007</v>
      </c>
      <c r="FZ35" s="71">
        <f t="shared" si="95"/>
        <v>32.22</v>
      </c>
      <c r="GA35" s="9">
        <f t="shared" si="96"/>
        <v>1.9100000000000001</v>
      </c>
      <c r="GB35" s="11">
        <f t="shared" si="97"/>
        <v>32.536666666666669</v>
      </c>
      <c r="GC35" s="9">
        <f t="shared" si="48"/>
        <v>43.048299443835859</v>
      </c>
      <c r="GD35" s="9">
        <f>GC35/I35</f>
        <v>0.41541292032940319</v>
      </c>
      <c r="GE35" s="9">
        <f t="shared" si="49"/>
        <v>7.8717265671229439</v>
      </c>
      <c r="GF35" s="9">
        <f t="shared" si="98"/>
        <v>0.41561894807139321</v>
      </c>
      <c r="GG35" s="9">
        <f t="shared" si="50"/>
        <v>1.3330117738458467E-2</v>
      </c>
    </row>
    <row r="36" spans="1:189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 t="shared" si="0"/>
        <v>4.2100000000000009</v>
      </c>
      <c r="F36" s="1">
        <f t="shared" si="1"/>
        <v>29.93</v>
      </c>
      <c r="G36" s="1">
        <f t="shared" si="2"/>
        <v>0.23999999999999844</v>
      </c>
      <c r="H36" s="5">
        <f t="shared" si="3"/>
        <v>29.810000000000002</v>
      </c>
      <c r="I36" s="53">
        <f t="shared" si="4"/>
        <v>285.25154148358286</v>
      </c>
      <c r="K36" s="9">
        <v>20.82</v>
      </c>
      <c r="L36" s="9">
        <v>26.62</v>
      </c>
      <c r="M36" s="9">
        <v>27.01</v>
      </c>
      <c r="N36" s="16">
        <v>24.78</v>
      </c>
      <c r="O36" s="9">
        <v>27.68</v>
      </c>
      <c r="P36">
        <v>26.85</v>
      </c>
      <c r="Q36" s="51">
        <f t="shared" si="51"/>
        <v>27.04</v>
      </c>
      <c r="R36" s="53">
        <f t="shared" si="5"/>
        <v>1947.8342587952266</v>
      </c>
      <c r="T36" s="1">
        <v>22.94</v>
      </c>
      <c r="U36" s="1">
        <v>27.33</v>
      </c>
      <c r="V36" s="1">
        <f t="shared" si="52"/>
        <v>4.389999999999997</v>
      </c>
      <c r="W36" s="1">
        <f t="shared" si="53"/>
        <v>28.560000000000002</v>
      </c>
      <c r="X36" s="1">
        <f t="shared" si="54"/>
        <v>1.230000000000004</v>
      </c>
      <c r="Y36" s="1">
        <v>28.41</v>
      </c>
      <c r="Z36" s="1">
        <v>27.64</v>
      </c>
      <c r="AA36" s="1">
        <v>28.34</v>
      </c>
      <c r="AB36" s="10">
        <f t="shared" si="6"/>
        <v>28.056000000000001</v>
      </c>
      <c r="AC36" s="9">
        <f t="shared" si="7"/>
        <v>962.79272494688155</v>
      </c>
      <c r="AD36" s="9">
        <f t="shared" si="8"/>
        <v>3.3752410940162907</v>
      </c>
      <c r="AE36" s="9">
        <f t="shared" si="9"/>
        <v>19.365450300842795</v>
      </c>
      <c r="AF36" s="9">
        <f t="shared" si="10"/>
        <v>3.3729244410004529</v>
      </c>
      <c r="AG36" s="9">
        <f t="shared" si="11"/>
        <v>0.49448545819046508</v>
      </c>
      <c r="AJ36" s="9">
        <v>35.22</v>
      </c>
      <c r="AK36" s="9">
        <v>36.08</v>
      </c>
      <c r="AL36" s="11">
        <f t="shared" si="99"/>
        <v>35.65</v>
      </c>
      <c r="AM36" s="9">
        <f t="shared" si="55"/>
        <v>4.9684394331370303</v>
      </c>
      <c r="AN36" s="9">
        <f t="shared" si="12"/>
        <v>1.7417747884187963E-2</v>
      </c>
      <c r="AO36" s="9">
        <f t="shared" si="13"/>
        <v>111.72747912114509</v>
      </c>
      <c r="AP36" s="9">
        <f t="shared" si="56"/>
        <v>1.7457611532378486E-2</v>
      </c>
      <c r="AQ36" s="9">
        <f t="shared" si="14"/>
        <v>2.5593621169108676E-3</v>
      </c>
      <c r="AU36" s="9">
        <v>28.77</v>
      </c>
      <c r="AV36" s="9">
        <v>28.01</v>
      </c>
      <c r="AW36" s="9">
        <f t="shared" si="15"/>
        <v>0.75999999999999801</v>
      </c>
      <c r="AX36" s="9">
        <v>30.07</v>
      </c>
      <c r="AY36" s="9">
        <v>30.6</v>
      </c>
      <c r="AZ36" s="10">
        <f t="shared" si="57"/>
        <v>29.362499999999997</v>
      </c>
      <c r="BA36" s="9">
        <f t="shared" si="16"/>
        <v>389.05858236960455</v>
      </c>
      <c r="BB36" s="9">
        <f t="shared" si="17"/>
        <v>1.3639140400298104</v>
      </c>
      <c r="BC36" s="9">
        <f t="shared" si="18"/>
        <v>20.534257321194222</v>
      </c>
      <c r="BD36" s="9">
        <f t="shared" si="58"/>
        <v>1.3636751391832063</v>
      </c>
      <c r="BE36" s="9">
        <f t="shared" si="19"/>
        <v>0.19992073282908845</v>
      </c>
      <c r="BH36" s="9">
        <v>30.28</v>
      </c>
      <c r="BI36" s="9">
        <v>31.86</v>
      </c>
      <c r="BJ36" s="9">
        <f t="shared" si="59"/>
        <v>1.5799999999999983</v>
      </c>
      <c r="BK36" s="11">
        <f t="shared" si="20"/>
        <v>31.07</v>
      </c>
      <c r="BL36" s="9">
        <f t="shared" si="60"/>
        <v>119.04632688276941</v>
      </c>
      <c r="BM36" s="9">
        <f t="shared" si="21"/>
        <v>0.41733806682906532</v>
      </c>
      <c r="BN36" s="9">
        <f t="shared" si="22"/>
        <v>19.595123274305681</v>
      </c>
      <c r="BP36" s="9">
        <v>28.17</v>
      </c>
      <c r="BQ36" s="9">
        <v>28.36</v>
      </c>
      <c r="BR36" s="9">
        <f t="shared" si="61"/>
        <v>0.18999999999999773</v>
      </c>
      <c r="BS36" s="12">
        <f t="shared" si="62"/>
        <v>28.265000000000001</v>
      </c>
      <c r="BT36" s="9">
        <f t="shared" si="23"/>
        <v>832.87916870308152</v>
      </c>
      <c r="BU36" s="9">
        <f t="shared" si="24"/>
        <v>2.9198060223314037</v>
      </c>
      <c r="BV36" s="9">
        <f t="shared" si="25"/>
        <v>9.9650159920216854</v>
      </c>
      <c r="BW36" s="9">
        <f t="shared" si="63"/>
        <v>2.918040688480354</v>
      </c>
      <c r="BX36" s="9">
        <f t="shared" si="26"/>
        <v>0.42779751284130069</v>
      </c>
      <c r="CB36" s="9" t="s">
        <v>54</v>
      </c>
      <c r="CC36" s="9">
        <v>39.04</v>
      </c>
      <c r="CD36" s="13">
        <f t="shared" si="64"/>
        <v>0</v>
      </c>
      <c r="CE36" s="14">
        <f t="shared" si="65"/>
        <v>39.04</v>
      </c>
      <c r="CF36" s="9">
        <f t="shared" si="66"/>
        <v>0.47331688754161849</v>
      </c>
      <c r="CG36" s="9">
        <f t="shared" si="27"/>
        <v>1.6592965110018849E-3</v>
      </c>
      <c r="CH36" s="9">
        <f t="shared" si="28"/>
        <v>8.0931576448072597</v>
      </c>
      <c r="CI36" s="9">
        <f t="shared" si="67"/>
        <v>1.6653025229842937E-3</v>
      </c>
      <c r="CJ36" s="9">
        <f t="shared" si="29"/>
        <v>2.44140625E-4</v>
      </c>
      <c r="CO36" s="9">
        <v>26.85</v>
      </c>
      <c r="CP36" s="9">
        <v>27.21</v>
      </c>
      <c r="CQ36" s="9">
        <f t="shared" si="68"/>
        <v>0.35999999999999943</v>
      </c>
      <c r="CR36" s="15">
        <f t="shared" si="69"/>
        <v>27.03</v>
      </c>
      <c r="CU36" s="16">
        <v>29.28</v>
      </c>
      <c r="CV36" s="16">
        <v>29.92</v>
      </c>
      <c r="CW36" s="16">
        <f t="shared" si="70"/>
        <v>0.64000000000000057</v>
      </c>
      <c r="CX36" s="17">
        <f t="shared" si="71"/>
        <v>29.6</v>
      </c>
      <c r="CY36" s="16">
        <f t="shared" si="30"/>
        <v>329.9742116869125</v>
      </c>
      <c r="CZ36" s="16">
        <f t="shared" si="31"/>
        <v>1.156783272653773</v>
      </c>
      <c r="DA36" s="16">
        <f t="shared" si="32"/>
        <v>1613.5409803748037</v>
      </c>
      <c r="DC36" s="16">
        <v>23.92</v>
      </c>
      <c r="DD36" s="16">
        <f t="shared" si="72"/>
        <v>8.7999999999999972</v>
      </c>
      <c r="DE36" s="18">
        <f t="shared" si="73"/>
        <v>29.790000000000003</v>
      </c>
      <c r="DF36" s="16">
        <v>32.72</v>
      </c>
      <c r="DG36" s="16">
        <f t="shared" si="74"/>
        <v>2.9299999999999962</v>
      </c>
      <c r="DM36" s="9">
        <v>27.43</v>
      </c>
      <c r="DN36" s="73">
        <v>32.799999999999997</v>
      </c>
      <c r="DO36" s="9">
        <f t="shared" si="75"/>
        <v>5.3699999999999974</v>
      </c>
      <c r="DP36" s="73">
        <f t="shared" si="33"/>
        <v>32.26</v>
      </c>
      <c r="DQ36" s="55">
        <v>26.45</v>
      </c>
      <c r="DR36" s="72">
        <f t="shared" si="76"/>
        <v>32.450000000000003</v>
      </c>
      <c r="DS36" s="55">
        <v>26.99</v>
      </c>
      <c r="DT36" s="55">
        <f t="shared" si="77"/>
        <v>5.5250000000000021</v>
      </c>
      <c r="DU36" s="71">
        <f t="shared" si="78"/>
        <v>32.549999999999997</v>
      </c>
      <c r="DV36" s="9">
        <f>MAX(DN36,DP36,DR36)-MIN(DN36,DP36,DR36)</f>
        <v>0.53999999999999915</v>
      </c>
      <c r="DW36" s="51">
        <f t="shared" si="79"/>
        <v>32.515000000000001</v>
      </c>
      <c r="DX36" s="9">
        <f t="shared" si="34"/>
        <v>43.700056653744141</v>
      </c>
      <c r="DY36" s="9">
        <f t="shared" si="35"/>
        <v>0.15319831902208747</v>
      </c>
      <c r="DZ36" s="9">
        <f t="shared" si="36"/>
        <v>3.3717316296681719</v>
      </c>
      <c r="EA36" s="9">
        <f t="shared" si="80"/>
        <v>0.15336062215672569</v>
      </c>
      <c r="EB36" s="9">
        <f t="shared" si="37"/>
        <v>2.2483337187669046E-2</v>
      </c>
      <c r="EF36" s="9">
        <v>28.01</v>
      </c>
      <c r="EG36" s="9">
        <v>23.3</v>
      </c>
      <c r="EH36" s="9">
        <f t="shared" si="81"/>
        <v>4.7100000000000009</v>
      </c>
      <c r="EI36" s="9">
        <f t="shared" si="82"/>
        <v>28.61</v>
      </c>
      <c r="EJ36" s="9">
        <f t="shared" si="83"/>
        <v>0.59999999999999787</v>
      </c>
      <c r="EK36" s="7">
        <f t="shared" si="84"/>
        <v>28.310000000000002</v>
      </c>
      <c r="EL36" s="9">
        <f t="shared" si="38"/>
        <v>807.28707629230541</v>
      </c>
      <c r="EM36" s="9">
        <f t="shared" si="39"/>
        <v>2.8300883917879456</v>
      </c>
      <c r="EN36" s="9">
        <f t="shared" si="40"/>
        <v>4.7775583505428223</v>
      </c>
      <c r="EO36" s="9">
        <f t="shared" si="85"/>
        <v>2.8284271247461898</v>
      </c>
      <c r="EP36" s="9">
        <f t="shared" si="41"/>
        <v>0.41465977290722</v>
      </c>
      <c r="ER36" s="16">
        <v>31.73</v>
      </c>
      <c r="ES36" s="9">
        <v>27.54</v>
      </c>
      <c r="ET36" s="9">
        <v>28.95</v>
      </c>
      <c r="EU36" s="9">
        <v>25.17</v>
      </c>
      <c r="EV36" s="9">
        <f t="shared" si="86"/>
        <v>3.7799999999999976</v>
      </c>
      <c r="EW36" s="11">
        <f t="shared" si="87"/>
        <v>27.22</v>
      </c>
      <c r="EX36" s="9">
        <f t="shared" si="42"/>
        <v>1719.2379931902562</v>
      </c>
      <c r="EY36" s="9">
        <f>EX36/I36</f>
        <v>6.0270944873726613</v>
      </c>
      <c r="EZ36" s="9">
        <f t="shared" si="43"/>
        <v>3.8090265515108599</v>
      </c>
      <c r="FA36" s="9">
        <f t="shared" si="88"/>
        <v>6.0209869896442836</v>
      </c>
      <c r="FB36" s="9">
        <f t="shared" si="44"/>
        <v>0.88270299629065507</v>
      </c>
      <c r="FE36" s="8">
        <v>21.45</v>
      </c>
      <c r="FF36" s="9">
        <v>27</v>
      </c>
      <c r="FG36" s="9">
        <v>26.67</v>
      </c>
      <c r="FH36" s="9">
        <f t="shared" si="89"/>
        <v>0.32999999999999829</v>
      </c>
      <c r="FI36" s="11">
        <f t="shared" si="90"/>
        <v>26.835000000000001</v>
      </c>
      <c r="FJ36" s="9">
        <f t="shared" si="45"/>
        <v>2245.4221374091012</v>
      </c>
      <c r="FK36" s="9">
        <f>FJ36/I36</f>
        <v>7.8717265671229768</v>
      </c>
      <c r="FL36" s="9">
        <f t="shared" si="46"/>
        <v>14.745381047732085</v>
      </c>
      <c r="FM36" s="9">
        <f t="shared" si="91"/>
        <v>7.8625647883620156</v>
      </c>
      <c r="FN36" s="9">
        <f t="shared" si="47"/>
        <v>1.1526863467988628</v>
      </c>
      <c r="FQ36" s="16">
        <v>28.33</v>
      </c>
      <c r="FR36" s="16">
        <v>31.84</v>
      </c>
      <c r="FS36" s="73">
        <v>31.56</v>
      </c>
      <c r="FT36" s="9">
        <v>30.02</v>
      </c>
      <c r="FU36" s="55">
        <v>24.52</v>
      </c>
      <c r="FV36" s="55">
        <f t="shared" si="92"/>
        <v>6.27</v>
      </c>
      <c r="FW36" s="71">
        <f t="shared" si="93"/>
        <v>30.74</v>
      </c>
      <c r="FX36" s="55">
        <v>25.52</v>
      </c>
      <c r="FY36" s="55">
        <f t="shared" si="94"/>
        <v>5.27</v>
      </c>
      <c r="FZ36" s="71">
        <f t="shared" si="95"/>
        <v>30.98</v>
      </c>
      <c r="GA36" s="9">
        <f t="shared" si="96"/>
        <v>1.8200000000000003</v>
      </c>
      <c r="GB36" s="11">
        <f t="shared" si="97"/>
        <v>31.093333333333334</v>
      </c>
      <c r="GC36" s="9">
        <f t="shared" si="48"/>
        <v>117.13535551380528</v>
      </c>
      <c r="GD36" s="9">
        <f>GC36/I36</f>
        <v>0.41063881690029991</v>
      </c>
      <c r="GE36" s="9">
        <f t="shared" si="49"/>
        <v>7.7812613096454788</v>
      </c>
      <c r="GF36" s="9">
        <f t="shared" si="98"/>
        <v>0.41084515729289567</v>
      </c>
      <c r="GG36" s="9">
        <f t="shared" si="50"/>
        <v>6.0231694899471951E-2</v>
      </c>
    </row>
    <row r="37" spans="1:189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 t="shared" si="0"/>
        <v>4.5399999999999991</v>
      </c>
      <c r="F37" s="1">
        <f t="shared" si="1"/>
        <v>31.49</v>
      </c>
      <c r="G37" s="1">
        <f t="shared" si="2"/>
        <v>8.9999999999999858E-2</v>
      </c>
      <c r="H37" s="5">
        <f t="shared" si="3"/>
        <v>31.534999999999997</v>
      </c>
      <c r="I37" s="53">
        <f t="shared" si="4"/>
        <v>86.229923339014803</v>
      </c>
      <c r="K37" s="9">
        <v>22.06</v>
      </c>
      <c r="L37" s="9">
        <v>28.41</v>
      </c>
      <c r="M37" s="9">
        <v>28.6</v>
      </c>
      <c r="N37" s="16">
        <v>26.6</v>
      </c>
      <c r="O37" s="9">
        <v>29.22</v>
      </c>
      <c r="P37">
        <v>28.09</v>
      </c>
      <c r="Q37" s="51">
        <f t="shared" si="51"/>
        <v>28.580000000000002</v>
      </c>
      <c r="R37" s="53">
        <f t="shared" si="5"/>
        <v>669.42819494286277</v>
      </c>
      <c r="T37" s="1">
        <v>24.4</v>
      </c>
      <c r="U37" s="1">
        <v>29.56</v>
      </c>
      <c r="V37" s="1">
        <f t="shared" si="52"/>
        <v>5.16</v>
      </c>
      <c r="W37" s="1">
        <f t="shared" si="53"/>
        <v>30.02</v>
      </c>
      <c r="X37" s="1">
        <f t="shared" si="54"/>
        <v>0.46000000000000085</v>
      </c>
      <c r="Y37" s="1">
        <v>30.2</v>
      </c>
      <c r="Z37" s="1">
        <v>32.1</v>
      </c>
      <c r="AA37" s="1">
        <v>32.58</v>
      </c>
      <c r="AB37" s="10">
        <f t="shared" si="6"/>
        <v>30.891999999999996</v>
      </c>
      <c r="AC37" s="9">
        <f t="shared" si="7"/>
        <v>134.68821582999081</v>
      </c>
      <c r="AD37" s="9">
        <f t="shared" si="8"/>
        <v>1.561966085722484</v>
      </c>
      <c r="AE37" s="9">
        <f t="shared" si="9"/>
        <v>8.9617825103769384</v>
      </c>
      <c r="AF37" s="9">
        <f t="shared" si="10"/>
        <v>1.5615729852147828</v>
      </c>
      <c r="AG37" s="9">
        <f t="shared" si="11"/>
        <v>0.20138107276218842</v>
      </c>
      <c r="AJ37" s="9">
        <v>38.42</v>
      </c>
      <c r="AK37" s="9">
        <v>39.71</v>
      </c>
      <c r="AL37" s="11">
        <f t="shared" si="99"/>
        <v>39.064999999999998</v>
      </c>
      <c r="AM37" s="9">
        <f t="shared" si="55"/>
        <v>0.46518103432145502</v>
      </c>
      <c r="AN37" s="9">
        <f t="shared" si="12"/>
        <v>5.3946590268042537E-3</v>
      </c>
      <c r="AO37" s="9">
        <f t="shared" si="13"/>
        <v>34.604453904751722</v>
      </c>
      <c r="AP37" s="9">
        <f t="shared" si="56"/>
        <v>5.4105838598082967E-3</v>
      </c>
      <c r="AQ37" s="9">
        <f t="shared" si="14"/>
        <v>6.9775104479545807E-4</v>
      </c>
      <c r="AU37" s="9">
        <v>31.69</v>
      </c>
      <c r="AV37" s="9">
        <v>31.5</v>
      </c>
      <c r="AW37" s="9">
        <f t="shared" si="15"/>
        <v>0.19000000000000128</v>
      </c>
      <c r="AX37" s="9">
        <v>33.43</v>
      </c>
      <c r="AY37" s="9">
        <v>35.22</v>
      </c>
      <c r="AZ37" s="10">
        <f t="shared" si="57"/>
        <v>32.96</v>
      </c>
      <c r="BA37" s="9">
        <f t="shared" si="16"/>
        <v>32.095784841692058</v>
      </c>
      <c r="BB37" s="9">
        <f t="shared" si="17"/>
        <v>0.37221168242846264</v>
      </c>
      <c r="BC37" s="9">
        <f t="shared" si="18"/>
        <v>5.6037919110896652</v>
      </c>
      <c r="BD37" s="9">
        <f t="shared" si="58"/>
        <v>0.37241936578067453</v>
      </c>
      <c r="BE37" s="9">
        <f t="shared" si="19"/>
        <v>4.8027349415250414E-2</v>
      </c>
      <c r="BH37" s="9">
        <v>31.9</v>
      </c>
      <c r="BI37" s="9">
        <v>33.82</v>
      </c>
      <c r="BJ37" s="9">
        <f t="shared" si="59"/>
        <v>1.9200000000000017</v>
      </c>
      <c r="BK37" s="11">
        <f t="shared" si="20"/>
        <v>32.86</v>
      </c>
      <c r="BL37" s="9">
        <f t="shared" si="60"/>
        <v>34.400757041985827</v>
      </c>
      <c r="BM37" s="9">
        <f t="shared" si="21"/>
        <v>0.39894221993841406</v>
      </c>
      <c r="BN37" s="9">
        <f t="shared" si="22"/>
        <v>18.731389730187825</v>
      </c>
      <c r="BP37" s="9">
        <v>29.22</v>
      </c>
      <c r="BQ37" s="9">
        <v>29.14</v>
      </c>
      <c r="BR37" s="9">
        <f t="shared" si="61"/>
        <v>7.9999999999998295E-2</v>
      </c>
      <c r="BS37" s="12">
        <f t="shared" si="62"/>
        <v>29.18</v>
      </c>
      <c r="BT37" s="9">
        <f t="shared" si="23"/>
        <v>441.55417959650367</v>
      </c>
      <c r="BU37" s="9">
        <f t="shared" si="24"/>
        <v>5.1206606998886439</v>
      </c>
      <c r="BV37" s="9">
        <f t="shared" si="25"/>
        <v>17.476320472605554</v>
      </c>
      <c r="BW37" s="9">
        <f t="shared" si="63"/>
        <v>5.1159423251097031</v>
      </c>
      <c r="BX37" s="9">
        <f t="shared" si="26"/>
        <v>0.6597539553864481</v>
      </c>
      <c r="CB37" s="9" t="s">
        <v>54</v>
      </c>
      <c r="CC37" s="9">
        <v>38.69</v>
      </c>
      <c r="CD37" s="13">
        <f t="shared" si="64"/>
        <v>0</v>
      </c>
      <c r="CE37" s="14">
        <f t="shared" si="65"/>
        <v>38.69</v>
      </c>
      <c r="CF37" s="9">
        <f t="shared" si="66"/>
        <v>0.60335372731294812</v>
      </c>
      <c r="CG37" s="9">
        <f t="shared" si="27"/>
        <v>6.9970342538848134E-3</v>
      </c>
      <c r="CH37" s="9">
        <f t="shared" si="28"/>
        <v>34.127776974962742</v>
      </c>
      <c r="CI37" s="9">
        <f t="shared" si="67"/>
        <v>7.0166591631557317E-3</v>
      </c>
      <c r="CJ37" s="9">
        <f t="shared" si="29"/>
        <v>9.0487115418981827E-4</v>
      </c>
      <c r="CO37" s="9">
        <v>30.46</v>
      </c>
      <c r="CP37" s="9">
        <v>27.58</v>
      </c>
      <c r="CQ37" s="9">
        <f t="shared" si="68"/>
        <v>2.8800000000000026</v>
      </c>
      <c r="CR37" s="15">
        <f t="shared" si="69"/>
        <v>29.02</v>
      </c>
      <c r="CU37" s="16">
        <v>31.64</v>
      </c>
      <c r="CV37" s="16">
        <v>31.55</v>
      </c>
      <c r="CW37" s="16">
        <f t="shared" si="70"/>
        <v>8.9999999999999858E-2</v>
      </c>
      <c r="CX37" s="17">
        <f t="shared" si="71"/>
        <v>31.594999999999999</v>
      </c>
      <c r="CY37" s="16">
        <f t="shared" si="30"/>
        <v>82.715328716274854</v>
      </c>
      <c r="CZ37" s="16">
        <f t="shared" si="31"/>
        <v>0.95924158938513437</v>
      </c>
      <c r="DA37" s="16">
        <f t="shared" si="32"/>
        <v>1337.9996505326596</v>
      </c>
      <c r="DC37" s="16">
        <v>23.87</v>
      </c>
      <c r="DD37" s="16">
        <f t="shared" si="72"/>
        <v>9.7200000000000024</v>
      </c>
      <c r="DE37" s="18">
        <f t="shared" si="73"/>
        <v>29.740000000000002</v>
      </c>
      <c r="DF37" s="16">
        <v>33.590000000000003</v>
      </c>
      <c r="DG37" s="16">
        <f t="shared" si="74"/>
        <v>3.8500000000000014</v>
      </c>
      <c r="DM37" s="9">
        <v>24.02</v>
      </c>
      <c r="DN37" s="73">
        <v>30.06</v>
      </c>
      <c r="DO37" s="9">
        <f t="shared" si="75"/>
        <v>6.0399999999999991</v>
      </c>
      <c r="DP37" s="73">
        <f t="shared" si="33"/>
        <v>28.85</v>
      </c>
      <c r="DQ37" s="55">
        <v>22.8</v>
      </c>
      <c r="DR37" s="72">
        <f t="shared" si="76"/>
        <v>28.8</v>
      </c>
      <c r="DS37" s="55">
        <v>23.92</v>
      </c>
      <c r="DT37" s="55">
        <f t="shared" si="77"/>
        <v>5.3774999999999977</v>
      </c>
      <c r="DU37" s="71">
        <f t="shared" si="78"/>
        <v>29.48</v>
      </c>
      <c r="DV37" s="9">
        <f>MAX(DN37,DP37,DR37)-MIN(DN37,DP37,DR37)</f>
        <v>1.259999999999998</v>
      </c>
      <c r="DW37" s="51">
        <f t="shared" si="79"/>
        <v>29.297499999999999</v>
      </c>
      <c r="DX37" s="9">
        <f t="shared" si="34"/>
        <v>406.99867934372077</v>
      </c>
      <c r="DY37" s="9">
        <f t="shared" si="35"/>
        <v>4.7199239380463869</v>
      </c>
      <c r="DZ37" s="9">
        <f t="shared" si="36"/>
        <v>103.88049250882774</v>
      </c>
      <c r="EA37" s="9">
        <f t="shared" si="80"/>
        <v>4.7157917169312418</v>
      </c>
      <c r="EB37" s="9">
        <f t="shared" si="37"/>
        <v>0.60815037393083182</v>
      </c>
      <c r="EF37" s="9">
        <v>28.81</v>
      </c>
      <c r="EG37" s="9">
        <v>24.17</v>
      </c>
      <c r="EH37" s="9">
        <f t="shared" si="81"/>
        <v>4.639999999999997</v>
      </c>
      <c r="EI37" s="9">
        <f t="shared" si="82"/>
        <v>29.48</v>
      </c>
      <c r="EJ37" s="9">
        <f t="shared" si="83"/>
        <v>0.67000000000000171</v>
      </c>
      <c r="EK37" s="7">
        <f t="shared" si="84"/>
        <v>29.145</v>
      </c>
      <c r="EL37" s="9">
        <f t="shared" si="38"/>
        <v>452.40354566095516</v>
      </c>
      <c r="EM37" s="9">
        <f t="shared" si="39"/>
        <v>5.2464797386206738</v>
      </c>
      <c r="EN37" s="9">
        <f t="shared" si="40"/>
        <v>8.856742128243404</v>
      </c>
      <c r="EO37" s="9">
        <f t="shared" si="85"/>
        <v>5.2415736154334427</v>
      </c>
      <c r="EP37" s="9">
        <f t="shared" si="41"/>
        <v>0.67595541651406399</v>
      </c>
      <c r="ER37" s="16">
        <v>32.159999999999997</v>
      </c>
      <c r="ES37" s="9">
        <v>28.35</v>
      </c>
      <c r="ET37" s="9">
        <v>28.94</v>
      </c>
      <c r="EU37" s="9">
        <v>26.43</v>
      </c>
      <c r="EV37" s="9">
        <f t="shared" si="86"/>
        <v>2.5100000000000016</v>
      </c>
      <c r="EW37" s="11">
        <f t="shared" si="87"/>
        <v>27.906666666666666</v>
      </c>
      <c r="EX37" s="9">
        <f t="shared" si="42"/>
        <v>1067.8542980361196</v>
      </c>
      <c r="EY37" s="9">
        <f>EX37/I37</f>
        <v>12.383802010791863</v>
      </c>
      <c r="EZ37" s="9">
        <f t="shared" si="43"/>
        <v>7.8263632280174003</v>
      </c>
      <c r="FA37" s="9">
        <f t="shared" si="88"/>
        <v>12.366225669134854</v>
      </c>
      <c r="FB37" s="9">
        <f t="shared" si="44"/>
        <v>1.5947533767863962</v>
      </c>
      <c r="FE37" s="8">
        <v>24.11</v>
      </c>
      <c r="FF37" s="9">
        <v>29.78</v>
      </c>
      <c r="FG37" s="9">
        <v>29.9</v>
      </c>
      <c r="FH37" s="9">
        <f t="shared" si="89"/>
        <v>0.11999999999999744</v>
      </c>
      <c r="FI37" s="11">
        <f t="shared" si="90"/>
        <v>29.84</v>
      </c>
      <c r="FJ37" s="9">
        <f t="shared" si="45"/>
        <v>279.37786875832501</v>
      </c>
      <c r="FK37" s="9">
        <f>FJ37/I37</f>
        <v>3.2399178607633092</v>
      </c>
      <c r="FL37" s="9">
        <f t="shared" si="46"/>
        <v>6.0690400019533133</v>
      </c>
      <c r="FM37" s="9">
        <f t="shared" si="91"/>
        <v>3.2377688661896267</v>
      </c>
      <c r="FN37" s="9">
        <f t="shared" si="47"/>
        <v>0.41754395971418523</v>
      </c>
      <c r="FQ37" s="16">
        <v>28</v>
      </c>
      <c r="FR37" s="16">
        <v>33.369999999999997</v>
      </c>
      <c r="FS37" s="73">
        <v>33.81</v>
      </c>
      <c r="FT37" s="9">
        <v>32.049999999999997</v>
      </c>
      <c r="FU37" s="55">
        <v>26.21</v>
      </c>
      <c r="FV37" s="55">
        <f t="shared" si="92"/>
        <v>6.7199999999999989</v>
      </c>
      <c r="FW37" s="71">
        <f t="shared" si="93"/>
        <v>32.43</v>
      </c>
      <c r="FX37" s="55">
        <v>26.91</v>
      </c>
      <c r="FY37" s="55">
        <f t="shared" si="94"/>
        <v>6.02</v>
      </c>
      <c r="FZ37" s="71">
        <f t="shared" si="95"/>
        <v>32.369999999999997</v>
      </c>
      <c r="GA37" s="9">
        <f t="shared" si="96"/>
        <v>1.7600000000000051</v>
      </c>
      <c r="GB37" s="11">
        <f t="shared" si="97"/>
        <v>32.870000000000005</v>
      </c>
      <c r="GC37" s="9">
        <f t="shared" si="48"/>
        <v>34.162999924611732</v>
      </c>
      <c r="GD37" s="9">
        <f>GC37/I37</f>
        <v>0.39618497386689261</v>
      </c>
      <c r="GE37" s="9">
        <f t="shared" si="49"/>
        <v>7.5073731019487191</v>
      </c>
      <c r="GF37" s="9">
        <f t="shared" si="98"/>
        <v>0.39639206830514001</v>
      </c>
      <c r="GG37" s="9">
        <f t="shared" si="50"/>
        <v>5.1118878659861221E-2</v>
      </c>
    </row>
    <row r="38" spans="1:189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 t="shared" si="0"/>
        <v>4.66</v>
      </c>
      <c r="F38" s="1">
        <f t="shared" si="1"/>
        <v>28.54</v>
      </c>
      <c r="G38" s="1">
        <f t="shared" si="2"/>
        <v>0.21000000000000085</v>
      </c>
      <c r="H38" s="5">
        <f t="shared" si="3"/>
        <v>28.645</v>
      </c>
      <c r="I38" s="53">
        <f t="shared" si="4"/>
        <v>639.9204659402825</v>
      </c>
      <c r="K38" s="9">
        <v>21.9</v>
      </c>
      <c r="L38" s="9">
        <v>27.59</v>
      </c>
      <c r="M38" s="9">
        <v>27.96</v>
      </c>
      <c r="N38" s="16">
        <v>25.26</v>
      </c>
      <c r="O38" s="9">
        <v>28.23</v>
      </c>
      <c r="P38">
        <v>27.93</v>
      </c>
      <c r="Q38" s="51">
        <f t="shared" si="51"/>
        <v>27.927500000000002</v>
      </c>
      <c r="R38" s="53">
        <f t="shared" si="5"/>
        <v>1052.5360994098462</v>
      </c>
      <c r="T38" s="1">
        <v>23.61</v>
      </c>
      <c r="U38" s="1">
        <v>30.15</v>
      </c>
      <c r="V38" s="1">
        <f t="shared" si="52"/>
        <v>6.5399999999999991</v>
      </c>
      <c r="W38" s="1">
        <f t="shared" si="53"/>
        <v>29.23</v>
      </c>
      <c r="X38" s="1">
        <f t="shared" si="54"/>
        <v>0.91999999999999815</v>
      </c>
      <c r="Y38" s="1">
        <v>30.48</v>
      </c>
      <c r="Z38" s="1">
        <v>30.68</v>
      </c>
      <c r="AA38" s="1">
        <v>31.22</v>
      </c>
      <c r="AB38" s="10">
        <f t="shared" si="6"/>
        <v>30.351999999999997</v>
      </c>
      <c r="AC38" s="9">
        <f t="shared" si="7"/>
        <v>195.87436430048783</v>
      </c>
      <c r="AD38" s="9">
        <f t="shared" si="8"/>
        <v>0.30609173284163543</v>
      </c>
      <c r="AE38" s="9">
        <f t="shared" si="9"/>
        <v>1.7562017274416757</v>
      </c>
      <c r="AF38" s="9">
        <f t="shared" si="10"/>
        <v>0.30629633297616959</v>
      </c>
      <c r="AG38" s="9">
        <f t="shared" si="11"/>
        <v>0.18627422943310015</v>
      </c>
      <c r="AJ38" s="9">
        <v>35.5</v>
      </c>
      <c r="AK38" s="9">
        <v>38.21</v>
      </c>
      <c r="AL38" s="11">
        <f t="shared" si="99"/>
        <v>36.855000000000004</v>
      </c>
      <c r="AM38" s="9">
        <f t="shared" si="55"/>
        <v>2.1541403711646607</v>
      </c>
      <c r="AN38" s="9">
        <f t="shared" si="12"/>
        <v>3.3662626620316366E-3</v>
      </c>
      <c r="AO38" s="9">
        <f t="shared" si="13"/>
        <v>21.593149917496604</v>
      </c>
      <c r="AP38" s="9">
        <f t="shared" si="56"/>
        <v>3.3770985597963389E-3</v>
      </c>
      <c r="AQ38" s="9">
        <f t="shared" si="14"/>
        <v>2.0537837519414167E-3</v>
      </c>
      <c r="AU38" s="9">
        <v>31.34</v>
      </c>
      <c r="AV38" s="9">
        <v>31.48</v>
      </c>
      <c r="AW38" s="9">
        <f t="shared" si="15"/>
        <v>0.14000000000000057</v>
      </c>
      <c r="AX38" s="9">
        <v>31.34</v>
      </c>
      <c r="AY38" s="9">
        <v>32.549999999999997</v>
      </c>
      <c r="AZ38" s="10">
        <f t="shared" si="57"/>
        <v>31.677499999999998</v>
      </c>
      <c r="BA38" s="9">
        <f t="shared" si="16"/>
        <v>78.115460980972387</v>
      </c>
      <c r="BB38" s="9">
        <f t="shared" si="17"/>
        <v>0.12207057773373689</v>
      </c>
      <c r="BC38" s="9">
        <f t="shared" si="18"/>
        <v>1.8378201125318783</v>
      </c>
      <c r="BD38" s="9">
        <f t="shared" si="58"/>
        <v>0.12221557015127921</v>
      </c>
      <c r="BE38" s="9">
        <f t="shared" si="19"/>
        <v>7.4325444687670231E-2</v>
      </c>
      <c r="BH38" s="9">
        <v>30.06</v>
      </c>
      <c r="BI38" s="9">
        <v>31.53</v>
      </c>
      <c r="BJ38" s="9">
        <f t="shared" si="59"/>
        <v>1.4700000000000024</v>
      </c>
      <c r="BK38" s="11">
        <f t="shared" si="20"/>
        <v>30.795000000000002</v>
      </c>
      <c r="BL38" s="9">
        <f t="shared" si="60"/>
        <v>144.06085898634308</v>
      </c>
      <c r="BM38" s="9">
        <f t="shared" si="21"/>
        <v>0.22512306865301424</v>
      </c>
      <c r="BN38" s="9">
        <f t="shared" si="22"/>
        <v>10.570122001242211</v>
      </c>
      <c r="BP38" s="9">
        <v>27.54</v>
      </c>
      <c r="BQ38" s="9">
        <v>28.48</v>
      </c>
      <c r="BR38" s="9">
        <f t="shared" si="61"/>
        <v>0.94000000000000128</v>
      </c>
      <c r="BS38" s="12">
        <f t="shared" si="62"/>
        <v>28.009999999999998</v>
      </c>
      <c r="BT38" s="9">
        <f t="shared" si="23"/>
        <v>994.00369774916282</v>
      </c>
      <c r="BU38" s="9">
        <f t="shared" si="24"/>
        <v>1.5533238123406472</v>
      </c>
      <c r="BV38" s="9">
        <f t="shared" si="25"/>
        <v>5.3013441688852563</v>
      </c>
      <c r="BW38" s="9">
        <f t="shared" si="63"/>
        <v>1.5529377500020811</v>
      </c>
      <c r="BX38" s="9">
        <f t="shared" si="26"/>
        <v>0.94441967335507027</v>
      </c>
      <c r="CB38" s="9">
        <v>37.78</v>
      </c>
      <c r="CC38" s="9">
        <v>36.61</v>
      </c>
      <c r="CD38" s="13">
        <f t="shared" si="64"/>
        <v>1.1700000000000017</v>
      </c>
      <c r="CE38" s="14">
        <f t="shared" si="65"/>
        <v>37.195</v>
      </c>
      <c r="CF38" s="9">
        <f t="shared" si="66"/>
        <v>1.7016333945259259</v>
      </c>
      <c r="CG38" s="9">
        <f t="shared" si="27"/>
        <v>2.6591326345932536E-3</v>
      </c>
      <c r="CH38" s="9">
        <f t="shared" si="28"/>
        <v>12.969821528293693</v>
      </c>
      <c r="CI38" s="9">
        <f t="shared" si="67"/>
        <v>2.6680473764734277E-3</v>
      </c>
      <c r="CJ38" s="9">
        <f t="shared" si="29"/>
        <v>1.6225740096674898E-3</v>
      </c>
      <c r="CO38" s="9">
        <v>27.57</v>
      </c>
      <c r="CP38" s="9">
        <v>26.21</v>
      </c>
      <c r="CQ38" s="9">
        <f t="shared" si="68"/>
        <v>1.3599999999999994</v>
      </c>
      <c r="CR38" s="15">
        <f t="shared" si="69"/>
        <v>26.89</v>
      </c>
      <c r="CU38" s="16">
        <v>34.53</v>
      </c>
      <c r="CV38" s="16">
        <v>31.89</v>
      </c>
      <c r="CW38" s="16">
        <f t="shared" si="70"/>
        <v>2.6400000000000006</v>
      </c>
      <c r="CX38" s="17">
        <f t="shared" si="71"/>
        <v>33.21</v>
      </c>
      <c r="CY38" s="16">
        <f t="shared" si="30"/>
        <v>26.98658931751778</v>
      </c>
      <c r="CZ38" s="16">
        <f t="shared" si="31"/>
        <v>4.2171786579546858E-2</v>
      </c>
      <c r="DA38" s="16">
        <f t="shared" si="32"/>
        <v>58.823383316751389</v>
      </c>
      <c r="DC38" s="16">
        <v>23.14</v>
      </c>
      <c r="DD38" s="16">
        <f t="shared" si="72"/>
        <v>7.6499999999999986</v>
      </c>
      <c r="DE38" s="18">
        <f t="shared" si="73"/>
        <v>29.01</v>
      </c>
      <c r="DF38" s="16">
        <v>30.79</v>
      </c>
      <c r="DG38" s="16">
        <f t="shared" si="74"/>
        <v>1.7799999999999976</v>
      </c>
      <c r="DM38" s="9">
        <v>25.77</v>
      </c>
      <c r="DN38" s="73">
        <v>30.92</v>
      </c>
      <c r="DO38" s="9">
        <f t="shared" si="75"/>
        <v>5.1500000000000021</v>
      </c>
      <c r="DP38" s="73">
        <f t="shared" si="33"/>
        <v>30.6</v>
      </c>
      <c r="DQ38" s="55">
        <v>24.37</v>
      </c>
      <c r="DR38" s="72">
        <f t="shared" si="76"/>
        <v>30.37</v>
      </c>
      <c r="DS38" s="55">
        <v>24.98</v>
      </c>
      <c r="DT38" s="55">
        <f t="shared" si="77"/>
        <v>5.6275000000000013</v>
      </c>
      <c r="DU38" s="71">
        <f t="shared" si="78"/>
        <v>30.54</v>
      </c>
      <c r="DV38" s="9">
        <f>MAX(DN38,DP38,DR38)-MIN(DN38,DP38,DR38)</f>
        <v>0.55000000000000071</v>
      </c>
      <c r="DW38" s="51">
        <f t="shared" si="79"/>
        <v>30.607500000000002</v>
      </c>
      <c r="DX38" s="9">
        <f t="shared" si="34"/>
        <v>164.06691046661922</v>
      </c>
      <c r="DY38" s="9">
        <f t="shared" si="35"/>
        <v>0.2563864092478173</v>
      </c>
      <c r="DZ38" s="9">
        <f t="shared" si="36"/>
        <v>5.6427914548675888</v>
      </c>
      <c r="EA38" s="9">
        <f t="shared" si="80"/>
        <v>0.25658344597260568</v>
      </c>
      <c r="EB38" s="9">
        <f t="shared" si="37"/>
        <v>0.15604131861270151</v>
      </c>
      <c r="EF38" s="9">
        <v>27.42</v>
      </c>
      <c r="EG38" s="9">
        <v>22.05</v>
      </c>
      <c r="EH38" s="9">
        <f t="shared" si="81"/>
        <v>5.370000000000001</v>
      </c>
      <c r="EI38" s="9">
        <f t="shared" si="82"/>
        <v>27.36</v>
      </c>
      <c r="EJ38" s="9">
        <f t="shared" si="83"/>
        <v>6.0000000000002274E-2</v>
      </c>
      <c r="EK38" s="7">
        <f t="shared" si="84"/>
        <v>27.39</v>
      </c>
      <c r="EL38" s="9">
        <f t="shared" si="38"/>
        <v>1528.030419113823</v>
      </c>
      <c r="EM38" s="9">
        <f t="shared" si="39"/>
        <v>2.3878442719730408</v>
      </c>
      <c r="EN38" s="9">
        <f t="shared" si="40"/>
        <v>4.0309925917732388</v>
      </c>
      <c r="EO38" s="9">
        <f t="shared" si="85"/>
        <v>2.3866714860634421</v>
      </c>
      <c r="EP38" s="9">
        <f t="shared" si="41"/>
        <v>1.4514551566995364</v>
      </c>
      <c r="ER38" s="16">
        <v>30.68</v>
      </c>
      <c r="ES38" s="9">
        <v>26.21</v>
      </c>
      <c r="ET38" s="9">
        <v>25.63</v>
      </c>
      <c r="EU38" s="9">
        <v>24.2</v>
      </c>
      <c r="EV38" s="9">
        <f t="shared" si="86"/>
        <v>2.0100000000000016</v>
      </c>
      <c r="EW38" s="11">
        <f t="shared" si="87"/>
        <v>25.346666666666668</v>
      </c>
      <c r="EX38" s="9">
        <f t="shared" si="42"/>
        <v>6303.5325532955158</v>
      </c>
      <c r="EY38" s="9">
        <f>EX38/I38</f>
        <v>9.8504937547719607</v>
      </c>
      <c r="EZ38" s="9">
        <f t="shared" si="43"/>
        <v>6.2253532503975082</v>
      </c>
      <c r="FA38" s="9">
        <f t="shared" si="88"/>
        <v>9.8377836861433714</v>
      </c>
      <c r="FB38" s="9">
        <f t="shared" si="44"/>
        <v>5.9828518273787292</v>
      </c>
      <c r="FE38" s="8">
        <v>22.52</v>
      </c>
      <c r="FF38" s="9">
        <v>27.31</v>
      </c>
      <c r="FG38" s="9">
        <v>27.42</v>
      </c>
      <c r="FH38" s="9">
        <f t="shared" si="89"/>
        <v>0.11000000000000298</v>
      </c>
      <c r="FI38" s="11">
        <f t="shared" si="90"/>
        <v>27.365000000000002</v>
      </c>
      <c r="FJ38" s="9">
        <f t="shared" si="45"/>
        <v>1554.7551354900804</v>
      </c>
      <c r="FK38" s="9">
        <f>FJ38/I38</f>
        <v>2.429606831226383</v>
      </c>
      <c r="FL38" s="9">
        <f t="shared" si="46"/>
        <v>4.5511589124849019</v>
      </c>
      <c r="FM38" s="9">
        <f t="shared" si="91"/>
        <v>2.4283897687900895</v>
      </c>
      <c r="FN38" s="9">
        <f t="shared" si="47"/>
        <v>1.4768261459394993</v>
      </c>
      <c r="FQ38" s="16">
        <v>27.25</v>
      </c>
      <c r="FR38" s="16">
        <v>31.44</v>
      </c>
      <c r="FS38" s="73">
        <v>31.53</v>
      </c>
      <c r="FT38" s="9">
        <v>29.99</v>
      </c>
      <c r="FU38" s="55">
        <v>24.19</v>
      </c>
      <c r="FV38" s="55">
        <f t="shared" si="92"/>
        <v>6.5699999999999967</v>
      </c>
      <c r="FW38" s="71">
        <f t="shared" si="93"/>
        <v>30.41</v>
      </c>
      <c r="FX38" s="55">
        <v>25.13</v>
      </c>
      <c r="FY38" s="55">
        <f t="shared" si="94"/>
        <v>5.629999999999999</v>
      </c>
      <c r="FZ38" s="71">
        <f t="shared" si="95"/>
        <v>30.59</v>
      </c>
      <c r="GA38" s="9">
        <f t="shared" si="96"/>
        <v>1.5400000000000027</v>
      </c>
      <c r="GB38" s="11">
        <f t="shared" si="97"/>
        <v>30.843333333333334</v>
      </c>
      <c r="GC38" s="9">
        <f t="shared" si="48"/>
        <v>139.3118309132073</v>
      </c>
      <c r="GD38" s="9">
        <f>GC38/I38</f>
        <v>0.21770179003183798</v>
      </c>
      <c r="GE38" s="9">
        <f t="shared" si="49"/>
        <v>4.1252664046774568</v>
      </c>
      <c r="GF38" s="9">
        <f t="shared" si="98"/>
        <v>0.21788921097053529</v>
      </c>
      <c r="GG38" s="9">
        <f t="shared" si="50"/>
        <v>0.13250940512722492</v>
      </c>
    </row>
    <row r="39" spans="1:189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 t="shared" si="0"/>
        <v>4.6099999999999994</v>
      </c>
      <c r="F39" s="1">
        <f t="shared" si="1"/>
        <v>31</v>
      </c>
      <c r="G39" s="1">
        <f t="shared" si="2"/>
        <v>0.16000000000000014</v>
      </c>
      <c r="H39" s="5">
        <f t="shared" si="3"/>
        <v>31.08</v>
      </c>
      <c r="I39" s="53">
        <f t="shared" si="4"/>
        <v>118.223551050277</v>
      </c>
      <c r="K39" s="9">
        <v>20.2</v>
      </c>
      <c r="L39" s="9">
        <v>27.61</v>
      </c>
      <c r="M39" s="9">
        <v>27.48</v>
      </c>
      <c r="N39" s="16">
        <v>26.07</v>
      </c>
      <c r="O39" s="9">
        <v>26.77</v>
      </c>
      <c r="P39">
        <v>26.23</v>
      </c>
      <c r="Q39" s="51">
        <f t="shared" si="51"/>
        <v>27.022500000000001</v>
      </c>
      <c r="R39" s="53">
        <f t="shared" si="5"/>
        <v>1971.6190241049301</v>
      </c>
      <c r="T39" s="1">
        <v>24.52</v>
      </c>
      <c r="U39" s="1">
        <v>30.59</v>
      </c>
      <c r="V39" s="1">
        <f t="shared" si="52"/>
        <v>6.07</v>
      </c>
      <c r="W39" s="1">
        <f t="shared" si="53"/>
        <v>30.14</v>
      </c>
      <c r="X39" s="1">
        <f t="shared" si="54"/>
        <v>0.44999999999999929</v>
      </c>
      <c r="Y39" s="1">
        <v>31.35</v>
      </c>
      <c r="Z39" s="1">
        <v>29.67</v>
      </c>
      <c r="AA39" s="1">
        <v>29.39</v>
      </c>
      <c r="AB39" s="10">
        <f t="shared" si="6"/>
        <v>30.228000000000002</v>
      </c>
      <c r="AC39" s="9">
        <f t="shared" si="7"/>
        <v>213.46486350064941</v>
      </c>
      <c r="AD39" s="9">
        <f t="shared" si="8"/>
        <v>1.805603550259365</v>
      </c>
      <c r="AE39" s="9">
        <f t="shared" si="9"/>
        <v>10.35965278971099</v>
      </c>
      <c r="AF39" s="9">
        <f t="shared" si="10"/>
        <v>1.8050014549248561</v>
      </c>
      <c r="AG39" s="9">
        <f t="shared" si="11"/>
        <v>0.10840475915624788</v>
      </c>
      <c r="AJ39" s="9">
        <v>36.57</v>
      </c>
      <c r="AK39" s="9">
        <v>37.729999999999997</v>
      </c>
      <c r="AL39" s="11">
        <f t="shared" si="99"/>
        <v>37.15</v>
      </c>
      <c r="AM39" s="9">
        <f t="shared" si="55"/>
        <v>1.7555774750901512</v>
      </c>
      <c r="AN39" s="9">
        <f t="shared" si="12"/>
        <v>1.4849642558474291E-2</v>
      </c>
      <c r="AO39" s="9">
        <f t="shared" si="13"/>
        <v>95.254170627568129</v>
      </c>
      <c r="AP39" s="9">
        <f t="shared" si="56"/>
        <v>1.4884968719436526E-2</v>
      </c>
      <c r="AQ39" s="9">
        <f t="shared" si="14"/>
        <v>8.9396130107051702E-4</v>
      </c>
      <c r="AU39" s="9">
        <v>32.15</v>
      </c>
      <c r="AV39" s="9">
        <v>33.119999999999997</v>
      </c>
      <c r="AW39" s="9">
        <f t="shared" si="15"/>
        <v>0.96999999999999886</v>
      </c>
      <c r="AX39" s="9">
        <v>30.86</v>
      </c>
      <c r="AY39" s="9">
        <v>31.49</v>
      </c>
      <c r="AZ39" s="10">
        <f t="shared" si="57"/>
        <v>31.904999999999998</v>
      </c>
      <c r="BA39" s="9">
        <f t="shared" si="16"/>
        <v>66.713542135508391</v>
      </c>
      <c r="BB39" s="9">
        <f t="shared" si="17"/>
        <v>0.56429993468168693</v>
      </c>
      <c r="BC39" s="9">
        <f t="shared" si="18"/>
        <v>8.4957553958705407</v>
      </c>
      <c r="BD39" s="9">
        <f t="shared" si="58"/>
        <v>0.5644822024030659</v>
      </c>
      <c r="BE39" s="9">
        <f t="shared" si="19"/>
        <v>3.3901666412806439E-2</v>
      </c>
      <c r="BH39" s="9">
        <v>29.9</v>
      </c>
      <c r="BI39" s="9">
        <v>34.049999999999997</v>
      </c>
      <c r="BJ39" s="9">
        <f t="shared" si="59"/>
        <v>4.1499999999999986</v>
      </c>
      <c r="BK39" s="11">
        <f t="shared" si="20"/>
        <v>31.974999999999998</v>
      </c>
      <c r="BL39" s="9">
        <f t="shared" si="60"/>
        <v>63.552113777733332</v>
      </c>
      <c r="BM39" s="9">
        <f t="shared" si="21"/>
        <v>0.53755882997209659</v>
      </c>
      <c r="BN39" s="9">
        <f t="shared" si="22"/>
        <v>25.239805274722563</v>
      </c>
      <c r="BP39" s="9">
        <v>27.32</v>
      </c>
      <c r="BQ39" s="9">
        <v>27.22</v>
      </c>
      <c r="BR39" s="9">
        <f t="shared" si="61"/>
        <v>0.10000000000000142</v>
      </c>
      <c r="BS39" s="12">
        <f t="shared" si="62"/>
        <v>27.27</v>
      </c>
      <c r="BT39" s="9">
        <f t="shared" si="23"/>
        <v>1660.6419325036875</v>
      </c>
      <c r="BU39" s="9">
        <f t="shared" si="24"/>
        <v>14.046625378368692</v>
      </c>
      <c r="BV39" s="9">
        <f t="shared" si="25"/>
        <v>47.939775950463556</v>
      </c>
      <c r="BW39" s="9">
        <f t="shared" si="63"/>
        <v>14.025691541056545</v>
      </c>
      <c r="BX39" s="9">
        <f t="shared" si="26"/>
        <v>0.84235484096679381</v>
      </c>
      <c r="CB39" s="9">
        <v>36.61</v>
      </c>
      <c r="CC39" s="9">
        <v>35.770000000000003</v>
      </c>
      <c r="CD39" s="13">
        <f t="shared" si="64"/>
        <v>0.83999999999999631</v>
      </c>
      <c r="CE39" s="14">
        <f t="shared" si="65"/>
        <v>36.19</v>
      </c>
      <c r="CF39" s="9">
        <f t="shared" si="66"/>
        <v>3.4164258559226401</v>
      </c>
      <c r="CG39" s="9">
        <f t="shared" si="27"/>
        <v>2.8898014190672845E-2</v>
      </c>
      <c r="CH39" s="9">
        <f t="shared" si="28"/>
        <v>140.94900032410598</v>
      </c>
      <c r="CI39" s="9">
        <f t="shared" si="67"/>
        <v>2.8955876934074108E-2</v>
      </c>
      <c r="CJ39" s="9">
        <f t="shared" si="29"/>
        <v>1.7390317645627239E-3</v>
      </c>
      <c r="CO39" s="9">
        <v>28.69</v>
      </c>
      <c r="CP39" s="9">
        <v>26.7</v>
      </c>
      <c r="CQ39" s="9">
        <f t="shared" si="68"/>
        <v>1.990000000000002</v>
      </c>
      <c r="CR39" s="15">
        <f t="shared" si="69"/>
        <v>27.695</v>
      </c>
      <c r="CU39" s="16">
        <v>30.45</v>
      </c>
      <c r="CV39" s="16">
        <v>30.02</v>
      </c>
      <c r="CW39" s="16">
        <f t="shared" si="70"/>
        <v>0.42999999999999972</v>
      </c>
      <c r="CX39" s="17">
        <f t="shared" si="71"/>
        <v>30.234999999999999</v>
      </c>
      <c r="CY39" s="16">
        <f t="shared" si="30"/>
        <v>212.43105208674172</v>
      </c>
      <c r="CZ39" s="16">
        <f t="shared" si="31"/>
        <v>1.7968590031304426</v>
      </c>
      <c r="DA39" s="16">
        <f t="shared" si="32"/>
        <v>2506.3516270036462</v>
      </c>
      <c r="DC39" s="16">
        <v>23.88</v>
      </c>
      <c r="DD39" s="16">
        <f t="shared" si="72"/>
        <v>6.7100000000000009</v>
      </c>
      <c r="DE39" s="18">
        <f t="shared" si="73"/>
        <v>29.75</v>
      </c>
      <c r="DF39" s="16">
        <v>30.59</v>
      </c>
      <c r="DG39" s="16">
        <f t="shared" si="74"/>
        <v>0.83999999999999986</v>
      </c>
      <c r="DM39" s="9">
        <v>20.43</v>
      </c>
      <c r="DN39" s="73">
        <v>25.4</v>
      </c>
      <c r="DO39" s="9">
        <f t="shared" si="75"/>
        <v>4.9699999999999989</v>
      </c>
      <c r="DP39" s="73">
        <f t="shared" si="33"/>
        <v>25.259999999999998</v>
      </c>
      <c r="DQ39" s="55">
        <v>18.52</v>
      </c>
      <c r="DR39" s="72">
        <f t="shared" si="76"/>
        <v>24.52</v>
      </c>
      <c r="DS39" s="55">
        <v>19.57</v>
      </c>
      <c r="DT39" s="55">
        <f t="shared" si="77"/>
        <v>5.5074999999999967</v>
      </c>
      <c r="DU39" s="71">
        <f t="shared" si="78"/>
        <v>25.13</v>
      </c>
      <c r="DV39" s="9">
        <f>MAX(DN39,DP39,DR39)-MIN(DN39,DP39,DR39)</f>
        <v>0.87999999999999901</v>
      </c>
      <c r="DW39" s="51">
        <f t="shared" si="79"/>
        <v>25.077499999999997</v>
      </c>
      <c r="DX39" s="9">
        <f t="shared" si="34"/>
        <v>7597.2601843824486</v>
      </c>
      <c r="DY39" s="9">
        <f t="shared" si="35"/>
        <v>64.261816845203356</v>
      </c>
      <c r="DZ39" s="9">
        <f t="shared" si="36"/>
        <v>1414.3340594075059</v>
      </c>
      <c r="EA39" s="9">
        <f t="shared" si="80"/>
        <v>64.110999695020595</v>
      </c>
      <c r="EB39" s="9">
        <f t="shared" si="37"/>
        <v>3.8503777724070161</v>
      </c>
      <c r="EF39" s="9">
        <v>26.9</v>
      </c>
      <c r="EG39" s="9">
        <v>23.41</v>
      </c>
      <c r="EH39" s="9">
        <f t="shared" si="81"/>
        <v>3.4899999999999984</v>
      </c>
      <c r="EI39" s="9">
        <f t="shared" si="82"/>
        <v>28.72</v>
      </c>
      <c r="EJ39" s="9">
        <f t="shared" si="83"/>
        <v>1.8200000000000003</v>
      </c>
      <c r="EK39" s="7">
        <f t="shared" si="84"/>
        <v>27.81</v>
      </c>
      <c r="EL39" s="9">
        <f t="shared" si="38"/>
        <v>1141.8998081763395</v>
      </c>
      <c r="EM39" s="9">
        <f t="shared" si="39"/>
        <v>9.6588183829017549</v>
      </c>
      <c r="EN39" s="9">
        <f t="shared" si="40"/>
        <v>16.305345287274129</v>
      </c>
      <c r="EO39" s="9">
        <f t="shared" si="85"/>
        <v>9.6464626215260783</v>
      </c>
      <c r="EP39" s="9">
        <f t="shared" si="41"/>
        <v>0.57934715473113951</v>
      </c>
      <c r="ER39" s="16">
        <v>33.04</v>
      </c>
      <c r="ES39" s="9">
        <v>26.74</v>
      </c>
      <c r="ET39" s="9">
        <v>28.43</v>
      </c>
      <c r="EU39" s="9">
        <v>26.41</v>
      </c>
      <c r="EV39" s="9">
        <f t="shared" si="86"/>
        <v>2.0199999999999996</v>
      </c>
      <c r="EW39" s="11">
        <f t="shared" si="87"/>
        <v>27.193333333333332</v>
      </c>
      <c r="EX39" s="9">
        <f t="shared" si="42"/>
        <v>1751.3300518920973</v>
      </c>
      <c r="EY39" s="9">
        <f>EX39/I39</f>
        <v>14.813715510434196</v>
      </c>
      <c r="EZ39" s="9">
        <f t="shared" si="43"/>
        <v>9.362029386463016</v>
      </c>
      <c r="FA39" s="9">
        <f t="shared" si="88"/>
        <v>14.791194563381763</v>
      </c>
      <c r="FB39" s="9">
        <f t="shared" si="44"/>
        <v>0.88832941375294128</v>
      </c>
      <c r="FE39" s="8">
        <v>24.05</v>
      </c>
      <c r="FF39" s="9">
        <v>29.59</v>
      </c>
      <c r="FG39" s="9">
        <v>29.18</v>
      </c>
      <c r="FH39" s="9">
        <f t="shared" si="89"/>
        <v>0.41000000000000014</v>
      </c>
      <c r="FI39" s="11">
        <f t="shared" si="90"/>
        <v>29.384999999999998</v>
      </c>
      <c r="FJ39" s="9">
        <f t="shared" si="45"/>
        <v>383.03459461065705</v>
      </c>
      <c r="FK39" s="9">
        <f>FJ39/I39</f>
        <v>3.2399178607633239</v>
      </c>
      <c r="FL39" s="9">
        <f t="shared" si="46"/>
        <v>6.0690400019533408</v>
      </c>
      <c r="FM39" s="9">
        <f t="shared" si="91"/>
        <v>3.2377688661896347</v>
      </c>
      <c r="FN39" s="9">
        <f t="shared" si="47"/>
        <v>0.19445388987650275</v>
      </c>
      <c r="FQ39" s="16">
        <v>29.16</v>
      </c>
      <c r="FR39" s="16">
        <v>33.36</v>
      </c>
      <c r="FS39" s="73">
        <v>33.549999999999997</v>
      </c>
      <c r="FT39" s="9">
        <v>30.76</v>
      </c>
      <c r="FU39" s="55">
        <v>26.34</v>
      </c>
      <c r="FV39" s="55">
        <f t="shared" si="92"/>
        <v>5.8150000000000013</v>
      </c>
      <c r="FW39" s="71">
        <f t="shared" si="93"/>
        <v>32.56</v>
      </c>
      <c r="FX39" s="55">
        <v>25.33</v>
      </c>
      <c r="FY39" s="55">
        <f t="shared" si="94"/>
        <v>6.8250000000000028</v>
      </c>
      <c r="FZ39" s="71">
        <f t="shared" si="95"/>
        <v>30.79</v>
      </c>
      <c r="GA39" s="9">
        <f t="shared" si="96"/>
        <v>2.7899999999999956</v>
      </c>
      <c r="GB39" s="11">
        <f t="shared" si="97"/>
        <v>32.300000000000004</v>
      </c>
      <c r="GC39" s="9">
        <f t="shared" si="48"/>
        <v>50.727095912305955</v>
      </c>
      <c r="GD39" s="9">
        <f>GC39/I39</f>
        <v>0.42907775533432602</v>
      </c>
      <c r="GE39" s="9">
        <f t="shared" si="49"/>
        <v>8.1306637341670207</v>
      </c>
      <c r="GF39" s="9">
        <f t="shared" si="98"/>
        <v>0.42928271821887515</v>
      </c>
      <c r="GG39" s="9">
        <f t="shared" si="50"/>
        <v>2.5781857156671344E-2</v>
      </c>
    </row>
    <row r="40" spans="1:189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 t="shared" si="0"/>
        <v>5.0500000000000007</v>
      </c>
      <c r="F40" s="1">
        <f t="shared" si="1"/>
        <v>29.74</v>
      </c>
      <c r="G40" s="1">
        <f t="shared" si="2"/>
        <v>0.60000000000000142</v>
      </c>
      <c r="H40" s="5">
        <f t="shared" si="3"/>
        <v>30.04</v>
      </c>
      <c r="I40" s="53">
        <f t="shared" si="4"/>
        <v>243.19352068073187</v>
      </c>
      <c r="K40" s="9">
        <v>19.920000000000002</v>
      </c>
      <c r="L40" s="9">
        <v>25.94</v>
      </c>
      <c r="M40" s="9">
        <v>27.61</v>
      </c>
      <c r="N40" s="16">
        <v>24.84</v>
      </c>
      <c r="O40" s="9">
        <v>26.42</v>
      </c>
      <c r="P40">
        <v>25.95</v>
      </c>
      <c r="Q40" s="51">
        <f t="shared" si="51"/>
        <v>26.48</v>
      </c>
      <c r="R40" s="53">
        <f t="shared" si="5"/>
        <v>2872.2616524568566</v>
      </c>
      <c r="T40" s="1">
        <v>23.77</v>
      </c>
      <c r="U40" s="1">
        <v>29.22</v>
      </c>
      <c r="V40" s="1">
        <f t="shared" si="52"/>
        <v>5.4499999999999993</v>
      </c>
      <c r="W40" s="1">
        <f t="shared" si="53"/>
        <v>29.39</v>
      </c>
      <c r="X40" s="1">
        <f t="shared" si="54"/>
        <v>0.17000000000000171</v>
      </c>
      <c r="Y40" s="1">
        <v>30.51</v>
      </c>
      <c r="Z40" s="1">
        <v>29.29</v>
      </c>
      <c r="AA40" s="1">
        <v>29.47</v>
      </c>
      <c r="AB40" s="10">
        <f t="shared" si="6"/>
        <v>29.576000000000001</v>
      </c>
      <c r="AC40" s="9">
        <f t="shared" si="7"/>
        <v>335.51257333701886</v>
      </c>
      <c r="AD40" s="9">
        <f t="shared" si="8"/>
        <v>1.379611481415596</v>
      </c>
      <c r="AE40" s="9">
        <f t="shared" si="9"/>
        <v>7.9155227237515016</v>
      </c>
      <c r="AF40" s="9">
        <f t="shared" si="10"/>
        <v>1.3793609218270593</v>
      </c>
      <c r="AG40" s="9">
        <f t="shared" si="11"/>
        <v>0.11695293722892502</v>
      </c>
      <c r="AJ40" s="9">
        <v>35.39</v>
      </c>
      <c r="AK40" s="9">
        <v>38.99</v>
      </c>
      <c r="AL40" s="11">
        <f t="shared" si="99"/>
        <v>37.19</v>
      </c>
      <c r="AM40" s="9">
        <f t="shared" si="55"/>
        <v>1.7075443798103647</v>
      </c>
      <c r="AN40" s="9">
        <f t="shared" si="12"/>
        <v>7.021339939611528E-3</v>
      </c>
      <c r="AO40" s="9">
        <f t="shared" si="13"/>
        <v>45.03892332817415</v>
      </c>
      <c r="AP40" s="9">
        <f t="shared" si="56"/>
        <v>7.0410192391471222E-3</v>
      </c>
      <c r="AQ40" s="9">
        <f t="shared" si="14"/>
        <v>5.9699232309183168E-4</v>
      </c>
      <c r="AU40" s="9">
        <v>31.34</v>
      </c>
      <c r="AV40" s="9">
        <v>30.89</v>
      </c>
      <c r="AW40" s="9">
        <f t="shared" si="15"/>
        <v>0.44999999999999929</v>
      </c>
      <c r="AX40" s="9">
        <v>29.91</v>
      </c>
      <c r="AY40" s="9">
        <v>30.9</v>
      </c>
      <c r="AZ40" s="10">
        <f t="shared" si="57"/>
        <v>30.759999999999998</v>
      </c>
      <c r="BA40" s="9">
        <f t="shared" si="16"/>
        <v>147.60055822807746</v>
      </c>
      <c r="BB40" s="9">
        <f t="shared" si="17"/>
        <v>0.60692635977686971</v>
      </c>
      <c r="BC40" s="9">
        <f t="shared" si="18"/>
        <v>9.137512835047545</v>
      </c>
      <c r="BD40" s="9">
        <f t="shared" si="58"/>
        <v>0.60709744219752393</v>
      </c>
      <c r="BE40" s="9">
        <f t="shared" si="19"/>
        <v>5.1474438579223417E-2</v>
      </c>
      <c r="BH40" s="9">
        <v>29.21</v>
      </c>
      <c r="BI40" s="9">
        <v>34.15</v>
      </c>
      <c r="BJ40" s="9">
        <f t="shared" si="59"/>
        <v>4.9399999999999977</v>
      </c>
      <c r="BK40" s="11">
        <f t="shared" si="20"/>
        <v>31.68</v>
      </c>
      <c r="BL40" s="9">
        <f t="shared" si="60"/>
        <v>77.980138104947571</v>
      </c>
      <c r="BM40" s="9">
        <f t="shared" si="21"/>
        <v>0.32065055798637448</v>
      </c>
      <c r="BN40" s="9">
        <f t="shared" si="22"/>
        <v>15.055389649589284</v>
      </c>
      <c r="BP40" s="9">
        <v>28.28</v>
      </c>
      <c r="BQ40" s="9">
        <v>27.45</v>
      </c>
      <c r="BR40" s="9">
        <f t="shared" si="61"/>
        <v>0.83000000000000185</v>
      </c>
      <c r="BS40" s="12">
        <f t="shared" si="62"/>
        <v>27.865000000000002</v>
      </c>
      <c r="BT40" s="9">
        <f t="shared" si="23"/>
        <v>1099.1627450088984</v>
      </c>
      <c r="BU40" s="9">
        <f t="shared" si="24"/>
        <v>4.5197040691388146</v>
      </c>
      <c r="BV40" s="9">
        <f t="shared" si="25"/>
        <v>15.42531352552357</v>
      </c>
      <c r="BW40" s="9">
        <f t="shared" si="63"/>
        <v>4.5158576192245157</v>
      </c>
      <c r="BX40" s="9">
        <f t="shared" si="26"/>
        <v>0.38288949927359534</v>
      </c>
      <c r="CB40" s="9">
        <v>39.07</v>
      </c>
      <c r="CC40" s="9">
        <v>37.909999999999997</v>
      </c>
      <c r="CD40" s="13">
        <f t="shared" si="64"/>
        <v>1.1600000000000037</v>
      </c>
      <c r="CE40" s="14">
        <f t="shared" si="65"/>
        <v>38.489999999999995</v>
      </c>
      <c r="CF40" s="9">
        <f t="shared" si="66"/>
        <v>0.69312569665610713</v>
      </c>
      <c r="CG40" s="9">
        <f t="shared" si="27"/>
        <v>2.850099355920148E-3</v>
      </c>
      <c r="CH40" s="9">
        <f t="shared" si="28"/>
        <v>13.901254681056331</v>
      </c>
      <c r="CI40" s="9">
        <f t="shared" si="67"/>
        <v>2.8595423748938092E-3</v>
      </c>
      <c r="CJ40" s="9">
        <f t="shared" si="29"/>
        <v>2.4245422251880879E-4</v>
      </c>
      <c r="CO40" s="9">
        <v>29.87</v>
      </c>
      <c r="CP40" s="9">
        <v>28.68</v>
      </c>
      <c r="CQ40" s="9">
        <f t="shared" si="68"/>
        <v>1.1900000000000013</v>
      </c>
      <c r="CR40" s="15">
        <f t="shared" si="69"/>
        <v>29.274999999999999</v>
      </c>
      <c r="CU40" s="16">
        <v>33.28</v>
      </c>
      <c r="CV40" s="16">
        <v>38.020000000000003</v>
      </c>
      <c r="CW40" s="16">
        <f t="shared" si="70"/>
        <v>4.740000000000002</v>
      </c>
      <c r="CX40" s="17">
        <f t="shared" si="71"/>
        <v>35.650000000000006</v>
      </c>
      <c r="CY40" s="16">
        <f t="shared" si="30"/>
        <v>4.9684394331370108</v>
      </c>
      <c r="CZ40" s="16">
        <f t="shared" si="31"/>
        <v>2.0429982752951929E-2</v>
      </c>
      <c r="DA40" s="16">
        <f t="shared" si="32"/>
        <v>28.49679380703212</v>
      </c>
      <c r="DC40" s="16">
        <v>24.66</v>
      </c>
      <c r="DD40" s="16">
        <f t="shared" si="72"/>
        <v>6.1499999999999986</v>
      </c>
      <c r="DE40" s="18">
        <f t="shared" si="73"/>
        <v>30.53</v>
      </c>
      <c r="DF40" s="16">
        <v>30.81</v>
      </c>
      <c r="DG40" s="16">
        <f t="shared" si="74"/>
        <v>0.27999999999999758</v>
      </c>
      <c r="DM40" s="9">
        <v>26.34</v>
      </c>
      <c r="DN40" s="73">
        <v>32.6</v>
      </c>
      <c r="DO40" s="9">
        <f t="shared" si="75"/>
        <v>6.2600000000000016</v>
      </c>
      <c r="DP40" s="73">
        <f t="shared" si="33"/>
        <v>31.17</v>
      </c>
      <c r="DQ40" s="55">
        <v>24.67</v>
      </c>
      <c r="DR40" s="72">
        <f t="shared" si="76"/>
        <v>30.67</v>
      </c>
      <c r="DS40" s="55">
        <v>25.38</v>
      </c>
      <c r="DT40" s="55">
        <f t="shared" si="77"/>
        <v>5.9649999999999999</v>
      </c>
      <c r="DU40" s="71">
        <f t="shared" si="78"/>
        <v>30.939999999999998</v>
      </c>
      <c r="DV40" s="9">
        <f>MAX(DN40,DP40,DR40)-MIN(DN40,DP40,DR40)</f>
        <v>1.9299999999999997</v>
      </c>
      <c r="DW40" s="51">
        <f t="shared" si="79"/>
        <v>31.344999999999999</v>
      </c>
      <c r="DX40" s="9">
        <f t="shared" si="34"/>
        <v>98.375284195845836</v>
      </c>
      <c r="DY40" s="9">
        <f t="shared" si="35"/>
        <v>0.40451441272152311</v>
      </c>
      <c r="DZ40" s="9">
        <f t="shared" si="36"/>
        <v>8.9029308463440877</v>
      </c>
      <c r="EA40" s="9">
        <f t="shared" si="80"/>
        <v>0.40472110827370428</v>
      </c>
      <c r="EB40" s="9">
        <f t="shared" si="37"/>
        <v>3.4315400430845355E-2</v>
      </c>
      <c r="EF40" s="9">
        <v>25.97</v>
      </c>
      <c r="EG40" s="9">
        <v>23.32</v>
      </c>
      <c r="EH40" s="9">
        <f t="shared" si="81"/>
        <v>2.6499999999999986</v>
      </c>
      <c r="EI40" s="9">
        <f t="shared" si="82"/>
        <v>28.63</v>
      </c>
      <c r="EJ40" s="9">
        <f t="shared" si="83"/>
        <v>2.66</v>
      </c>
      <c r="EK40" s="7">
        <f t="shared" si="84"/>
        <v>27.299999999999997</v>
      </c>
      <c r="EL40" s="9">
        <f t="shared" si="38"/>
        <v>1626.4473154487407</v>
      </c>
      <c r="EM40" s="9">
        <f t="shared" si="39"/>
        <v>6.6878727315435569</v>
      </c>
      <c r="EN40" s="9">
        <f t="shared" si="40"/>
        <v>11.2900015097294</v>
      </c>
      <c r="EO40" s="9">
        <f t="shared" si="85"/>
        <v>6.6807033554269637</v>
      </c>
      <c r="EP40" s="9">
        <f t="shared" si="41"/>
        <v>0.5664419426479006</v>
      </c>
      <c r="ER40" s="16">
        <v>35.1</v>
      </c>
      <c r="ES40" s="9">
        <v>28.01</v>
      </c>
      <c r="ET40" s="9">
        <v>27.44</v>
      </c>
      <c r="EU40" s="9">
        <v>27.26</v>
      </c>
      <c r="EV40" s="9">
        <f t="shared" si="86"/>
        <v>0.75</v>
      </c>
      <c r="EW40" s="11">
        <f t="shared" si="87"/>
        <v>27.570000000000004</v>
      </c>
      <c r="EX40" s="9">
        <f t="shared" si="42"/>
        <v>1348.7019952692474</v>
      </c>
      <c r="EY40" s="9">
        <f>EX40/I40</f>
        <v>5.5457974023898595</v>
      </c>
      <c r="EZ40" s="9">
        <f t="shared" si="43"/>
        <v>3.5048545529292623</v>
      </c>
      <c r="FA40" s="9">
        <f t="shared" si="88"/>
        <v>5.5404378724436807</v>
      </c>
      <c r="FB40" s="9">
        <f t="shared" si="44"/>
        <v>0.46976137460700473</v>
      </c>
      <c r="FE40" s="8">
        <v>24.13</v>
      </c>
      <c r="FF40" s="9" t="s">
        <v>54</v>
      </c>
      <c r="FG40" s="9">
        <v>29.1</v>
      </c>
      <c r="FH40" s="9">
        <f t="shared" si="89"/>
        <v>0</v>
      </c>
      <c r="FI40" s="11">
        <f t="shared" si="90"/>
        <v>29.1</v>
      </c>
      <c r="FJ40" s="9">
        <f t="shared" si="45"/>
        <v>466.7453500667591</v>
      </c>
      <c r="FK40" s="9">
        <f>FJ40/I40</f>
        <v>1.9192343149614972</v>
      </c>
      <c r="FL40" s="9">
        <f t="shared" si="46"/>
        <v>3.5951250405708124</v>
      </c>
      <c r="FM40" s="9">
        <f t="shared" si="91"/>
        <v>1.9185282386505256</v>
      </c>
      <c r="FN40" s="9">
        <f t="shared" si="47"/>
        <v>0.16266773193024159</v>
      </c>
      <c r="FQ40" s="16">
        <v>30.01</v>
      </c>
      <c r="FR40" s="16">
        <v>34.92</v>
      </c>
      <c r="FS40" s="73">
        <v>36.6</v>
      </c>
      <c r="FT40" s="9">
        <v>31.4</v>
      </c>
      <c r="FU40" s="55">
        <v>26.65</v>
      </c>
      <c r="FV40" s="55">
        <f t="shared" si="92"/>
        <v>7.3500000000000014</v>
      </c>
      <c r="FW40" s="71">
        <f t="shared" si="93"/>
        <v>32.869999999999997</v>
      </c>
      <c r="FX40" s="55">
        <v>27.71</v>
      </c>
      <c r="FY40" s="55">
        <f t="shared" si="94"/>
        <v>6.2899999999999991</v>
      </c>
      <c r="FZ40" s="71">
        <f t="shared" si="95"/>
        <v>33.17</v>
      </c>
      <c r="GA40" s="9">
        <f t="shared" si="96"/>
        <v>5.2000000000000028</v>
      </c>
      <c r="GB40" s="11">
        <f t="shared" si="97"/>
        <v>34.213333333333331</v>
      </c>
      <c r="GC40" s="9">
        <f t="shared" si="48"/>
        <v>13.456868235967516</v>
      </c>
      <c r="GD40" s="9">
        <f>GC40/I40</f>
        <v>5.5333991622391519E-2</v>
      </c>
      <c r="GE40" s="9">
        <f t="shared" si="49"/>
        <v>1.0485327504343094</v>
      </c>
      <c r="GF40" s="9">
        <f t="shared" si="98"/>
        <v>5.5424461822699465E-2</v>
      </c>
      <c r="GG40" s="9">
        <f t="shared" si="50"/>
        <v>4.6993165471957785E-3</v>
      </c>
    </row>
    <row r="41" spans="1:189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 t="shared" si="0"/>
        <v>4.68</v>
      </c>
      <c r="F41" s="1">
        <f t="shared" si="1"/>
        <v>30.72</v>
      </c>
      <c r="G41" s="1">
        <f t="shared" si="2"/>
        <v>0.23000000000000043</v>
      </c>
      <c r="H41" s="5">
        <f t="shared" si="3"/>
        <v>30.835000000000001</v>
      </c>
      <c r="I41" s="53">
        <f t="shared" si="4"/>
        <v>140.11931321923046</v>
      </c>
      <c r="K41" s="9">
        <v>21.4</v>
      </c>
      <c r="L41" s="9">
        <v>27.8</v>
      </c>
      <c r="M41" s="9">
        <v>28.04</v>
      </c>
      <c r="N41" s="16">
        <v>25.99</v>
      </c>
      <c r="O41" s="9">
        <v>26.53</v>
      </c>
      <c r="P41">
        <v>27.43</v>
      </c>
      <c r="Q41" s="51">
        <f t="shared" si="51"/>
        <v>27.450000000000003</v>
      </c>
      <c r="R41" s="53">
        <f t="shared" si="5"/>
        <v>1465.7503278595832</v>
      </c>
      <c r="T41" s="1">
        <v>25.34</v>
      </c>
      <c r="U41" s="1">
        <v>30.6</v>
      </c>
      <c r="V41" s="1">
        <f t="shared" si="52"/>
        <v>5.2600000000000016</v>
      </c>
      <c r="W41" s="1">
        <f t="shared" si="53"/>
        <v>30.96</v>
      </c>
      <c r="X41" s="1">
        <f t="shared" si="54"/>
        <v>0.35999999999999943</v>
      </c>
      <c r="Y41" s="1">
        <v>32.159999999999997</v>
      </c>
      <c r="Z41" s="1">
        <v>30.19</v>
      </c>
      <c r="AA41" s="1">
        <v>31</v>
      </c>
      <c r="AB41" s="10">
        <f t="shared" si="6"/>
        <v>30.981999999999999</v>
      </c>
      <c r="AC41" s="9">
        <f t="shared" si="7"/>
        <v>126.53818474754053</v>
      </c>
      <c r="AD41" s="9">
        <f t="shared" si="8"/>
        <v>0.90307454297580714</v>
      </c>
      <c r="AE41" s="9">
        <f t="shared" si="9"/>
        <v>5.1813914007382325</v>
      </c>
      <c r="AF41" s="9">
        <f t="shared" si="10"/>
        <v>0.90312651015182333</v>
      </c>
      <c r="AG41" s="9">
        <f t="shared" si="11"/>
        <v>8.6449414313185549E-2</v>
      </c>
      <c r="AJ41" s="9">
        <v>37.17</v>
      </c>
      <c r="AK41" s="9" t="s">
        <v>54</v>
      </c>
      <c r="AL41" s="11">
        <f t="shared" si="99"/>
        <v>37.17</v>
      </c>
      <c r="AM41" s="9">
        <f t="shared" si="55"/>
        <v>1.7313943660852793</v>
      </c>
      <c r="AN41" s="9">
        <f t="shared" si="12"/>
        <v>1.2356571883679892E-2</v>
      </c>
      <c r="AO41" s="9">
        <f t="shared" si="13"/>
        <v>79.262177654785674</v>
      </c>
      <c r="AP41" s="9">
        <f t="shared" si="56"/>
        <v>1.2387252134535693E-2</v>
      </c>
      <c r="AQ41" s="9">
        <f t="shared" si="14"/>
        <v>1.1857371917920394E-3</v>
      </c>
      <c r="AU41" s="9">
        <v>33</v>
      </c>
      <c r="AV41" s="9">
        <v>34.159999999999997</v>
      </c>
      <c r="AW41" s="9">
        <f t="shared" si="15"/>
        <v>1.1599999999999966</v>
      </c>
      <c r="AX41" s="9">
        <v>31.76</v>
      </c>
      <c r="AY41" s="9">
        <v>33.11</v>
      </c>
      <c r="AZ41" s="10">
        <f t="shared" si="57"/>
        <v>33.0075</v>
      </c>
      <c r="BA41" s="9">
        <f t="shared" si="16"/>
        <v>31.055676920478049</v>
      </c>
      <c r="BB41" s="9">
        <f t="shared" si="17"/>
        <v>0.22163737608311271</v>
      </c>
      <c r="BC41" s="9">
        <f t="shared" si="18"/>
        <v>3.3368370578438076</v>
      </c>
      <c r="BD41" s="9">
        <f t="shared" si="58"/>
        <v>0.22182594198058816</v>
      </c>
      <c r="BE41" s="9">
        <f t="shared" si="19"/>
        <v>2.1233705962710299E-2</v>
      </c>
      <c r="BH41" s="9">
        <v>32.58</v>
      </c>
      <c r="BI41" s="9">
        <v>36.06</v>
      </c>
      <c r="BJ41" s="9">
        <f t="shared" si="59"/>
        <v>3.480000000000004</v>
      </c>
      <c r="BK41" s="11">
        <f t="shared" si="20"/>
        <v>34.32</v>
      </c>
      <c r="BL41" s="9">
        <f t="shared" si="60"/>
        <v>12.497294380970972</v>
      </c>
      <c r="BM41" s="9">
        <f t="shared" si="21"/>
        <v>8.919037707113027E-2</v>
      </c>
      <c r="BN41" s="9">
        <f t="shared" si="22"/>
        <v>4.1877235088320663</v>
      </c>
      <c r="BP41" s="9">
        <v>30.28</v>
      </c>
      <c r="BQ41" s="9">
        <v>28.32</v>
      </c>
      <c r="BR41" s="9">
        <f t="shared" si="61"/>
        <v>1.9600000000000009</v>
      </c>
      <c r="BS41" s="12">
        <f t="shared" si="62"/>
        <v>29.3</v>
      </c>
      <c r="BT41" s="9">
        <f t="shared" si="23"/>
        <v>406.29361748867416</v>
      </c>
      <c r="BU41" s="9">
        <f t="shared" si="24"/>
        <v>2.8996260983165669</v>
      </c>
      <c r="BV41" s="9">
        <f t="shared" si="25"/>
        <v>9.8961438601103122</v>
      </c>
      <c r="BW41" s="9">
        <f t="shared" si="63"/>
        <v>2.8978843091097577</v>
      </c>
      <c r="BX41" s="9">
        <f t="shared" si="26"/>
        <v>0.27739236801696171</v>
      </c>
      <c r="CB41" s="9" t="s">
        <v>54</v>
      </c>
      <c r="CC41" s="9">
        <v>39.17</v>
      </c>
      <c r="CD41" s="13">
        <f t="shared" si="64"/>
        <v>0</v>
      </c>
      <c r="CE41" s="14">
        <f t="shared" si="65"/>
        <v>39.17</v>
      </c>
      <c r="CF41" s="9">
        <f t="shared" si="66"/>
        <v>0.43250984745375298</v>
      </c>
      <c r="CG41" s="9">
        <f t="shared" si="27"/>
        <v>3.0867254307552073E-3</v>
      </c>
      <c r="CH41" s="9">
        <f t="shared" si="28"/>
        <v>15.055389649589342</v>
      </c>
      <c r="CI41" s="9">
        <f t="shared" si="67"/>
        <v>3.0968130336339228E-3</v>
      </c>
      <c r="CJ41" s="9">
        <f t="shared" si="29"/>
        <v>2.9643429794800984E-4</v>
      </c>
      <c r="CO41" s="9">
        <v>30.7</v>
      </c>
      <c r="CP41" s="9">
        <v>29.11</v>
      </c>
      <c r="CQ41" s="9">
        <f t="shared" si="68"/>
        <v>1.5899999999999999</v>
      </c>
      <c r="CR41" s="15">
        <f t="shared" si="69"/>
        <v>29.905000000000001</v>
      </c>
      <c r="CU41" s="16">
        <v>30.72</v>
      </c>
      <c r="CV41" s="16">
        <v>31.18</v>
      </c>
      <c r="CW41" s="16">
        <f t="shared" si="70"/>
        <v>0.46000000000000085</v>
      </c>
      <c r="CX41" s="17">
        <f t="shared" si="71"/>
        <v>30.95</v>
      </c>
      <c r="CY41" s="16">
        <f t="shared" si="30"/>
        <v>129.37787092400907</v>
      </c>
      <c r="CZ41" s="16">
        <f t="shared" si="31"/>
        <v>0.92334074405278199</v>
      </c>
      <c r="DA41" s="16">
        <f t="shared" si="32"/>
        <v>1287.9232995486443</v>
      </c>
      <c r="DC41" s="16">
        <v>26.27</v>
      </c>
      <c r="DD41" s="16">
        <f t="shared" si="72"/>
        <v>6.4199999999999982</v>
      </c>
      <c r="DE41" s="18">
        <f t="shared" si="73"/>
        <v>32.14</v>
      </c>
      <c r="DF41" s="16">
        <v>32.69</v>
      </c>
      <c r="DG41" s="16">
        <f t="shared" si="74"/>
        <v>0.54999999999999716</v>
      </c>
      <c r="DM41" s="9">
        <v>28.99</v>
      </c>
      <c r="DN41" s="73">
        <v>35.880000000000003</v>
      </c>
      <c r="DO41" s="9">
        <f t="shared" si="75"/>
        <v>6.8900000000000041</v>
      </c>
      <c r="DP41" s="73">
        <f t="shared" si="33"/>
        <v>33.82</v>
      </c>
      <c r="DQ41" s="55">
        <v>28.31</v>
      </c>
      <c r="DR41" s="72">
        <f t="shared" si="76"/>
        <v>34.31</v>
      </c>
      <c r="DS41" s="55">
        <v>29.2</v>
      </c>
      <c r="DT41" s="55">
        <f t="shared" si="77"/>
        <v>5.4925000000000033</v>
      </c>
      <c r="DU41" s="71">
        <f t="shared" si="78"/>
        <v>34.76</v>
      </c>
      <c r="DV41" s="9">
        <f>MAX(DN41,DP41,DR41)-MIN(DN41,DP41,DR41)</f>
        <v>2.0600000000000023</v>
      </c>
      <c r="DW41" s="51">
        <f t="shared" si="79"/>
        <v>34.692500000000003</v>
      </c>
      <c r="DX41" s="9">
        <f t="shared" si="34"/>
        <v>9.6520374876292223</v>
      </c>
      <c r="DY41" s="9">
        <f t="shared" si="35"/>
        <v>6.8884419041703837E-2</v>
      </c>
      <c r="DZ41" s="9">
        <f t="shared" si="36"/>
        <v>1.5160726041696524</v>
      </c>
      <c r="EA41" s="9">
        <f t="shared" si="80"/>
        <v>6.8988514206940313E-2</v>
      </c>
      <c r="EB41" s="9">
        <f t="shared" si="37"/>
        <v>6.6037444150811916E-3</v>
      </c>
      <c r="EF41" s="9">
        <v>25.47</v>
      </c>
      <c r="EG41" s="9">
        <v>25.09</v>
      </c>
      <c r="EH41" s="9">
        <f t="shared" si="81"/>
        <v>0.37999999999999901</v>
      </c>
      <c r="EI41" s="9">
        <f t="shared" si="82"/>
        <v>30.4</v>
      </c>
      <c r="EJ41" s="9">
        <f t="shared" si="83"/>
        <v>4.93</v>
      </c>
      <c r="EK41" s="7">
        <f t="shared" si="84"/>
        <v>27.934999999999999</v>
      </c>
      <c r="EL41" s="9">
        <f t="shared" si="38"/>
        <v>1047.075505137527</v>
      </c>
      <c r="EM41" s="9">
        <f t="shared" si="39"/>
        <v>7.4727422014927685</v>
      </c>
      <c r="EN41" s="9">
        <f t="shared" si="40"/>
        <v>12.614963550181081</v>
      </c>
      <c r="EO41" s="9">
        <f t="shared" si="85"/>
        <v>7.4642639322944708</v>
      </c>
      <c r="EP41" s="9">
        <f t="shared" si="41"/>
        <v>0.71449706987054862</v>
      </c>
      <c r="ER41" s="16">
        <v>35.770000000000003</v>
      </c>
      <c r="ES41" s="9">
        <v>29.62</v>
      </c>
      <c r="ET41" s="9">
        <v>29.24</v>
      </c>
      <c r="EU41" s="9">
        <v>28.36</v>
      </c>
      <c r="EV41" s="9">
        <f t="shared" si="86"/>
        <v>1.2600000000000016</v>
      </c>
      <c r="EW41" s="11">
        <f t="shared" si="87"/>
        <v>29.073333333333334</v>
      </c>
      <c r="EX41" s="9">
        <f t="shared" si="42"/>
        <v>475.45782572893239</v>
      </c>
      <c r="EY41" s="9">
        <f>EX41/I41</f>
        <v>3.3932354848544812</v>
      </c>
      <c r="EZ41" s="9">
        <f t="shared" si="43"/>
        <v>2.1444701231113092</v>
      </c>
      <c r="FA41" s="9">
        <f t="shared" si="88"/>
        <v>3.3908963046120078</v>
      </c>
      <c r="FB41" s="9">
        <f t="shared" si="44"/>
        <v>0.32458464704039491</v>
      </c>
      <c r="FE41" s="8">
        <v>26.1</v>
      </c>
      <c r="FF41" s="9">
        <v>31.87</v>
      </c>
      <c r="FG41" s="9">
        <v>31.31</v>
      </c>
      <c r="FH41" s="9">
        <f t="shared" si="89"/>
        <v>0.56000000000000227</v>
      </c>
      <c r="FI41" s="11">
        <f t="shared" si="90"/>
        <v>31.59</v>
      </c>
      <c r="FJ41" s="9">
        <f t="shared" si="45"/>
        <v>83.002657992023813</v>
      </c>
      <c r="FK41" s="9">
        <f>FJ41/I41</f>
        <v>0.59237128761941604</v>
      </c>
      <c r="FL41" s="9">
        <f t="shared" si="46"/>
        <v>1.1096346250345475</v>
      </c>
      <c r="FM41" s="9">
        <f t="shared" si="91"/>
        <v>0.59254638547079141</v>
      </c>
      <c r="FN41" s="9">
        <f t="shared" si="47"/>
        <v>5.6719947207322673E-2</v>
      </c>
      <c r="FQ41" s="16">
        <v>30.59</v>
      </c>
      <c r="FR41" s="16">
        <v>36.03</v>
      </c>
      <c r="FS41" s="73">
        <v>35.61</v>
      </c>
      <c r="FT41" s="9">
        <v>32.76</v>
      </c>
      <c r="FU41" s="55">
        <v>27.43</v>
      </c>
      <c r="FV41" s="55">
        <f t="shared" si="92"/>
        <v>6.7550000000000026</v>
      </c>
      <c r="FW41" s="71">
        <f t="shared" si="93"/>
        <v>33.65</v>
      </c>
      <c r="FX41" s="55">
        <v>30.51</v>
      </c>
      <c r="FY41" s="55">
        <f t="shared" si="94"/>
        <v>3.6750000000000007</v>
      </c>
      <c r="FZ41" s="71">
        <f t="shared" si="95"/>
        <v>35.97</v>
      </c>
      <c r="GA41" s="9">
        <f t="shared" si="96"/>
        <v>3.2700000000000031</v>
      </c>
      <c r="GB41" s="11">
        <f t="shared" si="97"/>
        <v>35.076666666666661</v>
      </c>
      <c r="GC41" s="9">
        <f t="shared" si="48"/>
        <v>7.3944861527660031</v>
      </c>
      <c r="GD41" s="9">
        <f>GC41/I41</f>
        <v>5.277278330073315E-2</v>
      </c>
      <c r="GE41" s="9">
        <f t="shared" si="49"/>
        <v>1</v>
      </c>
      <c r="GF41" s="9">
        <f t="shared" si="98"/>
        <v>5.286047991446579E-2</v>
      </c>
      <c r="GG41" s="9">
        <f t="shared" si="50"/>
        <v>5.0599306714529495E-3</v>
      </c>
    </row>
    <row r="42" spans="1:189" s="47" customFormat="1" ht="15.75" customHeight="1">
      <c r="A42" s="32" t="s">
        <v>59</v>
      </c>
      <c r="B42" s="32" t="s">
        <v>107</v>
      </c>
      <c r="C42" s="31">
        <v>26.99</v>
      </c>
      <c r="D42" s="31">
        <v>29.57</v>
      </c>
      <c r="E42" s="31">
        <f t="shared" si="0"/>
        <v>2.5800000000000018</v>
      </c>
      <c r="F42" s="31">
        <f t="shared" si="1"/>
        <v>31.439999999999998</v>
      </c>
      <c r="G42" s="31">
        <f t="shared" si="2"/>
        <v>1.8699999999999974</v>
      </c>
      <c r="H42" s="33">
        <f t="shared" si="3"/>
        <v>30.504999999999999</v>
      </c>
      <c r="I42" s="54">
        <f t="shared" si="4"/>
        <v>176.15460463131436</v>
      </c>
      <c r="J42" s="54"/>
      <c r="K42" s="34">
        <v>21.86</v>
      </c>
      <c r="L42" s="34">
        <v>27.27</v>
      </c>
      <c r="M42" s="34">
        <v>27.68</v>
      </c>
      <c r="N42" s="42">
        <v>25.41</v>
      </c>
      <c r="O42" s="34">
        <v>25.91</v>
      </c>
      <c r="P42">
        <v>27.89</v>
      </c>
      <c r="Q42" s="51">
        <f t="shared" si="51"/>
        <v>27.1875</v>
      </c>
      <c r="R42" s="54">
        <f t="shared" si="5"/>
        <v>1758.4296578692806</v>
      </c>
      <c r="S42" s="49"/>
      <c r="T42" s="31">
        <v>26.23</v>
      </c>
      <c r="U42" s="31">
        <v>30.7</v>
      </c>
      <c r="V42" s="31">
        <f t="shared" si="52"/>
        <v>4.4699999999999989</v>
      </c>
      <c r="W42" s="31">
        <f t="shared" si="53"/>
        <v>31.85</v>
      </c>
      <c r="X42" s="31">
        <f t="shared" si="54"/>
        <v>1.1500000000000021</v>
      </c>
      <c r="Y42" s="31">
        <v>30.59</v>
      </c>
      <c r="Z42" s="31">
        <v>28.34</v>
      </c>
      <c r="AA42" s="31">
        <v>29.01</v>
      </c>
      <c r="AB42" s="35">
        <f t="shared" si="6"/>
        <v>30.098000000000003</v>
      </c>
      <c r="AC42" s="34">
        <f t="shared" si="7"/>
        <v>233.60514306538968</v>
      </c>
      <c r="AD42" s="34">
        <f t="shared" si="8"/>
        <v>1.326137023521567</v>
      </c>
      <c r="AE42" s="34">
        <f t="shared" si="9"/>
        <v>7.6087129499112898</v>
      </c>
      <c r="AF42" s="9">
        <f t="shared" si="10"/>
        <v>1.3259257602986547</v>
      </c>
      <c r="AG42" s="9">
        <f t="shared" si="11"/>
        <v>0.13300017047161714</v>
      </c>
      <c r="AH42" s="9"/>
      <c r="AI42" s="34"/>
      <c r="AJ42" s="34">
        <v>35.340000000000003</v>
      </c>
      <c r="AK42" s="34">
        <v>36.630000000000003</v>
      </c>
      <c r="AL42" s="36">
        <f t="shared" si="99"/>
        <v>35.984999999999999</v>
      </c>
      <c r="AM42" s="34">
        <f t="shared" si="55"/>
        <v>3.9383834702909435</v>
      </c>
      <c r="AN42" s="34">
        <f t="shared" si="12"/>
        <v>2.2357539154504915E-2</v>
      </c>
      <c r="AO42" s="34">
        <f t="shared" si="13"/>
        <v>143.41414892982814</v>
      </c>
      <c r="AP42" s="9">
        <f t="shared" si="56"/>
        <v>2.2405550750247305E-2</v>
      </c>
      <c r="AQ42" s="9">
        <f t="shared" si="14"/>
        <v>2.2474426235011453E-3</v>
      </c>
      <c r="AR42" s="34"/>
      <c r="AS42" s="34"/>
      <c r="AT42" s="34"/>
      <c r="AU42" s="34">
        <v>30.19</v>
      </c>
      <c r="AV42" s="34">
        <v>32.21</v>
      </c>
      <c r="AW42" s="34">
        <f t="shared" si="15"/>
        <v>2.0199999999999996</v>
      </c>
      <c r="AX42" s="34">
        <v>28.44</v>
      </c>
      <c r="AY42" s="34">
        <v>29.2</v>
      </c>
      <c r="AZ42" s="35">
        <f t="shared" si="57"/>
        <v>30.01</v>
      </c>
      <c r="BA42" s="34">
        <f t="shared" si="16"/>
        <v>248.30644947401888</v>
      </c>
      <c r="BB42" s="34">
        <f t="shared" si="17"/>
        <v>1.4095938621287585</v>
      </c>
      <c r="BC42" s="34">
        <f t="shared" si="18"/>
        <v>21.2219848420178</v>
      </c>
      <c r="BD42" s="9">
        <f t="shared" si="58"/>
        <v>1.4093207551420168</v>
      </c>
      <c r="BE42" s="9">
        <f t="shared" si="19"/>
        <v>0.14136530588323212</v>
      </c>
      <c r="BF42" s="34"/>
      <c r="BG42" s="34"/>
      <c r="BH42" s="34">
        <v>31.56</v>
      </c>
      <c r="BI42" s="34">
        <v>32.15</v>
      </c>
      <c r="BJ42" s="34">
        <f t="shared" si="59"/>
        <v>0.58999999999999986</v>
      </c>
      <c r="BK42" s="36">
        <f t="shared" si="20"/>
        <v>31.854999999999997</v>
      </c>
      <c r="BL42" s="34">
        <f t="shared" si="60"/>
        <v>69.067541927441056</v>
      </c>
      <c r="BM42" s="34">
        <f t="shared" si="21"/>
        <v>0.39208479433164456</v>
      </c>
      <c r="BN42" s="34">
        <f t="shared" si="22"/>
        <v>18.409415506436829</v>
      </c>
      <c r="BO42" s="37"/>
      <c r="BP42" s="34">
        <v>27.97</v>
      </c>
      <c r="BQ42" s="34">
        <v>29.24</v>
      </c>
      <c r="BR42" s="34">
        <f t="shared" si="61"/>
        <v>1.2699999999999996</v>
      </c>
      <c r="BS42" s="38">
        <f t="shared" si="62"/>
        <v>28.604999999999997</v>
      </c>
      <c r="BT42" s="34">
        <f t="shared" si="23"/>
        <v>657.92138063124526</v>
      </c>
      <c r="BU42" s="34">
        <f t="shared" si="24"/>
        <v>3.7349087865642372</v>
      </c>
      <c r="BV42" s="34">
        <f t="shared" si="25"/>
        <v>12.746883012843711</v>
      </c>
      <c r="BW42" s="9">
        <f t="shared" si="63"/>
        <v>3.7321319661472354</v>
      </c>
      <c r="BX42" s="9">
        <f t="shared" si="26"/>
        <v>0.37436046766928294</v>
      </c>
      <c r="BY42" s="34"/>
      <c r="BZ42" s="34"/>
      <c r="CA42" s="34"/>
      <c r="CB42" s="34" t="s">
        <v>54</v>
      </c>
      <c r="CC42" s="34">
        <v>36.32</v>
      </c>
      <c r="CD42" s="39">
        <f t="shared" si="64"/>
        <v>0</v>
      </c>
      <c r="CE42" s="40">
        <f t="shared" si="65"/>
        <v>36.32</v>
      </c>
      <c r="CF42" s="34">
        <f t="shared" si="66"/>
        <v>3.1218785229847201</v>
      </c>
      <c r="CG42" s="34">
        <f t="shared" si="27"/>
        <v>1.7722378188856924E-2</v>
      </c>
      <c r="CH42" s="34">
        <f t="shared" si="28"/>
        <v>86.440247160352101</v>
      </c>
      <c r="CI42" s="9">
        <f t="shared" si="67"/>
        <v>1.7762765206812713E-2</v>
      </c>
      <c r="CJ42" s="9">
        <f t="shared" si="29"/>
        <v>1.7817368598535073E-3</v>
      </c>
      <c r="CK42" s="37"/>
      <c r="CL42" s="34"/>
      <c r="CM42" s="34"/>
      <c r="CN42" s="34"/>
      <c r="CO42" s="34">
        <v>29.83</v>
      </c>
      <c r="CP42" s="34">
        <v>30.12</v>
      </c>
      <c r="CQ42" s="34">
        <f t="shared" si="68"/>
        <v>0.2900000000000027</v>
      </c>
      <c r="CR42" s="41">
        <f t="shared" si="69"/>
        <v>29.975000000000001</v>
      </c>
      <c r="CS42" s="37"/>
      <c r="CT42" s="34"/>
      <c r="CU42" s="42">
        <v>31.64</v>
      </c>
      <c r="CV42" s="42" t="s">
        <v>54</v>
      </c>
      <c r="CW42" s="42" t="e">
        <f t="shared" si="70"/>
        <v>#VALUE!</v>
      </c>
      <c r="CX42" s="43">
        <f t="shared" si="71"/>
        <v>31.64</v>
      </c>
      <c r="CY42" s="42">
        <f t="shared" si="30"/>
        <v>80.173713538660451</v>
      </c>
      <c r="CZ42" s="42">
        <f t="shared" si="31"/>
        <v>0.45513265864642782</v>
      </c>
      <c r="DA42" s="42">
        <f t="shared" si="32"/>
        <v>634.84250990958753</v>
      </c>
      <c r="DB42" s="34"/>
      <c r="DC42" s="42">
        <v>25.85</v>
      </c>
      <c r="DD42" s="42">
        <f t="shared" si="72"/>
        <v>7.019999999999996</v>
      </c>
      <c r="DE42" s="44">
        <f t="shared" si="73"/>
        <v>31.720000000000002</v>
      </c>
      <c r="DF42" s="42">
        <v>32.869999999999997</v>
      </c>
      <c r="DG42" s="42">
        <f t="shared" si="74"/>
        <v>1.149999999999995</v>
      </c>
      <c r="DH42" s="37"/>
      <c r="DI42" s="34"/>
      <c r="DJ42" s="34"/>
      <c r="DK42" s="34"/>
      <c r="DL42" s="34"/>
      <c r="DM42" s="34">
        <v>23.8</v>
      </c>
      <c r="DN42" s="74">
        <v>26.22</v>
      </c>
      <c r="DO42" s="34">
        <f t="shared" si="75"/>
        <v>2.4199999999999982</v>
      </c>
      <c r="DP42" s="74">
        <f t="shared" si="33"/>
        <v>28.630000000000003</v>
      </c>
      <c r="DQ42" s="55">
        <v>22.07</v>
      </c>
      <c r="DR42" s="72">
        <f t="shared" si="76"/>
        <v>28.07</v>
      </c>
      <c r="DS42" s="55">
        <v>22.12</v>
      </c>
      <c r="DT42" s="55">
        <f t="shared" si="77"/>
        <v>5.5299999999999976</v>
      </c>
      <c r="DU42" s="71">
        <f t="shared" si="78"/>
        <v>27.68</v>
      </c>
      <c r="DV42" s="9">
        <f>MAX(DN42,DP42,DR42)-MIN(DN42,DP42,DR42)</f>
        <v>2.4100000000000037</v>
      </c>
      <c r="DW42" s="51">
        <f t="shared" si="79"/>
        <v>27.65</v>
      </c>
      <c r="DX42" s="34">
        <f t="shared" si="34"/>
        <v>1275.9098788152919</v>
      </c>
      <c r="DY42" s="34">
        <f t="shared" si="35"/>
        <v>7.2431253300799501</v>
      </c>
      <c r="DZ42" s="34">
        <f t="shared" si="36"/>
        <v>159.41346438377204</v>
      </c>
      <c r="EA42" s="9">
        <f t="shared" si="80"/>
        <v>7.2350350204887057</v>
      </c>
      <c r="EB42" s="9">
        <f t="shared" si="37"/>
        <v>0.7257275783497682</v>
      </c>
      <c r="EC42" s="34"/>
      <c r="ED42" s="34"/>
      <c r="EE42" s="34"/>
      <c r="EF42" s="34">
        <v>29.42</v>
      </c>
      <c r="EG42" s="34">
        <v>22.14</v>
      </c>
      <c r="EH42" s="34">
        <f t="shared" si="81"/>
        <v>7.2800000000000011</v>
      </c>
      <c r="EI42" s="34">
        <f t="shared" si="82"/>
        <v>27.45</v>
      </c>
      <c r="EJ42" s="34">
        <f t="shared" si="83"/>
        <v>1.9700000000000024</v>
      </c>
      <c r="EK42" s="45">
        <f t="shared" si="84"/>
        <v>28.435000000000002</v>
      </c>
      <c r="EL42" s="34">
        <f t="shared" si="38"/>
        <v>740.24929082852407</v>
      </c>
      <c r="EM42" s="34">
        <f t="shared" si="39"/>
        <v>4.2022704565562785</v>
      </c>
      <c r="EN42" s="34">
        <f t="shared" si="40"/>
        <v>7.0939806577123177</v>
      </c>
      <c r="EO42" s="9">
        <f t="shared" si="85"/>
        <v>4.1988667344922588</v>
      </c>
      <c r="EP42" s="9">
        <f t="shared" si="41"/>
        <v>0.4211774204833959</v>
      </c>
      <c r="EQ42" s="34"/>
      <c r="ER42" s="42">
        <v>31.94</v>
      </c>
      <c r="ES42" s="34">
        <v>30.07</v>
      </c>
      <c r="ET42" s="34">
        <v>29.24</v>
      </c>
      <c r="EU42" s="34">
        <v>27.58</v>
      </c>
      <c r="EV42" s="34">
        <f t="shared" si="86"/>
        <v>2.490000000000002</v>
      </c>
      <c r="EW42" s="36">
        <f t="shared" si="87"/>
        <v>28.963333333333335</v>
      </c>
      <c r="EX42" s="34">
        <f t="shared" si="42"/>
        <v>513.14960625236949</v>
      </c>
      <c r="EY42" s="34">
        <f>EX42/I42</f>
        <v>2.9130638243966107</v>
      </c>
      <c r="EZ42" s="34">
        <f t="shared" si="43"/>
        <v>1.8410093746861789</v>
      </c>
      <c r="FA42" s="9">
        <f t="shared" si="88"/>
        <v>2.9113063656843701</v>
      </c>
      <c r="FB42" s="9">
        <f t="shared" si="44"/>
        <v>0.29202558282291047</v>
      </c>
      <c r="FC42" s="34"/>
      <c r="FD42" s="34"/>
      <c r="FE42" s="46">
        <v>24.45</v>
      </c>
      <c r="FF42" s="34">
        <v>29.58</v>
      </c>
      <c r="FG42" s="34">
        <v>29.98</v>
      </c>
      <c r="FH42" s="34">
        <f t="shared" si="89"/>
        <v>0.40000000000000213</v>
      </c>
      <c r="FI42" s="36">
        <f t="shared" si="90"/>
        <v>29.78</v>
      </c>
      <c r="FJ42" s="34">
        <f t="shared" si="45"/>
        <v>291.24870298566037</v>
      </c>
      <c r="FK42" s="34">
        <f>FJ42/I42</f>
        <v>1.6533697974868955</v>
      </c>
      <c r="FL42" s="34">
        <f t="shared" si="46"/>
        <v>3.0971055039665014</v>
      </c>
      <c r="FM42" s="9">
        <f t="shared" si="91"/>
        <v>1.6529006363084209</v>
      </c>
      <c r="FN42" s="9">
        <f t="shared" si="47"/>
        <v>0.16579817134870961</v>
      </c>
      <c r="FO42" s="37"/>
      <c r="FP42" s="37"/>
      <c r="FQ42" s="42">
        <v>31.25</v>
      </c>
      <c r="FR42" s="42">
        <v>34.14</v>
      </c>
      <c r="FS42" s="74">
        <v>34.22</v>
      </c>
      <c r="FT42" s="34">
        <v>32.119999999999997</v>
      </c>
      <c r="FU42" s="55">
        <v>28.2</v>
      </c>
      <c r="FV42" s="55">
        <f t="shared" si="92"/>
        <v>4.9700000000000024</v>
      </c>
      <c r="FW42" s="71">
        <f t="shared" si="93"/>
        <v>34.42</v>
      </c>
      <c r="FX42" s="55">
        <v>27.63</v>
      </c>
      <c r="FY42" s="55">
        <f t="shared" si="94"/>
        <v>5.5400000000000027</v>
      </c>
      <c r="FZ42" s="71">
        <f t="shared" si="95"/>
        <v>33.089999999999996</v>
      </c>
      <c r="GA42" s="34">
        <f t="shared" si="96"/>
        <v>2.1000000000000014</v>
      </c>
      <c r="GB42" s="11">
        <f t="shared" si="97"/>
        <v>33.909999999999997</v>
      </c>
      <c r="GC42" s="34">
        <f t="shared" si="48"/>
        <v>16.607642976312079</v>
      </c>
      <c r="GD42" s="34">
        <f>GC42/I42</f>
        <v>9.4278789992866291E-2</v>
      </c>
      <c r="GE42" s="34">
        <f t="shared" si="49"/>
        <v>1.7865040290864573</v>
      </c>
      <c r="GF42" s="9">
        <f t="shared" si="98"/>
        <v>9.4404536597676766E-2</v>
      </c>
      <c r="GG42" s="9">
        <f t="shared" si="50"/>
        <v>9.469473960560899E-3</v>
      </c>
    </row>
    <row r="43" spans="1:189" s="47" customFormat="1" ht="15.75" customHeight="1">
      <c r="A43" s="32" t="s">
        <v>65</v>
      </c>
      <c r="B43" s="32" t="s">
        <v>107</v>
      </c>
      <c r="C43" s="31">
        <v>26.75</v>
      </c>
      <c r="D43" s="31">
        <v>29.92</v>
      </c>
      <c r="E43" s="31">
        <f t="shared" si="0"/>
        <v>3.1700000000000017</v>
      </c>
      <c r="F43" s="31">
        <f t="shared" si="1"/>
        <v>31.2</v>
      </c>
      <c r="G43" s="31">
        <f t="shared" si="2"/>
        <v>1.2799999999999976</v>
      </c>
      <c r="H43" s="33">
        <f t="shared" si="3"/>
        <v>30.560000000000002</v>
      </c>
      <c r="I43" s="54">
        <f t="shared" si="4"/>
        <v>169.56179288771023</v>
      </c>
      <c r="J43" s="54"/>
      <c r="K43" s="34">
        <v>20.69</v>
      </c>
      <c r="L43" s="34">
        <v>26.68</v>
      </c>
      <c r="M43" s="34">
        <v>27.14</v>
      </c>
      <c r="N43" s="42">
        <v>25.14</v>
      </c>
      <c r="O43" s="34">
        <v>25.56</v>
      </c>
      <c r="P43">
        <v>26.72</v>
      </c>
      <c r="Q43" s="51">
        <f t="shared" si="51"/>
        <v>26.524999999999999</v>
      </c>
      <c r="R43" s="54">
        <f t="shared" si="5"/>
        <v>2784.0049299936618</v>
      </c>
      <c r="S43" s="49"/>
      <c r="T43" s="31">
        <v>24.09</v>
      </c>
      <c r="U43" s="31">
        <v>29.69</v>
      </c>
      <c r="V43" s="31">
        <f t="shared" si="52"/>
        <v>5.6000000000000014</v>
      </c>
      <c r="W43" s="31">
        <f t="shared" si="53"/>
        <v>29.71</v>
      </c>
      <c r="X43" s="31">
        <f t="shared" si="54"/>
        <v>1.9999999999999574E-2</v>
      </c>
      <c r="Y43" s="31">
        <v>30.32</v>
      </c>
      <c r="Z43" s="31">
        <v>27.28</v>
      </c>
      <c r="AA43" s="31">
        <v>28.09</v>
      </c>
      <c r="AB43" s="35">
        <f t="shared" si="6"/>
        <v>29.018000000000001</v>
      </c>
      <c r="AC43" s="34">
        <f t="shared" si="7"/>
        <v>494.05852788466854</v>
      </c>
      <c r="AD43" s="34">
        <f t="shared" si="8"/>
        <v>2.913737343010117</v>
      </c>
      <c r="AE43" s="34">
        <f t="shared" si="9"/>
        <v>16.717571910879268</v>
      </c>
      <c r="AF43" s="9">
        <f t="shared" si="10"/>
        <v>2.9119790979981763</v>
      </c>
      <c r="AG43" s="9">
        <f t="shared" si="11"/>
        <v>0.17763650539766968</v>
      </c>
      <c r="AH43" s="9"/>
      <c r="AI43" s="34"/>
      <c r="AJ43" s="34">
        <v>35.130000000000003</v>
      </c>
      <c r="AK43" s="34">
        <v>36.81</v>
      </c>
      <c r="AL43" s="36">
        <f t="shared" si="99"/>
        <v>35.97</v>
      </c>
      <c r="AM43" s="34">
        <f t="shared" si="55"/>
        <v>3.9795686413057636</v>
      </c>
      <c r="AN43" s="34">
        <f t="shared" si="12"/>
        <v>2.3469724951193302E-2</v>
      </c>
      <c r="AO43" s="34">
        <f t="shared" si="13"/>
        <v>150.54834998754023</v>
      </c>
      <c r="AP43" s="9">
        <f t="shared" si="56"/>
        <v>2.3519480428297979E-2</v>
      </c>
      <c r="AQ43" s="9">
        <f t="shared" si="14"/>
        <v>1.434734993435849E-3</v>
      </c>
      <c r="AR43" s="34"/>
      <c r="AS43" s="34"/>
      <c r="AT43" s="34"/>
      <c r="AU43" s="34">
        <v>32.26</v>
      </c>
      <c r="AV43" s="34">
        <v>31.98</v>
      </c>
      <c r="AW43" s="34">
        <f t="shared" si="15"/>
        <v>0.27999999999999758</v>
      </c>
      <c r="AX43" s="34">
        <v>29.39</v>
      </c>
      <c r="AY43" s="34">
        <v>29.84</v>
      </c>
      <c r="AZ43" s="35">
        <f t="shared" si="57"/>
        <v>30.8675</v>
      </c>
      <c r="BA43" s="34">
        <f t="shared" si="16"/>
        <v>136.99635114101039</v>
      </c>
      <c r="BB43" s="34">
        <f t="shared" si="17"/>
        <v>0.80794351609465576</v>
      </c>
      <c r="BC43" s="34">
        <f t="shared" si="18"/>
        <v>12.1639044496642</v>
      </c>
      <c r="BD43" s="9">
        <f t="shared" si="58"/>
        <v>0.80804077467938529</v>
      </c>
      <c r="BE43" s="9">
        <f t="shared" si="19"/>
        <v>4.9292091255581434E-2</v>
      </c>
      <c r="BF43" s="34"/>
      <c r="BG43" s="34"/>
      <c r="BH43" s="34">
        <v>30.93</v>
      </c>
      <c r="BI43" s="34">
        <v>31.1</v>
      </c>
      <c r="BJ43" s="34">
        <f t="shared" si="59"/>
        <v>0.17000000000000171</v>
      </c>
      <c r="BK43" s="36">
        <f t="shared" si="20"/>
        <v>31.015000000000001</v>
      </c>
      <c r="BL43" s="34">
        <f t="shared" si="60"/>
        <v>123.67502305623692</v>
      </c>
      <c r="BM43" s="34">
        <f t="shared" si="21"/>
        <v>0.72938025099875459</v>
      </c>
      <c r="BN43" s="34">
        <f t="shared" si="22"/>
        <v>34.246327062272279</v>
      </c>
      <c r="BO43" s="37"/>
      <c r="BP43" s="34">
        <v>27.32</v>
      </c>
      <c r="BQ43" s="34">
        <v>28.52</v>
      </c>
      <c r="BR43" s="34">
        <f t="shared" si="61"/>
        <v>1.1999999999999993</v>
      </c>
      <c r="BS43" s="38">
        <f t="shared" si="62"/>
        <v>27.92</v>
      </c>
      <c r="BT43" s="34">
        <f t="shared" si="23"/>
        <v>1058.0251711794001</v>
      </c>
      <c r="BU43" s="34">
        <f t="shared" si="24"/>
        <v>6.2397616418225867</v>
      </c>
      <c r="BV43" s="34">
        <f t="shared" si="25"/>
        <v>21.295703917178951</v>
      </c>
      <c r="BW43" s="9">
        <f t="shared" si="63"/>
        <v>6.233316637284001</v>
      </c>
      <c r="BX43" s="9">
        <f t="shared" si="26"/>
        <v>0.38024468831025149</v>
      </c>
      <c r="BY43" s="34"/>
      <c r="BZ43" s="34"/>
      <c r="CA43" s="34"/>
      <c r="CB43" s="34">
        <v>38.03</v>
      </c>
      <c r="CC43" s="34">
        <v>37.159999999999997</v>
      </c>
      <c r="CD43" s="39">
        <f t="shared" si="64"/>
        <v>0.87000000000000455</v>
      </c>
      <c r="CE43" s="40">
        <f t="shared" si="65"/>
        <v>37.594999999999999</v>
      </c>
      <c r="CF43" s="34">
        <f t="shared" si="66"/>
        <v>1.2893950541042791</v>
      </c>
      <c r="CG43" s="34">
        <f t="shared" si="27"/>
        <v>7.6042782524608108E-3</v>
      </c>
      <c r="CH43" s="34">
        <f t="shared" si="28"/>
        <v>37.089587222108541</v>
      </c>
      <c r="CI43" s="9">
        <f t="shared" si="67"/>
        <v>7.6252481310642726E-3</v>
      </c>
      <c r="CJ43" s="9">
        <f t="shared" si="29"/>
        <v>4.6515527248239128E-4</v>
      </c>
      <c r="CK43" s="37"/>
      <c r="CL43" s="34"/>
      <c r="CM43" s="34"/>
      <c r="CN43" s="34"/>
      <c r="CO43" s="34">
        <v>30.15</v>
      </c>
      <c r="CP43" s="34">
        <v>28.11</v>
      </c>
      <c r="CQ43" s="34">
        <f t="shared" si="68"/>
        <v>2.0399999999999991</v>
      </c>
      <c r="CR43" s="41">
        <f t="shared" si="69"/>
        <v>29.13</v>
      </c>
      <c r="CS43" s="37"/>
      <c r="CT43" s="34"/>
      <c r="CU43" s="42" t="s">
        <v>54</v>
      </c>
      <c r="CV43" s="42" t="s">
        <v>54</v>
      </c>
      <c r="CW43" s="42" t="e">
        <f t="shared" si="70"/>
        <v>#VALUE!</v>
      </c>
      <c r="CX43" s="43">
        <v>41</v>
      </c>
      <c r="CY43" s="42">
        <f t="shared" si="30"/>
        <v>0.12156260552373735</v>
      </c>
      <c r="CZ43" s="42">
        <f t="shared" si="31"/>
        <v>7.1692215241107046E-4</v>
      </c>
      <c r="DA43" s="42">
        <f t="shared" si="32"/>
        <v>1</v>
      </c>
      <c r="DB43" s="34"/>
      <c r="DC43" s="42">
        <v>25.2</v>
      </c>
      <c r="DD43" s="42">
        <f t="shared" si="72"/>
        <v>10.09</v>
      </c>
      <c r="DE43" s="44">
        <f t="shared" si="73"/>
        <v>31.07</v>
      </c>
      <c r="DF43" s="42">
        <v>35.29</v>
      </c>
      <c r="DG43" s="42">
        <f t="shared" si="74"/>
        <v>4.2199999999999989</v>
      </c>
      <c r="DH43" s="37"/>
      <c r="DI43" s="34"/>
      <c r="DJ43" s="34"/>
      <c r="DK43" s="34"/>
      <c r="DL43" s="34"/>
      <c r="DM43" s="34">
        <v>27.41</v>
      </c>
      <c r="DN43" s="74">
        <v>31.37</v>
      </c>
      <c r="DO43" s="34">
        <f t="shared" si="75"/>
        <v>3.9600000000000009</v>
      </c>
      <c r="DP43" s="74">
        <f t="shared" si="33"/>
        <v>32.24</v>
      </c>
      <c r="DQ43" s="55">
        <v>26.66</v>
      </c>
      <c r="DR43" s="72">
        <f t="shared" si="76"/>
        <v>32.659999999999997</v>
      </c>
      <c r="DS43" s="55">
        <v>26.41</v>
      </c>
      <c r="DT43" s="55">
        <f t="shared" si="77"/>
        <v>5.6500000000000021</v>
      </c>
      <c r="DU43" s="71">
        <f t="shared" si="78"/>
        <v>31.97</v>
      </c>
      <c r="DV43" s="9">
        <f>MAX(DN43,DP43,DR43)-MIN(DN43,DP43,DR43)</f>
        <v>1.2899999999999956</v>
      </c>
      <c r="DW43" s="51">
        <f t="shared" si="79"/>
        <v>32.06</v>
      </c>
      <c r="DX43" s="34">
        <f t="shared" si="34"/>
        <v>59.913956532144901</v>
      </c>
      <c r="DY43" s="34">
        <f t="shared" si="35"/>
        <v>0.35334585410890312</v>
      </c>
      <c r="DZ43" s="34">
        <f t="shared" si="36"/>
        <v>7.7767654378722986</v>
      </c>
      <c r="EA43" s="9">
        <f t="shared" si="80"/>
        <v>0.35355339059327379</v>
      </c>
      <c r="EB43" s="9">
        <f t="shared" si="37"/>
        <v>2.1567458646822281E-2</v>
      </c>
      <c r="EC43" s="34"/>
      <c r="ED43" s="34"/>
      <c r="EE43" s="34"/>
      <c r="EF43" s="34">
        <v>27.79</v>
      </c>
      <c r="EG43" s="34">
        <v>21.34</v>
      </c>
      <c r="EH43" s="34">
        <f t="shared" si="81"/>
        <v>6.4499999999999993</v>
      </c>
      <c r="EI43" s="34">
        <f t="shared" si="82"/>
        <v>26.65</v>
      </c>
      <c r="EJ43" s="34">
        <f t="shared" si="83"/>
        <v>1.1400000000000006</v>
      </c>
      <c r="EK43" s="45">
        <f t="shared" si="84"/>
        <v>27.22</v>
      </c>
      <c r="EL43" s="34">
        <f t="shared" si="38"/>
        <v>1719.2379931902562</v>
      </c>
      <c r="EM43" s="34">
        <f t="shared" si="39"/>
        <v>10.139300628466438</v>
      </c>
      <c r="EN43" s="34">
        <f t="shared" si="40"/>
        <v>17.116461989934745</v>
      </c>
      <c r="EO43" s="9">
        <f t="shared" si="85"/>
        <v>10.126052751762263</v>
      </c>
      <c r="EP43" s="9">
        <f t="shared" si="41"/>
        <v>0.61770931856346445</v>
      </c>
      <c r="EQ43" s="34"/>
      <c r="ER43" s="42">
        <v>30.03</v>
      </c>
      <c r="ES43" s="34">
        <v>28.92</v>
      </c>
      <c r="ET43" s="34">
        <v>27.42</v>
      </c>
      <c r="EU43" s="34">
        <v>26.65</v>
      </c>
      <c r="EV43" s="34">
        <f t="shared" si="86"/>
        <v>2.2700000000000031</v>
      </c>
      <c r="EW43" s="36">
        <f t="shared" si="87"/>
        <v>27.663333333333338</v>
      </c>
      <c r="EX43" s="34">
        <f t="shared" si="42"/>
        <v>1264.1656922912687</v>
      </c>
      <c r="EY43" s="34">
        <f>EX43/I43</f>
        <v>7.4554867034724239</v>
      </c>
      <c r="EZ43" s="34">
        <f t="shared" si="43"/>
        <v>4.7117474045677339</v>
      </c>
      <c r="FA43" s="9">
        <f t="shared" si="88"/>
        <v>7.4470377287830072</v>
      </c>
      <c r="FB43" s="9">
        <f t="shared" si="44"/>
        <v>0.45428408418693977</v>
      </c>
      <c r="FC43" s="34"/>
      <c r="FD43" s="34"/>
      <c r="FE43" s="46">
        <v>23.31</v>
      </c>
      <c r="FF43" s="34">
        <v>28.74</v>
      </c>
      <c r="FG43" s="34">
        <v>28.58</v>
      </c>
      <c r="FH43" s="34">
        <f t="shared" si="89"/>
        <v>0.16000000000000014</v>
      </c>
      <c r="FI43" s="36">
        <f t="shared" si="90"/>
        <v>28.659999999999997</v>
      </c>
      <c r="FJ43" s="34">
        <f t="shared" si="45"/>
        <v>633.29783012189716</v>
      </c>
      <c r="FK43" s="34">
        <f>FJ43/I43</f>
        <v>3.7349087865642541</v>
      </c>
      <c r="FL43" s="34">
        <f t="shared" si="46"/>
        <v>6.9962609558148046</v>
      </c>
      <c r="FM43" s="9">
        <f t="shared" si="91"/>
        <v>3.7321319661472443</v>
      </c>
      <c r="FN43" s="9">
        <f t="shared" si="47"/>
        <v>0.22766745839799493</v>
      </c>
      <c r="FO43" s="37"/>
      <c r="FP43" s="37"/>
      <c r="FQ43" s="42">
        <v>29.29</v>
      </c>
      <c r="FR43" s="42">
        <v>32.58</v>
      </c>
      <c r="FS43" s="74">
        <v>33.1</v>
      </c>
      <c r="FT43" s="34">
        <v>31.73</v>
      </c>
      <c r="FU43" s="55">
        <v>26.2</v>
      </c>
      <c r="FV43" s="55">
        <f t="shared" si="92"/>
        <v>6.2149999999999999</v>
      </c>
      <c r="FW43" s="71">
        <f t="shared" si="93"/>
        <v>32.42</v>
      </c>
      <c r="FX43" s="55">
        <v>27.11</v>
      </c>
      <c r="FY43" s="55">
        <f t="shared" si="94"/>
        <v>5.3049999999999997</v>
      </c>
      <c r="FZ43" s="71">
        <f t="shared" si="95"/>
        <v>32.57</v>
      </c>
      <c r="GA43" s="34">
        <f t="shared" si="96"/>
        <v>1.370000000000001</v>
      </c>
      <c r="GB43" s="11">
        <f t="shared" si="97"/>
        <v>32.696666666666665</v>
      </c>
      <c r="GC43" s="34">
        <f t="shared" si="48"/>
        <v>38.526894174435839</v>
      </c>
      <c r="GD43" s="34">
        <f>GC43/I43</f>
        <v>0.22721447749700135</v>
      </c>
      <c r="GE43" s="34">
        <f t="shared" si="49"/>
        <v>4.3055238569129015</v>
      </c>
      <c r="GF43" s="9">
        <f t="shared" si="98"/>
        <v>0.22740459849957095</v>
      </c>
      <c r="GG43" s="9">
        <f t="shared" si="50"/>
        <v>1.3872131917634135E-2</v>
      </c>
    </row>
    <row r="44" spans="1:189" s="47" customFormat="1" ht="15.75" customHeight="1">
      <c r="A44" s="32" t="s">
        <v>71</v>
      </c>
      <c r="B44" s="32" t="s">
        <v>107</v>
      </c>
      <c r="C44" s="31">
        <v>26.72</v>
      </c>
      <c r="D44" s="31">
        <v>30.45</v>
      </c>
      <c r="E44" s="31">
        <f t="shared" si="0"/>
        <v>3.7300000000000004</v>
      </c>
      <c r="F44" s="31">
        <f t="shared" si="1"/>
        <v>31.169999999999998</v>
      </c>
      <c r="G44" s="31">
        <f t="shared" si="2"/>
        <v>0.71999999999999886</v>
      </c>
      <c r="H44" s="33">
        <f t="shared" si="3"/>
        <v>30.81</v>
      </c>
      <c r="I44" s="54">
        <f t="shared" si="4"/>
        <v>142.56995088833682</v>
      </c>
      <c r="J44" s="54"/>
      <c r="K44" s="34">
        <v>22.81</v>
      </c>
      <c r="L44" s="34">
        <v>28.75</v>
      </c>
      <c r="M44" s="34">
        <v>29.35</v>
      </c>
      <c r="N44" s="42">
        <v>28</v>
      </c>
      <c r="O44" s="34">
        <v>28.42</v>
      </c>
      <c r="P44">
        <v>28.84</v>
      </c>
      <c r="Q44" s="51">
        <f t="shared" si="51"/>
        <v>28.840000000000003</v>
      </c>
      <c r="R44" s="54">
        <f t="shared" si="5"/>
        <v>558.97450495811086</v>
      </c>
      <c r="S44" s="49"/>
      <c r="T44" s="31">
        <v>26.18</v>
      </c>
      <c r="U44" s="31">
        <v>31.63</v>
      </c>
      <c r="V44" s="31">
        <f t="shared" si="52"/>
        <v>5.4499999999999993</v>
      </c>
      <c r="W44" s="31">
        <f t="shared" si="53"/>
        <v>31.8</v>
      </c>
      <c r="X44" s="31">
        <f t="shared" si="54"/>
        <v>0.17000000000000171</v>
      </c>
      <c r="Y44" s="31">
        <v>32.270000000000003</v>
      </c>
      <c r="Z44" s="31">
        <v>29.49</v>
      </c>
      <c r="AA44" s="31">
        <v>30.44</v>
      </c>
      <c r="AB44" s="35">
        <f t="shared" si="6"/>
        <v>31.125999999999998</v>
      </c>
      <c r="AC44" s="34">
        <f t="shared" si="7"/>
        <v>114.51141995380854</v>
      </c>
      <c r="AD44" s="34">
        <f t="shared" si="8"/>
        <v>0.80319463702064264</v>
      </c>
      <c r="AE44" s="34">
        <f t="shared" si="9"/>
        <v>4.6083303064488144</v>
      </c>
      <c r="AF44" s="9">
        <f t="shared" si="10"/>
        <v>0.80329399675703439</v>
      </c>
      <c r="AG44" s="9">
        <f t="shared" si="11"/>
        <v>0.20504322779918241</v>
      </c>
      <c r="AH44" s="9"/>
      <c r="AI44" s="34"/>
      <c r="AJ44" s="34">
        <v>38.42</v>
      </c>
      <c r="AK44" s="34">
        <v>37.58</v>
      </c>
      <c r="AL44" s="36">
        <f t="shared" si="99"/>
        <v>38</v>
      </c>
      <c r="AM44" s="34">
        <f t="shared" si="55"/>
        <v>0.97364356979888333</v>
      </c>
      <c r="AN44" s="34">
        <f t="shared" si="12"/>
        <v>6.8292340968922503E-3</v>
      </c>
      <c r="AO44" s="34">
        <f t="shared" si="13"/>
        <v>43.806645672407129</v>
      </c>
      <c r="AP44" s="9">
        <f t="shared" si="56"/>
        <v>6.8484821977815215E-3</v>
      </c>
      <c r="AQ44" s="9">
        <f t="shared" si="14"/>
        <v>1.7480958416562012E-3</v>
      </c>
      <c r="AR44" s="34"/>
      <c r="AS44" s="34"/>
      <c r="AT44" s="34"/>
      <c r="AU44" s="34">
        <v>35.03</v>
      </c>
      <c r="AV44" s="34">
        <v>31.74</v>
      </c>
      <c r="AW44" s="34">
        <f t="shared" si="15"/>
        <v>3.2900000000000027</v>
      </c>
      <c r="AX44" s="34">
        <v>31.94</v>
      </c>
      <c r="AY44" s="34">
        <v>32.35</v>
      </c>
      <c r="AZ44" s="35">
        <f t="shared" si="57"/>
        <v>32.765000000000001</v>
      </c>
      <c r="BA44" s="34">
        <f t="shared" si="16"/>
        <v>36.743624992616979</v>
      </c>
      <c r="BB44" s="34">
        <f t="shared" si="17"/>
        <v>0.25772348775931897</v>
      </c>
      <c r="BC44" s="34">
        <f t="shared" si="18"/>
        <v>3.8801275300676838</v>
      </c>
      <c r="BD44" s="9">
        <f t="shared" si="58"/>
        <v>0.25792079482533942</v>
      </c>
      <c r="BE44" s="9">
        <f t="shared" si="19"/>
        <v>6.5835064747177388E-2</v>
      </c>
      <c r="BF44" s="34"/>
      <c r="BG44" s="34"/>
      <c r="BH44" s="34">
        <v>32.46</v>
      </c>
      <c r="BI44" s="34">
        <v>32.07</v>
      </c>
      <c r="BJ44" s="34">
        <f t="shared" si="59"/>
        <v>0.39000000000000057</v>
      </c>
      <c r="BK44" s="36">
        <f t="shared" si="20"/>
        <v>32.265000000000001</v>
      </c>
      <c r="BL44" s="34">
        <f t="shared" si="60"/>
        <v>51.973504299702853</v>
      </c>
      <c r="BM44" s="34">
        <f t="shared" si="21"/>
        <v>0.36454739568795513</v>
      </c>
      <c r="BN44" s="34">
        <f t="shared" si="22"/>
        <v>17.116461989934816</v>
      </c>
      <c r="BO44" s="37"/>
      <c r="BP44" s="34">
        <v>27.1</v>
      </c>
      <c r="BQ44" s="34">
        <v>28.89</v>
      </c>
      <c r="BR44" s="34">
        <f t="shared" si="61"/>
        <v>1.7899999999999991</v>
      </c>
      <c r="BS44" s="38">
        <f t="shared" si="62"/>
        <v>27.995000000000001</v>
      </c>
      <c r="BT44" s="34">
        <f t="shared" si="23"/>
        <v>1004.3983717543682</v>
      </c>
      <c r="BU44" s="34">
        <f t="shared" si="24"/>
        <v>7.0449513764722402</v>
      </c>
      <c r="BV44" s="34">
        <f t="shared" si="25"/>
        <v>24.043738725323063</v>
      </c>
      <c r="BW44" s="9">
        <f t="shared" si="63"/>
        <v>7.0371926073794739</v>
      </c>
      <c r="BX44" s="9">
        <f t="shared" si="26"/>
        <v>1.7962647457678713</v>
      </c>
      <c r="BY44" s="34"/>
      <c r="BZ44" s="34"/>
      <c r="CA44" s="34"/>
      <c r="CB44" s="34" t="s">
        <v>54</v>
      </c>
      <c r="CC44" s="34">
        <v>37.5</v>
      </c>
      <c r="CD44" s="39">
        <f t="shared" si="64"/>
        <v>0</v>
      </c>
      <c r="CE44" s="40">
        <f t="shared" si="65"/>
        <v>37.5</v>
      </c>
      <c r="CF44" s="34">
        <f t="shared" si="66"/>
        <v>1.3772094688939389</v>
      </c>
      <c r="CG44" s="34">
        <f t="shared" si="27"/>
        <v>9.6598859739566896E-3</v>
      </c>
      <c r="CH44" s="34">
        <f t="shared" si="28"/>
        <v>47.11573820575893</v>
      </c>
      <c r="CI44" s="9">
        <f t="shared" si="67"/>
        <v>9.6852164057733298E-3</v>
      </c>
      <c r="CJ44" s="9">
        <f t="shared" si="29"/>
        <v>2.4721808475982104E-3</v>
      </c>
      <c r="CK44" s="37"/>
      <c r="CL44" s="34"/>
      <c r="CM44" s="34"/>
      <c r="CN44" s="34"/>
      <c r="CO44" s="34">
        <v>31.44</v>
      </c>
      <c r="CP44" s="34">
        <v>27.77</v>
      </c>
      <c r="CQ44" s="34">
        <f t="shared" si="68"/>
        <v>3.6700000000000017</v>
      </c>
      <c r="CR44" s="41">
        <f t="shared" si="69"/>
        <v>29.605</v>
      </c>
      <c r="CS44" s="37"/>
      <c r="CT44" s="34"/>
      <c r="CU44" s="42">
        <v>33.69</v>
      </c>
      <c r="CV44" s="42">
        <v>32.200000000000003</v>
      </c>
      <c r="CW44" s="42">
        <f t="shared" si="70"/>
        <v>1.4899999999999949</v>
      </c>
      <c r="CX44" s="43">
        <f t="shared" si="71"/>
        <v>32.945</v>
      </c>
      <c r="CY44" s="42">
        <f t="shared" si="30"/>
        <v>32.431422647794861</v>
      </c>
      <c r="CZ44" s="42">
        <f t="shared" si="31"/>
        <v>0.22747726604181617</v>
      </c>
      <c r="DA44" s="42">
        <f t="shared" si="32"/>
        <v>317.29702489564687</v>
      </c>
      <c r="DB44" s="34"/>
      <c r="DC44" s="42">
        <v>25.61</v>
      </c>
      <c r="DD44" s="42">
        <f t="shared" si="72"/>
        <v>6.0100000000000016</v>
      </c>
      <c r="DE44" s="44">
        <f t="shared" si="73"/>
        <v>31.48</v>
      </c>
      <c r="DF44" s="42">
        <v>31.62</v>
      </c>
      <c r="DG44" s="42">
        <f t="shared" si="74"/>
        <v>0.14000000000000057</v>
      </c>
      <c r="DH44" s="37"/>
      <c r="DI44" s="34"/>
      <c r="DJ44" s="34"/>
      <c r="DK44" s="34"/>
      <c r="DL44" s="34"/>
      <c r="DM44" s="34">
        <v>28.63</v>
      </c>
      <c r="DN44" s="74">
        <v>32.200000000000003</v>
      </c>
      <c r="DO44" s="34">
        <f t="shared" si="75"/>
        <v>3.5700000000000038</v>
      </c>
      <c r="DP44" s="74">
        <f t="shared" si="33"/>
        <v>33.46</v>
      </c>
      <c r="DQ44" s="55">
        <v>27.69</v>
      </c>
      <c r="DR44" s="72">
        <f t="shared" si="76"/>
        <v>33.69</v>
      </c>
      <c r="DS44" s="55">
        <v>27.86</v>
      </c>
      <c r="DT44" s="55">
        <f t="shared" si="77"/>
        <v>5.332499999999996</v>
      </c>
      <c r="DU44" s="71">
        <f t="shared" si="78"/>
        <v>33.42</v>
      </c>
      <c r="DV44" s="9">
        <f>MAX(DN44,DP44,DR44)-MIN(DN44,DP44,DR44)</f>
        <v>1.4899999999999949</v>
      </c>
      <c r="DW44" s="51">
        <f t="shared" si="79"/>
        <v>33.192499999999995</v>
      </c>
      <c r="DX44" s="34">
        <f t="shared" si="34"/>
        <v>27.31611925084156</v>
      </c>
      <c r="DY44" s="34">
        <f t="shared" si="35"/>
        <v>0.19159801262915496</v>
      </c>
      <c r="DZ44" s="34">
        <f t="shared" si="36"/>
        <v>4.2168679361954604</v>
      </c>
      <c r="EA44" s="9">
        <f t="shared" si="80"/>
        <v>0.19177678571215714</v>
      </c>
      <c r="EB44" s="9">
        <f t="shared" si="37"/>
        <v>4.8951605910315776E-2</v>
      </c>
      <c r="EC44" s="34"/>
      <c r="ED44" s="34"/>
      <c r="EE44" s="34"/>
      <c r="EF44" s="34">
        <v>28.69</v>
      </c>
      <c r="EG44" s="34">
        <v>21.6</v>
      </c>
      <c r="EH44" s="34">
        <f t="shared" si="81"/>
        <v>7.09</v>
      </c>
      <c r="EI44" s="34">
        <f t="shared" si="82"/>
        <v>26.91</v>
      </c>
      <c r="EJ44" s="34">
        <f t="shared" si="83"/>
        <v>1.7800000000000011</v>
      </c>
      <c r="EK44" s="45">
        <f t="shared" si="84"/>
        <v>27.8</v>
      </c>
      <c r="EL44" s="34">
        <f t="shared" si="38"/>
        <v>1149.8468505122244</v>
      </c>
      <c r="EM44" s="34">
        <f t="shared" si="39"/>
        <v>8.0651416609717685</v>
      </c>
      <c r="EN44" s="34">
        <f t="shared" si="40"/>
        <v>13.615011107954683</v>
      </c>
      <c r="EO44" s="9">
        <f t="shared" si="85"/>
        <v>8.0556444004537404</v>
      </c>
      <c r="EP44" s="9">
        <f t="shared" si="41"/>
        <v>2.0562276533121366</v>
      </c>
      <c r="EQ44" s="34"/>
      <c r="ER44" s="42">
        <v>31.98</v>
      </c>
      <c r="ES44" s="34">
        <v>29.04</v>
      </c>
      <c r="ET44" s="34">
        <v>29.91</v>
      </c>
      <c r="EU44" s="34">
        <v>28.11</v>
      </c>
      <c r="EV44" s="34">
        <f t="shared" si="86"/>
        <v>1.8000000000000007</v>
      </c>
      <c r="EW44" s="36">
        <f t="shared" si="87"/>
        <v>29.02</v>
      </c>
      <c r="EX44" s="34">
        <f t="shared" si="42"/>
        <v>493.37370559603374</v>
      </c>
      <c r="EY44" s="34">
        <f>EX44/I44</f>
        <v>3.4605728803431539</v>
      </c>
      <c r="EZ44" s="34">
        <f t="shared" si="43"/>
        <v>2.1870262714947986</v>
      </c>
      <c r="FA44" s="9">
        <f t="shared" si="88"/>
        <v>3.458148925231459</v>
      </c>
      <c r="FB44" s="9">
        <f t="shared" si="44"/>
        <v>0.88270299629065718</v>
      </c>
      <c r="FC44" s="34"/>
      <c r="FD44" s="34"/>
      <c r="FE44" s="46">
        <v>25.04</v>
      </c>
      <c r="FF44" s="34">
        <v>30.37</v>
      </c>
      <c r="FG44" s="34">
        <v>30.54</v>
      </c>
      <c r="FH44" s="34">
        <f t="shared" si="89"/>
        <v>0.16999999999999815</v>
      </c>
      <c r="FI44" s="36">
        <f t="shared" si="90"/>
        <v>30.454999999999998</v>
      </c>
      <c r="FJ44" s="34">
        <f t="shared" si="45"/>
        <v>182.37025274977077</v>
      </c>
      <c r="FK44" s="34">
        <f>FJ44/I44</f>
        <v>1.2791633272891159</v>
      </c>
      <c r="FL44" s="34">
        <f t="shared" si="46"/>
        <v>2.3961389565969884</v>
      </c>
      <c r="FM44" s="9">
        <f t="shared" si="91"/>
        <v>1.2789855812774291</v>
      </c>
      <c r="FN44" s="9">
        <f t="shared" si="47"/>
        <v>0.32646494677223065</v>
      </c>
      <c r="FO44" s="37"/>
      <c r="FP44" s="37"/>
      <c r="FQ44" s="42">
        <v>29.12</v>
      </c>
      <c r="FR44" s="42">
        <v>35.659999999999997</v>
      </c>
      <c r="FS44" s="74">
        <v>34.590000000000003</v>
      </c>
      <c r="FT44" s="34">
        <v>33.33</v>
      </c>
      <c r="FU44" s="55">
        <v>27.18</v>
      </c>
      <c r="FV44" s="55">
        <f t="shared" si="92"/>
        <v>6.7800000000000011</v>
      </c>
      <c r="FW44" s="71">
        <f t="shared" si="93"/>
        <v>33.4</v>
      </c>
      <c r="FX44" s="55">
        <v>27.54</v>
      </c>
      <c r="FY44" s="55">
        <f t="shared" si="94"/>
        <v>6.4200000000000017</v>
      </c>
      <c r="FZ44" s="71">
        <f t="shared" si="95"/>
        <v>33</v>
      </c>
      <c r="GA44" s="34">
        <f t="shared" si="96"/>
        <v>2.3299999999999983</v>
      </c>
      <c r="GB44" s="11">
        <f t="shared" si="97"/>
        <v>33.663333333333334</v>
      </c>
      <c r="GC44" s="34">
        <f t="shared" si="48"/>
        <v>19.706250540330114</v>
      </c>
      <c r="GD44" s="34">
        <f>GC44/I44</f>
        <v>0.13822162677017669</v>
      </c>
      <c r="GE44" s="34">
        <f t="shared" si="49"/>
        <v>2.6191839453019039</v>
      </c>
      <c r="GF44" s="9">
        <f t="shared" si="98"/>
        <v>0.13837609769941336</v>
      </c>
      <c r="GG44" s="9">
        <f t="shared" si="50"/>
        <v>3.5320918414786191E-2</v>
      </c>
    </row>
    <row r="45" spans="1:189" s="47" customFormat="1" ht="15.75" customHeight="1">
      <c r="A45" s="32" t="s">
        <v>77</v>
      </c>
      <c r="B45" s="32" t="s">
        <v>107</v>
      </c>
      <c r="C45" s="31">
        <v>26.51</v>
      </c>
      <c r="D45" s="31">
        <v>30.2</v>
      </c>
      <c r="E45" s="31">
        <f t="shared" si="0"/>
        <v>3.6899999999999977</v>
      </c>
      <c r="F45" s="31">
        <f t="shared" si="1"/>
        <v>30.96</v>
      </c>
      <c r="G45" s="31">
        <f t="shared" si="2"/>
        <v>0.76000000000000156</v>
      </c>
      <c r="H45" s="33">
        <f t="shared" si="3"/>
        <v>30.58</v>
      </c>
      <c r="I45" s="54">
        <f t="shared" si="4"/>
        <v>167.22607636215324</v>
      </c>
      <c r="J45" s="54"/>
      <c r="K45" s="34">
        <v>21.97</v>
      </c>
      <c r="L45" s="34">
        <v>27.76</v>
      </c>
      <c r="M45" s="34">
        <v>27.75</v>
      </c>
      <c r="N45" s="42">
        <v>25.45</v>
      </c>
      <c r="O45" s="34">
        <v>27.29</v>
      </c>
      <c r="P45">
        <v>28</v>
      </c>
      <c r="Q45" s="51">
        <f t="shared" si="51"/>
        <v>27.700000000000003</v>
      </c>
      <c r="R45" s="54">
        <f t="shared" si="5"/>
        <v>1232.4235825690528</v>
      </c>
      <c r="S45" s="49"/>
      <c r="T45" s="31">
        <v>25.11</v>
      </c>
      <c r="U45" s="31">
        <v>30.57</v>
      </c>
      <c r="V45" s="31">
        <f t="shared" si="52"/>
        <v>5.4600000000000009</v>
      </c>
      <c r="W45" s="31">
        <f t="shared" si="53"/>
        <v>30.73</v>
      </c>
      <c r="X45" s="31">
        <f t="shared" si="54"/>
        <v>0.16000000000000014</v>
      </c>
      <c r="Y45" s="31">
        <v>30.4</v>
      </c>
      <c r="Z45" s="31">
        <v>29.29</v>
      </c>
      <c r="AA45" s="31">
        <v>30.2</v>
      </c>
      <c r="AB45" s="35">
        <f t="shared" si="6"/>
        <v>30.237999999999992</v>
      </c>
      <c r="AC45" s="34">
        <f t="shared" si="7"/>
        <v>211.98952414853764</v>
      </c>
      <c r="AD45" s="34">
        <f t="shared" si="8"/>
        <v>1.2676822225347344</v>
      </c>
      <c r="AE45" s="34">
        <f t="shared" si="9"/>
        <v>7.2733284509008316</v>
      </c>
      <c r="AF45" s="9">
        <f t="shared" si="10"/>
        <v>1.2675125220344297</v>
      </c>
      <c r="AG45" s="9">
        <f t="shared" si="11"/>
        <v>0.17218125579789345</v>
      </c>
      <c r="AH45" s="9"/>
      <c r="AI45" s="34"/>
      <c r="AJ45" s="34">
        <v>35.92</v>
      </c>
      <c r="AK45" s="34">
        <v>35.26</v>
      </c>
      <c r="AL45" s="36">
        <f t="shared" si="99"/>
        <v>35.590000000000003</v>
      </c>
      <c r="AM45" s="34">
        <f t="shared" si="55"/>
        <v>5.1795496443411269</v>
      </c>
      <c r="AN45" s="34">
        <f t="shared" si="12"/>
        <v>3.0973337155408901E-2</v>
      </c>
      <c r="AO45" s="34">
        <f t="shared" si="13"/>
        <v>198.68084573004322</v>
      </c>
      <c r="AP45" s="9">
        <f t="shared" si="56"/>
        <v>3.1034140482407269E-2</v>
      </c>
      <c r="AQ45" s="9">
        <f t="shared" si="14"/>
        <v>4.2157352988454171E-3</v>
      </c>
      <c r="AR45" s="34"/>
      <c r="AS45" s="34"/>
      <c r="AT45" s="34"/>
      <c r="AU45" s="34">
        <v>32.03</v>
      </c>
      <c r="AV45" s="34">
        <v>31.68</v>
      </c>
      <c r="AW45" s="34">
        <f t="shared" si="15"/>
        <v>0.35000000000000142</v>
      </c>
      <c r="AX45" s="34">
        <v>30.32</v>
      </c>
      <c r="AY45" s="34">
        <v>30.95</v>
      </c>
      <c r="AZ45" s="35">
        <f t="shared" si="57"/>
        <v>31.245000000000001</v>
      </c>
      <c r="BA45" s="34">
        <f t="shared" si="16"/>
        <v>105.44014633851808</v>
      </c>
      <c r="BB45" s="34">
        <f t="shared" si="17"/>
        <v>0.63052454875620934</v>
      </c>
      <c r="BC45" s="34">
        <f t="shared" si="18"/>
        <v>9.4927927651561461</v>
      </c>
      <c r="BD45" s="9">
        <f t="shared" si="58"/>
        <v>0.63068870441562364</v>
      </c>
      <c r="BE45" s="9">
        <f t="shared" si="19"/>
        <v>8.5673925311231566E-2</v>
      </c>
      <c r="BF45" s="34"/>
      <c r="BG45" s="34"/>
      <c r="BH45" s="34">
        <v>32.9</v>
      </c>
      <c r="BI45" s="34">
        <v>31.53</v>
      </c>
      <c r="BJ45" s="34">
        <f t="shared" si="59"/>
        <v>1.3699999999999974</v>
      </c>
      <c r="BK45" s="36">
        <f t="shared" si="20"/>
        <v>32.215000000000003</v>
      </c>
      <c r="BL45" s="34">
        <f t="shared" si="60"/>
        <v>53.807399104133829</v>
      </c>
      <c r="BM45" s="34">
        <f t="shared" si="21"/>
        <v>0.32176440585501637</v>
      </c>
      <c r="BN45" s="34">
        <f t="shared" si="22"/>
        <v>15.10768774561655</v>
      </c>
      <c r="BO45" s="37"/>
      <c r="BP45" s="34">
        <v>26.91</v>
      </c>
      <c r="BQ45" s="34">
        <v>28.55</v>
      </c>
      <c r="BR45" s="34">
        <f t="shared" si="61"/>
        <v>1.6400000000000006</v>
      </c>
      <c r="BS45" s="38">
        <f t="shared" si="62"/>
        <v>27.73</v>
      </c>
      <c r="BT45" s="34">
        <f t="shared" si="23"/>
        <v>1207.0464969790794</v>
      </c>
      <c r="BU45" s="34">
        <f t="shared" si="24"/>
        <v>7.2180518926069794</v>
      </c>
      <c r="BV45" s="34">
        <f t="shared" si="25"/>
        <v>24.634514070779932</v>
      </c>
      <c r="BW45" s="9">
        <f t="shared" si="63"/>
        <v>7.2100037008866309</v>
      </c>
      <c r="BX45" s="9">
        <f t="shared" si="26"/>
        <v>0.9794202975869285</v>
      </c>
      <c r="BY45" s="34"/>
      <c r="BZ45" s="34"/>
      <c r="CA45" s="34"/>
      <c r="CB45" s="34">
        <v>37.15</v>
      </c>
      <c r="CC45" s="34">
        <v>35.21</v>
      </c>
      <c r="CD45" s="39">
        <f t="shared" si="64"/>
        <v>1.9399999999999977</v>
      </c>
      <c r="CE45" s="40">
        <f t="shared" si="65"/>
        <v>36.18</v>
      </c>
      <c r="CF45" s="34">
        <f t="shared" si="66"/>
        <v>3.4402024436057466</v>
      </c>
      <c r="CG45" s="34">
        <f t="shared" si="27"/>
        <v>2.0572165050117365E-2</v>
      </c>
      <c r="CH45" s="34">
        <f t="shared" si="28"/>
        <v>100.33997766021032</v>
      </c>
      <c r="CI45" s="9">
        <f t="shared" si="67"/>
        <v>2.0617311105826455E-2</v>
      </c>
      <c r="CJ45" s="9">
        <f t="shared" si="29"/>
        <v>2.8006938437809196E-3</v>
      </c>
      <c r="CK45" s="37"/>
      <c r="CL45" s="34"/>
      <c r="CM45" s="34"/>
      <c r="CN45" s="34"/>
      <c r="CO45" s="34">
        <v>31.24</v>
      </c>
      <c r="CP45" s="34">
        <v>26.73</v>
      </c>
      <c r="CQ45" s="34">
        <f t="shared" si="68"/>
        <v>4.509999999999998</v>
      </c>
      <c r="CR45" s="41">
        <f t="shared" si="69"/>
        <v>28.984999999999999</v>
      </c>
      <c r="CS45" s="37"/>
      <c r="CT45" s="34"/>
      <c r="CU45" s="42">
        <v>30.82</v>
      </c>
      <c r="CV45" s="42">
        <v>30.32</v>
      </c>
      <c r="CW45" s="42">
        <f t="shared" si="70"/>
        <v>0.5</v>
      </c>
      <c r="CX45" s="43">
        <f t="shared" si="71"/>
        <v>30.57</v>
      </c>
      <c r="CY45" s="42">
        <f t="shared" si="30"/>
        <v>168.38988486706668</v>
      </c>
      <c r="CZ45" s="42">
        <f t="shared" si="31"/>
        <v>1.0069594917863949</v>
      </c>
      <c r="DA45" s="42">
        <f t="shared" si="32"/>
        <v>1404.559042289186</v>
      </c>
      <c r="DB45" s="34"/>
      <c r="DC45" s="42">
        <v>26.14</v>
      </c>
      <c r="DD45" s="42">
        <f t="shared" si="72"/>
        <v>6.4099999999999966</v>
      </c>
      <c r="DE45" s="44">
        <f t="shared" si="73"/>
        <v>32.01</v>
      </c>
      <c r="DF45" s="42">
        <v>32.549999999999997</v>
      </c>
      <c r="DG45" s="42">
        <f t="shared" si="74"/>
        <v>0.53999999999999915</v>
      </c>
      <c r="DH45" s="37"/>
      <c r="DI45" s="34"/>
      <c r="DJ45" s="34"/>
      <c r="DK45" s="34"/>
      <c r="DL45" s="34"/>
      <c r="DM45" s="34">
        <v>25.9</v>
      </c>
      <c r="DN45" s="74">
        <v>29.92</v>
      </c>
      <c r="DO45" s="34">
        <f t="shared" si="75"/>
        <v>4.0200000000000031</v>
      </c>
      <c r="DP45" s="74">
        <f t="shared" si="33"/>
        <v>30.729999999999997</v>
      </c>
      <c r="DQ45" s="55">
        <v>24.48</v>
      </c>
      <c r="DR45" s="72">
        <f t="shared" si="76"/>
        <v>30.48</v>
      </c>
      <c r="DS45" s="55">
        <v>25.14</v>
      </c>
      <c r="DT45" s="55">
        <f t="shared" si="77"/>
        <v>5.317499999999999</v>
      </c>
      <c r="DU45" s="71">
        <f t="shared" si="78"/>
        <v>30.7</v>
      </c>
      <c r="DV45" s="9">
        <f>MAX(DN45,DP45,DR45)-MIN(DN45,DP45,DR45)</f>
        <v>0.80999999999999517</v>
      </c>
      <c r="DW45" s="51">
        <f t="shared" si="79"/>
        <v>30.4575</v>
      </c>
      <c r="DX45" s="34">
        <f t="shared" si="34"/>
        <v>182.05432467620369</v>
      </c>
      <c r="DY45" s="34">
        <f t="shared" si="35"/>
        <v>1.0886718664733701</v>
      </c>
      <c r="DZ45" s="34">
        <f t="shared" si="36"/>
        <v>23.960506812016128</v>
      </c>
      <c r="EA45" s="9">
        <f t="shared" si="80"/>
        <v>1.0886196631246288</v>
      </c>
      <c r="EB45" s="9">
        <f t="shared" si="37"/>
        <v>0.14788011749361385</v>
      </c>
      <c r="EC45" s="34"/>
      <c r="ED45" s="34"/>
      <c r="EE45" s="34"/>
      <c r="EF45" s="34">
        <v>27.11</v>
      </c>
      <c r="EG45" s="34">
        <v>21.39</v>
      </c>
      <c r="EH45" s="34">
        <f t="shared" si="81"/>
        <v>5.7199999999999989</v>
      </c>
      <c r="EI45" s="34">
        <f t="shared" si="82"/>
        <v>26.7</v>
      </c>
      <c r="EJ45" s="34">
        <f t="shared" si="83"/>
        <v>0.41000000000000014</v>
      </c>
      <c r="EK45" s="45">
        <f t="shared" si="84"/>
        <v>26.905000000000001</v>
      </c>
      <c r="EL45" s="34">
        <f t="shared" si="38"/>
        <v>2139.0158367818281</v>
      </c>
      <c r="EM45" s="34">
        <f t="shared" si="39"/>
        <v>12.791162020386505</v>
      </c>
      <c r="EN45" s="34">
        <f t="shared" si="40"/>
        <v>21.593149917496522</v>
      </c>
      <c r="EO45" s="9">
        <f t="shared" si="85"/>
        <v>12.772774181706371</v>
      </c>
      <c r="EP45" s="9">
        <f t="shared" si="41"/>
        <v>1.7350773743041379</v>
      </c>
      <c r="EQ45" s="34"/>
      <c r="ER45" s="42">
        <v>30.86</v>
      </c>
      <c r="ES45" s="34">
        <v>28.56</v>
      </c>
      <c r="ET45" s="34">
        <v>27.82</v>
      </c>
      <c r="EU45" s="34">
        <v>27.14</v>
      </c>
      <c r="EV45" s="34">
        <f t="shared" si="86"/>
        <v>1.4199999999999982</v>
      </c>
      <c r="EW45" s="36">
        <f t="shared" si="87"/>
        <v>27.84</v>
      </c>
      <c r="EX45" s="34">
        <f t="shared" si="42"/>
        <v>1118.3867161054643</v>
      </c>
      <c r="EY45" s="34">
        <f>EX45/I45</f>
        <v>6.6878727315435516</v>
      </c>
      <c r="EZ45" s="34">
        <f t="shared" si="43"/>
        <v>4.2266277492323887</v>
      </c>
      <c r="FA45" s="9">
        <f t="shared" si="88"/>
        <v>6.6807033554269468</v>
      </c>
      <c r="FB45" s="9">
        <f t="shared" si="44"/>
        <v>0.90751915531716276</v>
      </c>
      <c r="FC45" s="34"/>
      <c r="FD45" s="34"/>
      <c r="FE45" s="46">
        <v>25.58</v>
      </c>
      <c r="FF45" s="34">
        <v>29.42</v>
      </c>
      <c r="FG45" s="34">
        <v>29.64</v>
      </c>
      <c r="FH45" s="34">
        <f t="shared" si="89"/>
        <v>0.21999999999999886</v>
      </c>
      <c r="FI45" s="36">
        <f t="shared" si="90"/>
        <v>29.53</v>
      </c>
      <c r="FJ45" s="34">
        <f t="shared" si="45"/>
        <v>346.38892660591461</v>
      </c>
      <c r="FK45" s="34">
        <f>FJ45/I45</f>
        <v>2.0713810557616461</v>
      </c>
      <c r="FL45" s="34">
        <f t="shared" si="46"/>
        <v>3.8801275300676852</v>
      </c>
      <c r="FM45" s="9">
        <f t="shared" si="91"/>
        <v>2.0705298476827507</v>
      </c>
      <c r="FN45" s="9">
        <f t="shared" si="47"/>
        <v>0.28126462117220269</v>
      </c>
      <c r="FO45" s="37"/>
      <c r="FP45" s="37"/>
      <c r="FQ45" s="42">
        <v>28.58</v>
      </c>
      <c r="FR45" s="42">
        <v>34.17</v>
      </c>
      <c r="FS45" s="74">
        <v>33.71</v>
      </c>
      <c r="FT45" s="34">
        <v>32.590000000000003</v>
      </c>
      <c r="FU45" s="55">
        <v>26.85</v>
      </c>
      <c r="FV45" s="55">
        <f t="shared" si="92"/>
        <v>6.3000000000000043</v>
      </c>
      <c r="FW45" s="71">
        <f t="shared" si="93"/>
        <v>33.07</v>
      </c>
      <c r="FX45" s="55">
        <v>27.36</v>
      </c>
      <c r="FY45" s="55">
        <f t="shared" si="94"/>
        <v>5.7900000000000063</v>
      </c>
      <c r="FZ45" s="71">
        <f t="shared" si="95"/>
        <v>32.82</v>
      </c>
      <c r="GA45" s="34">
        <f t="shared" si="96"/>
        <v>1.5799999999999983</v>
      </c>
      <c r="GB45" s="11">
        <f t="shared" si="97"/>
        <v>33.199999999999996</v>
      </c>
      <c r="GC45" s="34">
        <f t="shared" si="48"/>
        <v>27.174402264215974</v>
      </c>
      <c r="GD45" s="34">
        <f>GC45/I45</f>
        <v>0.1625009858233217</v>
      </c>
      <c r="GE45" s="34">
        <f t="shared" si="49"/>
        <v>3.0792574440746647</v>
      </c>
      <c r="GF45" s="9">
        <f t="shared" si="98"/>
        <v>0.162667731930242</v>
      </c>
      <c r="GG45" s="9">
        <f t="shared" si="50"/>
        <v>2.2097086912079716E-2</v>
      </c>
    </row>
    <row r="46" spans="1:189" s="47" customFormat="1" ht="15.75" customHeight="1">
      <c r="A46" s="32" t="s">
        <v>83</v>
      </c>
      <c r="B46" s="32" t="s">
        <v>107</v>
      </c>
      <c r="C46" s="31">
        <v>27.92</v>
      </c>
      <c r="D46" s="31">
        <v>32.65</v>
      </c>
      <c r="E46" s="31">
        <f t="shared" si="0"/>
        <v>4.7299999999999969</v>
      </c>
      <c r="F46" s="31">
        <f t="shared" si="1"/>
        <v>32.370000000000005</v>
      </c>
      <c r="G46" s="31">
        <f t="shared" si="2"/>
        <v>0.27999999999999403</v>
      </c>
      <c r="H46" s="33">
        <f t="shared" si="3"/>
        <v>32.510000000000005</v>
      </c>
      <c r="I46" s="54">
        <f t="shared" si="4"/>
        <v>43.851858089141516</v>
      </c>
      <c r="J46" s="54"/>
      <c r="K46" s="34">
        <v>22.91</v>
      </c>
      <c r="L46" s="34">
        <v>29.44</v>
      </c>
      <c r="M46" s="34">
        <v>29.28</v>
      </c>
      <c r="N46" s="42">
        <v>28.1</v>
      </c>
      <c r="O46" s="34">
        <v>29.83</v>
      </c>
      <c r="P46">
        <v>28.94</v>
      </c>
      <c r="Q46" s="51">
        <f t="shared" si="51"/>
        <v>29.372499999999999</v>
      </c>
      <c r="R46" s="54">
        <f t="shared" si="5"/>
        <v>386.36964599181226</v>
      </c>
      <c r="S46" s="49"/>
      <c r="T46" s="31">
        <v>26.12</v>
      </c>
      <c r="U46" s="31">
        <v>32.71</v>
      </c>
      <c r="V46" s="31">
        <f t="shared" si="52"/>
        <v>6.59</v>
      </c>
      <c r="W46" s="31">
        <f t="shared" si="53"/>
        <v>31.740000000000002</v>
      </c>
      <c r="X46" s="31">
        <f t="shared" si="54"/>
        <v>0.96999999999999886</v>
      </c>
      <c r="Y46" s="31">
        <v>33.32</v>
      </c>
      <c r="Z46" s="31">
        <v>31.65</v>
      </c>
      <c r="AA46" s="31">
        <v>32.28</v>
      </c>
      <c r="AB46" s="35">
        <f t="shared" si="6"/>
        <v>32.340000000000003</v>
      </c>
      <c r="AC46" s="34">
        <f t="shared" si="7"/>
        <v>49.339188248989721</v>
      </c>
      <c r="AD46" s="34">
        <f t="shared" si="8"/>
        <v>1.1251333557792154</v>
      </c>
      <c r="AE46" s="34">
        <f t="shared" si="9"/>
        <v>6.455454136829049</v>
      </c>
      <c r="AF46" s="9">
        <f t="shared" si="10"/>
        <v>1.1250584846888108</v>
      </c>
      <c r="AG46" s="9">
        <f t="shared" si="11"/>
        <v>0.12784786734341003</v>
      </c>
      <c r="AH46" s="9"/>
      <c r="AI46" s="34"/>
      <c r="AJ46" s="34" t="s">
        <v>54</v>
      </c>
      <c r="AK46" s="34" t="s">
        <v>54</v>
      </c>
      <c r="AL46" s="36">
        <v>41</v>
      </c>
      <c r="AM46" s="34">
        <f t="shared" si="55"/>
        <v>0.12156260552373735</v>
      </c>
      <c r="AN46" s="34">
        <f t="shared" si="12"/>
        <v>2.7721198330211321E-3</v>
      </c>
      <c r="AO46" s="34">
        <f t="shared" si="13"/>
        <v>17.781975191313339</v>
      </c>
      <c r="AP46" s="9">
        <f t="shared" si="56"/>
        <v>2.7813480382755415E-3</v>
      </c>
      <c r="AQ46" s="9">
        <f t="shared" si="14"/>
        <v>3.1606304905265479E-4</v>
      </c>
      <c r="AR46" s="34"/>
      <c r="AS46" s="34"/>
      <c r="AT46" s="34"/>
      <c r="AU46" s="34">
        <v>33.97</v>
      </c>
      <c r="AV46" s="34">
        <v>32.4</v>
      </c>
      <c r="AW46" s="34">
        <f t="shared" si="15"/>
        <v>1.5700000000000003</v>
      </c>
      <c r="AX46" s="34">
        <v>32.42</v>
      </c>
      <c r="AY46" s="34">
        <v>33.89</v>
      </c>
      <c r="AZ46" s="35">
        <f t="shared" si="57"/>
        <v>33.17</v>
      </c>
      <c r="BA46" s="34">
        <f t="shared" si="16"/>
        <v>27.745720050101703</v>
      </c>
      <c r="BB46" s="34">
        <f t="shared" si="17"/>
        <v>0.63271480979666916</v>
      </c>
      <c r="BC46" s="34">
        <f t="shared" si="18"/>
        <v>9.5257679985545831</v>
      </c>
      <c r="BD46" s="9">
        <f t="shared" si="58"/>
        <v>0.63287829698514153</v>
      </c>
      <c r="BE46" s="9">
        <f t="shared" si="19"/>
        <v>7.1918163952036498E-2</v>
      </c>
      <c r="BF46" s="34"/>
      <c r="BG46" s="34"/>
      <c r="BH46" s="34">
        <v>32.520000000000003</v>
      </c>
      <c r="BI46" s="34">
        <v>33</v>
      </c>
      <c r="BJ46" s="34">
        <f t="shared" si="59"/>
        <v>0.47999999999999687</v>
      </c>
      <c r="BK46" s="36">
        <f t="shared" si="20"/>
        <v>32.760000000000005</v>
      </c>
      <c r="BL46" s="34">
        <f t="shared" si="60"/>
        <v>36.871261784023844</v>
      </c>
      <c r="BM46" s="34">
        <f t="shared" si="21"/>
        <v>0.84081412717044735</v>
      </c>
      <c r="BN46" s="34">
        <f t="shared" si="22"/>
        <v>39.478441537495513</v>
      </c>
      <c r="BO46" s="37"/>
      <c r="BP46" s="34">
        <v>29.38</v>
      </c>
      <c r="BQ46" s="34">
        <v>29.6</v>
      </c>
      <c r="BR46" s="34">
        <f t="shared" si="61"/>
        <v>0.22000000000000242</v>
      </c>
      <c r="BS46" s="38">
        <f t="shared" si="62"/>
        <v>29.490000000000002</v>
      </c>
      <c r="BT46" s="34">
        <f t="shared" si="23"/>
        <v>356.13282112031402</v>
      </c>
      <c r="BU46" s="34">
        <f t="shared" si="24"/>
        <v>8.1212709481174468</v>
      </c>
      <c r="BV46" s="34">
        <f t="shared" si="25"/>
        <v>27.717113484447058</v>
      </c>
      <c r="BW46" s="9">
        <f t="shared" si="63"/>
        <v>8.1116758383202505</v>
      </c>
      <c r="BX46" s="9">
        <f t="shared" si="26"/>
        <v>0.92178359669645149</v>
      </c>
      <c r="BY46" s="34"/>
      <c r="BZ46" s="34"/>
      <c r="CA46" s="34"/>
      <c r="CB46" s="34">
        <v>38.96</v>
      </c>
      <c r="CC46" s="34" t="s">
        <v>54</v>
      </c>
      <c r="CD46" s="39">
        <f t="shared" si="64"/>
        <v>0</v>
      </c>
      <c r="CE46" s="40">
        <f t="shared" si="65"/>
        <v>38.96</v>
      </c>
      <c r="CF46" s="34">
        <f t="shared" si="66"/>
        <v>0.50032015679253672</v>
      </c>
      <c r="CG46" s="34">
        <f t="shared" si="27"/>
        <v>1.1409326277018687E-2</v>
      </c>
      <c r="CH46" s="34">
        <f t="shared" si="28"/>
        <v>55.648568877662903</v>
      </c>
      <c r="CI46" s="9">
        <f t="shared" si="67"/>
        <v>1.1438169499575239E-2</v>
      </c>
      <c r="CJ46" s="9">
        <f t="shared" si="29"/>
        <v>1.2997951633044354E-3</v>
      </c>
      <c r="CK46" s="37"/>
      <c r="CL46" s="34"/>
      <c r="CM46" s="34"/>
      <c r="CN46" s="34"/>
      <c r="CO46" s="34">
        <v>32.35</v>
      </c>
      <c r="CP46" s="34">
        <v>27.06</v>
      </c>
      <c r="CQ46" s="34">
        <f t="shared" si="68"/>
        <v>5.2900000000000027</v>
      </c>
      <c r="CR46" s="41">
        <f t="shared" si="69"/>
        <v>29.704999999999998</v>
      </c>
      <c r="CS46" s="37"/>
      <c r="CT46" s="34"/>
      <c r="CU46" s="42" t="s">
        <v>54</v>
      </c>
      <c r="CV46" s="42">
        <v>32.159999999999997</v>
      </c>
      <c r="CW46" s="42" t="e">
        <f t="shared" si="70"/>
        <v>#VALUE!</v>
      </c>
      <c r="CX46" s="43">
        <f t="shared" si="71"/>
        <v>32.159999999999997</v>
      </c>
      <c r="CY46" s="42">
        <f t="shared" si="30"/>
        <v>55.899509871926206</v>
      </c>
      <c r="CZ46" s="42">
        <f t="shared" si="31"/>
        <v>1.2747352634019378</v>
      </c>
      <c r="DA46" s="42">
        <f t="shared" si="32"/>
        <v>1778.0665015230652</v>
      </c>
      <c r="DB46" s="34"/>
      <c r="DC46" s="42">
        <v>25.49</v>
      </c>
      <c r="DD46" s="42">
        <f t="shared" si="72"/>
        <v>5.5600000000000023</v>
      </c>
      <c r="DE46" s="44">
        <f t="shared" si="73"/>
        <v>31.36</v>
      </c>
      <c r="DF46" s="42">
        <v>31.05</v>
      </c>
      <c r="DG46" s="42">
        <f t="shared" si="74"/>
        <v>0.30999999999999872</v>
      </c>
      <c r="DH46" s="37"/>
      <c r="DI46" s="34"/>
      <c r="DJ46" s="34"/>
      <c r="DK46" s="34"/>
      <c r="DL46" s="34"/>
      <c r="DM46" s="34">
        <v>27.39</v>
      </c>
      <c r="DN46" s="74">
        <v>33.26</v>
      </c>
      <c r="DO46" s="34">
        <f t="shared" si="75"/>
        <v>5.8699999999999974</v>
      </c>
      <c r="DP46" s="74">
        <f t="shared" si="33"/>
        <v>32.22</v>
      </c>
      <c r="DQ46" s="55">
        <v>25.87</v>
      </c>
      <c r="DR46" s="72">
        <f t="shared" si="76"/>
        <v>31.87</v>
      </c>
      <c r="DS46" s="55">
        <v>26.69</v>
      </c>
      <c r="DT46" s="55">
        <f t="shared" si="77"/>
        <v>5.7099999999999973</v>
      </c>
      <c r="DU46" s="71">
        <f t="shared" si="78"/>
        <v>32.25</v>
      </c>
      <c r="DV46" s="9">
        <f>MAX(DN46,DP46,DR46)-MIN(DN46,DP46,DR46)</f>
        <v>1.389999999999997</v>
      </c>
      <c r="DW46" s="51">
        <f t="shared" si="79"/>
        <v>32.4</v>
      </c>
      <c r="DX46" s="34">
        <f t="shared" si="34"/>
        <v>47.328201354933626</v>
      </c>
      <c r="DY46" s="34">
        <f t="shared" si="35"/>
        <v>1.0792747084678931</v>
      </c>
      <c r="DZ46" s="34">
        <f t="shared" si="36"/>
        <v>23.75368538552588</v>
      </c>
      <c r="EA46" s="9">
        <f t="shared" si="80"/>
        <v>1.0792282365044321</v>
      </c>
      <c r="EB46" s="9">
        <f t="shared" si="37"/>
        <v>0.12263987187478985</v>
      </c>
      <c r="EC46" s="34"/>
      <c r="ED46" s="34"/>
      <c r="EE46" s="34"/>
      <c r="EF46" s="34">
        <v>28.4</v>
      </c>
      <c r="EG46" s="34">
        <v>23.42</v>
      </c>
      <c r="EH46" s="34">
        <f t="shared" si="81"/>
        <v>4.9799999999999969</v>
      </c>
      <c r="EI46" s="34">
        <f t="shared" si="82"/>
        <v>28.73</v>
      </c>
      <c r="EJ46" s="34">
        <f t="shared" si="83"/>
        <v>0.33000000000000185</v>
      </c>
      <c r="EK46" s="45">
        <f t="shared" si="84"/>
        <v>28.564999999999998</v>
      </c>
      <c r="EL46" s="34">
        <f t="shared" si="38"/>
        <v>676.42865970178002</v>
      </c>
      <c r="EM46" s="34">
        <f t="shared" si="39"/>
        <v>15.42531352552369</v>
      </c>
      <c r="EN46" s="34">
        <f t="shared" si="40"/>
        <v>26.039941246163284</v>
      </c>
      <c r="EO46" s="9">
        <f t="shared" si="85"/>
        <v>15.4015110896281</v>
      </c>
      <c r="EP46" s="9">
        <f t="shared" si="41"/>
        <v>1.7501759894904199</v>
      </c>
      <c r="EQ46" s="34"/>
      <c r="ER46" s="42">
        <v>34.72</v>
      </c>
      <c r="ES46" s="34">
        <v>31.13</v>
      </c>
      <c r="ET46" s="34">
        <v>29.64</v>
      </c>
      <c r="EU46" s="34">
        <v>28.2</v>
      </c>
      <c r="EV46" s="34">
        <f t="shared" si="86"/>
        <v>2.9299999999999997</v>
      </c>
      <c r="EW46" s="36">
        <f t="shared" si="87"/>
        <v>29.656666666666666</v>
      </c>
      <c r="EX46" s="34">
        <f t="shared" si="42"/>
        <v>317.25757476472705</v>
      </c>
      <c r="EY46" s="34">
        <f>EX46/I46</f>
        <v>7.2347578549535978</v>
      </c>
      <c r="EZ46" s="34">
        <f t="shared" si="43"/>
        <v>4.5722503307365363</v>
      </c>
      <c r="FA46" s="9">
        <f t="shared" si="88"/>
        <v>7.2266816063294854</v>
      </c>
      <c r="FB46" s="9">
        <f t="shared" si="44"/>
        <v>0.82121582469966148</v>
      </c>
      <c r="FC46" s="34"/>
      <c r="FD46" s="34"/>
      <c r="FE46" s="46">
        <v>25.37</v>
      </c>
      <c r="FF46" s="34">
        <v>30.24</v>
      </c>
      <c r="FG46" s="34">
        <v>30.72</v>
      </c>
      <c r="FH46" s="34">
        <f t="shared" si="89"/>
        <v>0.48000000000000043</v>
      </c>
      <c r="FI46" s="36">
        <f t="shared" si="90"/>
        <v>30.479999999999997</v>
      </c>
      <c r="FJ46" s="34">
        <f t="shared" si="45"/>
        <v>179.23548691497649</v>
      </c>
      <c r="FK46" s="34">
        <f>FJ46/I46</f>
        <v>4.0872951506553905</v>
      </c>
      <c r="FL46" s="34">
        <f t="shared" si="46"/>
        <v>7.6563539062293371</v>
      </c>
      <c r="FM46" s="9">
        <f t="shared" si="91"/>
        <v>4.0840485028287956</v>
      </c>
      <c r="FN46" s="9">
        <f t="shared" si="47"/>
        <v>0.4640975543223696</v>
      </c>
      <c r="FO46" s="37"/>
      <c r="FP46" s="37"/>
      <c r="FQ46" s="42">
        <v>28.62</v>
      </c>
      <c r="FR46" s="42">
        <v>34.71</v>
      </c>
      <c r="FS46" s="74">
        <v>34.840000000000003</v>
      </c>
      <c r="FT46" s="34">
        <v>34.380000000000003</v>
      </c>
      <c r="FU46" s="55">
        <v>26.89</v>
      </c>
      <c r="FV46" s="55">
        <f t="shared" si="92"/>
        <v>7.7199999999999989</v>
      </c>
      <c r="FW46" s="71">
        <f t="shared" si="93"/>
        <v>33.11</v>
      </c>
      <c r="FX46" s="55">
        <v>29.02</v>
      </c>
      <c r="FY46" s="55">
        <f t="shared" si="94"/>
        <v>5.59</v>
      </c>
      <c r="FZ46" s="71">
        <f t="shared" si="95"/>
        <v>34.479999999999997</v>
      </c>
      <c r="GA46" s="34">
        <f t="shared" si="96"/>
        <v>0.46000000000000085</v>
      </c>
      <c r="GB46" s="11">
        <f t="shared" si="97"/>
        <v>34.143333333333338</v>
      </c>
      <c r="GC46" s="34">
        <f t="shared" si="48"/>
        <v>14.12628617219567</v>
      </c>
      <c r="GD46" s="34">
        <f>GC46/I46</f>
        <v>0.32213654763453647</v>
      </c>
      <c r="GE46" s="34">
        <f t="shared" si="49"/>
        <v>6.1042175054288101</v>
      </c>
      <c r="GF46" s="9">
        <f t="shared" si="98"/>
        <v>0.32234257710989495</v>
      </c>
      <c r="GG46" s="9">
        <f t="shared" si="50"/>
        <v>3.6629927775601458E-2</v>
      </c>
    </row>
    <row r="47" spans="1:189" s="47" customFormat="1" ht="15.75" customHeight="1">
      <c r="A47" s="32" t="s">
        <v>89</v>
      </c>
      <c r="B47" s="32" t="s">
        <v>107</v>
      </c>
      <c r="C47" s="31">
        <v>24.65</v>
      </c>
      <c r="D47" s="31">
        <v>28.53</v>
      </c>
      <c r="E47" s="31">
        <f t="shared" si="0"/>
        <v>3.8800000000000026</v>
      </c>
      <c r="F47" s="31">
        <f t="shared" si="1"/>
        <v>29.099999999999998</v>
      </c>
      <c r="G47" s="31">
        <f t="shared" si="2"/>
        <v>0.56999999999999673</v>
      </c>
      <c r="H47" s="33">
        <f t="shared" si="3"/>
        <v>28.814999999999998</v>
      </c>
      <c r="I47" s="54">
        <f t="shared" si="4"/>
        <v>568.750773100228</v>
      </c>
      <c r="J47" s="54"/>
      <c r="K47" s="34">
        <v>19.420000000000002</v>
      </c>
      <c r="L47" s="34">
        <v>25.89</v>
      </c>
      <c r="M47" s="34">
        <v>25.71</v>
      </c>
      <c r="N47" s="42">
        <v>24.91</v>
      </c>
      <c r="O47" s="34">
        <v>26.04</v>
      </c>
      <c r="P47">
        <v>25.45</v>
      </c>
      <c r="Q47" s="51">
        <f t="shared" si="51"/>
        <v>25.772500000000001</v>
      </c>
      <c r="R47" s="54">
        <f t="shared" si="5"/>
        <v>4691.6218475129117</v>
      </c>
      <c r="S47" s="49"/>
      <c r="T47" s="31">
        <v>24.6</v>
      </c>
      <c r="U47" s="31">
        <v>31.07</v>
      </c>
      <c r="V47" s="31">
        <f t="shared" si="52"/>
        <v>6.4699999999999989</v>
      </c>
      <c r="W47" s="31">
        <f t="shared" si="53"/>
        <v>30.220000000000002</v>
      </c>
      <c r="X47" s="31">
        <f t="shared" si="54"/>
        <v>0.84999999999999787</v>
      </c>
      <c r="Y47" s="31">
        <v>31.62</v>
      </c>
      <c r="Z47" s="31">
        <v>30.7</v>
      </c>
      <c r="AA47" s="31">
        <v>31.25</v>
      </c>
      <c r="AB47" s="35">
        <f t="shared" si="6"/>
        <v>30.972000000000001</v>
      </c>
      <c r="AC47" s="34">
        <f t="shared" si="7"/>
        <v>127.41882620495633</v>
      </c>
      <c r="AD47" s="34">
        <f t="shared" si="8"/>
        <v>0.22403279649257193</v>
      </c>
      <c r="AE47" s="34">
        <f t="shared" si="9"/>
        <v>1.2853884701531755</v>
      </c>
      <c r="AF47" s="9">
        <f t="shared" si="10"/>
        <v>0.22422203991550316</v>
      </c>
      <c r="AG47" s="9">
        <f t="shared" si="11"/>
        <v>2.7214135169335508E-2</v>
      </c>
      <c r="AH47" s="9"/>
      <c r="AI47" s="34"/>
      <c r="AJ47" s="34">
        <v>37.409999999999997</v>
      </c>
      <c r="AK47" s="34">
        <v>37.97</v>
      </c>
      <c r="AL47" s="36">
        <f t="shared" si="99"/>
        <v>37.69</v>
      </c>
      <c r="AM47" s="34">
        <f t="shared" si="55"/>
        <v>1.2071799120607207</v>
      </c>
      <c r="AN47" s="34">
        <f t="shared" si="12"/>
        <v>2.1225112459723823E-3</v>
      </c>
      <c r="AO47" s="34">
        <f t="shared" si="13"/>
        <v>13.61501110795478</v>
      </c>
      <c r="AP47" s="9">
        <f t="shared" si="56"/>
        <v>2.1298979153618323E-3</v>
      </c>
      <c r="AQ47" s="9">
        <f t="shared" si="14"/>
        <v>2.5850861845421629E-4</v>
      </c>
      <c r="AR47" s="34"/>
      <c r="AS47" s="34"/>
      <c r="AT47" s="34"/>
      <c r="AU47" s="34">
        <v>32.880000000000003</v>
      </c>
      <c r="AV47" s="34">
        <v>32.32</v>
      </c>
      <c r="AW47" s="34">
        <f t="shared" si="15"/>
        <v>0.56000000000000227</v>
      </c>
      <c r="AX47" s="34">
        <v>31.97</v>
      </c>
      <c r="AY47" s="34">
        <v>32.39</v>
      </c>
      <c r="AZ47" s="35">
        <f t="shared" si="57"/>
        <v>32.39</v>
      </c>
      <c r="BA47" s="34">
        <f t="shared" si="16"/>
        <v>47.657581583527929</v>
      </c>
      <c r="BB47" s="34">
        <f t="shared" si="17"/>
        <v>8.3793436136797086E-2</v>
      </c>
      <c r="BC47" s="34">
        <f t="shared" si="18"/>
        <v>1.2615428311174499</v>
      </c>
      <c r="BD47" s="9">
        <f t="shared" si="58"/>
        <v>8.3910781423766317E-2</v>
      </c>
      <c r="BE47" s="9">
        <f t="shared" si="19"/>
        <v>1.0184366125165439E-2</v>
      </c>
      <c r="BF47" s="34"/>
      <c r="BG47" s="34"/>
      <c r="BH47" s="34">
        <v>31.44</v>
      </c>
      <c r="BI47" s="34">
        <v>32.54</v>
      </c>
      <c r="BJ47" s="34">
        <f t="shared" si="59"/>
        <v>1.0999999999999979</v>
      </c>
      <c r="BK47" s="36">
        <f t="shared" si="20"/>
        <v>31.990000000000002</v>
      </c>
      <c r="BL47" s="34">
        <f t="shared" si="60"/>
        <v>62.894403128613483</v>
      </c>
      <c r="BM47" s="34">
        <f t="shared" si="21"/>
        <v>0.11058341562470268</v>
      </c>
      <c r="BN47" s="34">
        <f t="shared" si="22"/>
        <v>5.1921831088256667</v>
      </c>
      <c r="BO47" s="37"/>
      <c r="BP47" s="34">
        <v>28.63</v>
      </c>
      <c r="BQ47" s="34">
        <v>28.77</v>
      </c>
      <c r="BR47" s="34">
        <f t="shared" si="61"/>
        <v>0.14000000000000057</v>
      </c>
      <c r="BS47" s="38">
        <f t="shared" si="62"/>
        <v>28.7</v>
      </c>
      <c r="BT47" s="34">
        <f t="shared" si="23"/>
        <v>615.97062272356004</v>
      </c>
      <c r="BU47" s="34">
        <f t="shared" si="24"/>
        <v>1.0830237985716298</v>
      </c>
      <c r="BV47" s="34">
        <f t="shared" si="25"/>
        <v>3.6962556382046574</v>
      </c>
      <c r="BW47" s="9">
        <f t="shared" si="63"/>
        <v>1.0829750455259235</v>
      </c>
      <c r="BX47" s="9">
        <f t="shared" si="26"/>
        <v>0.13144216012425097</v>
      </c>
      <c r="BY47" s="34"/>
      <c r="BZ47" s="34"/>
      <c r="CA47" s="34"/>
      <c r="CB47" s="34" t="s">
        <v>54</v>
      </c>
      <c r="CC47" s="34">
        <v>37.39</v>
      </c>
      <c r="CD47" s="39">
        <f t="shared" si="64"/>
        <v>0</v>
      </c>
      <c r="CE47" s="40">
        <f t="shared" si="65"/>
        <v>37.39</v>
      </c>
      <c r="CF47" s="34">
        <f t="shared" si="66"/>
        <v>1.4863873480397218</v>
      </c>
      <c r="CG47" s="34">
        <f t="shared" si="27"/>
        <v>2.6134247518249678E-3</v>
      </c>
      <c r="CH47" s="34">
        <f t="shared" si="28"/>
        <v>12.746883012843703</v>
      </c>
      <c r="CI47" s="9">
        <f t="shared" si="67"/>
        <v>2.6222119194926983E-3</v>
      </c>
      <c r="CJ47" s="9">
        <f t="shared" si="29"/>
        <v>3.1826144141142008E-4</v>
      </c>
      <c r="CK47" s="37"/>
      <c r="CL47" s="34"/>
      <c r="CM47" s="34"/>
      <c r="CN47" s="34"/>
      <c r="CO47" s="34">
        <v>30.45</v>
      </c>
      <c r="CP47" s="34">
        <v>29.13</v>
      </c>
      <c r="CQ47" s="34">
        <f t="shared" si="68"/>
        <v>1.3200000000000003</v>
      </c>
      <c r="CR47" s="41">
        <f t="shared" si="69"/>
        <v>29.79</v>
      </c>
      <c r="CS47" s="37"/>
      <c r="CT47" s="34"/>
      <c r="CU47" s="42">
        <v>31.09</v>
      </c>
      <c r="CV47" s="42">
        <v>31.07</v>
      </c>
      <c r="CW47" s="42">
        <f t="shared" si="70"/>
        <v>1.9999999999999574E-2</v>
      </c>
      <c r="CX47" s="43">
        <f t="shared" si="71"/>
        <v>31.08</v>
      </c>
      <c r="CY47" s="42">
        <f t="shared" si="30"/>
        <v>118.223551050277</v>
      </c>
      <c r="CZ47" s="42">
        <f t="shared" si="31"/>
        <v>0.20786530171352061</v>
      </c>
      <c r="DA47" s="42">
        <f t="shared" si="32"/>
        <v>289.94124538410739</v>
      </c>
      <c r="DB47" s="34"/>
      <c r="DC47" s="42">
        <v>25.3</v>
      </c>
      <c r="DD47" s="42">
        <f t="shared" si="72"/>
        <v>6.7799999999999976</v>
      </c>
      <c r="DE47" s="44">
        <f t="shared" si="73"/>
        <v>31.17</v>
      </c>
      <c r="DF47" s="42">
        <v>32.08</v>
      </c>
      <c r="DG47" s="42">
        <f t="shared" si="74"/>
        <v>0.90999999999999659</v>
      </c>
      <c r="DH47" s="37"/>
      <c r="DI47" s="34"/>
      <c r="DJ47" s="34"/>
      <c r="DK47" s="34"/>
      <c r="DL47" s="34"/>
      <c r="DM47" s="34">
        <v>26.97</v>
      </c>
      <c r="DN47" s="74">
        <v>32.46</v>
      </c>
      <c r="DO47" s="34">
        <f t="shared" si="75"/>
        <v>5.490000000000002</v>
      </c>
      <c r="DP47" s="74">
        <f t="shared" si="33"/>
        <v>31.799999999999997</v>
      </c>
      <c r="DQ47" s="55">
        <v>24.8</v>
      </c>
      <c r="DR47" s="72">
        <f t="shared" si="76"/>
        <v>30.8</v>
      </c>
      <c r="DS47" s="55">
        <v>25.78</v>
      </c>
      <c r="DT47" s="55">
        <f t="shared" si="77"/>
        <v>5.8199999999999967</v>
      </c>
      <c r="DU47" s="71">
        <f t="shared" si="78"/>
        <v>31.34</v>
      </c>
      <c r="DV47" s="9">
        <f>MAX(DN47,DP47,DR47)-MIN(DN47,DP47,DR47)</f>
        <v>1.6600000000000001</v>
      </c>
      <c r="DW47" s="51">
        <f t="shared" si="79"/>
        <v>31.599999999999998</v>
      </c>
      <c r="DX47" s="34">
        <f t="shared" si="34"/>
        <v>82.428994084730348</v>
      </c>
      <c r="DY47" s="34">
        <f t="shared" si="35"/>
        <v>0.14492990248683901</v>
      </c>
      <c r="DZ47" s="34">
        <f t="shared" si="36"/>
        <v>3.1897525992380205</v>
      </c>
      <c r="EA47" s="9">
        <f t="shared" si="80"/>
        <v>0.14508798929796501</v>
      </c>
      <c r="EB47" s="9">
        <f t="shared" si="37"/>
        <v>1.7609527384952323E-2</v>
      </c>
      <c r="EC47" s="34"/>
      <c r="ED47" s="34"/>
      <c r="EE47" s="34"/>
      <c r="EF47" s="34">
        <v>28.4</v>
      </c>
      <c r="EG47" s="34">
        <v>23.25</v>
      </c>
      <c r="EH47" s="34">
        <f t="shared" si="81"/>
        <v>5.1499999999999986</v>
      </c>
      <c r="EI47" s="34">
        <f t="shared" si="82"/>
        <v>28.56</v>
      </c>
      <c r="EJ47" s="34">
        <f t="shared" si="83"/>
        <v>0.16000000000000014</v>
      </c>
      <c r="EK47" s="45">
        <f t="shared" si="84"/>
        <v>28.479999999999997</v>
      </c>
      <c r="EL47" s="34">
        <f t="shared" si="38"/>
        <v>717.50346049710652</v>
      </c>
      <c r="EM47" s="34">
        <f t="shared" si="39"/>
        <v>1.2615428311174615</v>
      </c>
      <c r="EN47" s="34">
        <f t="shared" si="40"/>
        <v>2.1296488494357466</v>
      </c>
      <c r="EO47" s="9">
        <f t="shared" si="85"/>
        <v>1.2613774088312504</v>
      </c>
      <c r="EP47" s="9">
        <f t="shared" si="41"/>
        <v>0.15309509857468018</v>
      </c>
      <c r="EQ47" s="34"/>
      <c r="ER47" s="42">
        <v>32.06</v>
      </c>
      <c r="ES47" s="34">
        <v>29.16</v>
      </c>
      <c r="ET47" s="34">
        <v>28.23</v>
      </c>
      <c r="EU47" s="34">
        <v>27.07</v>
      </c>
      <c r="EV47" s="34">
        <f t="shared" si="86"/>
        <v>2.09</v>
      </c>
      <c r="EW47" s="36">
        <f t="shared" si="87"/>
        <v>28.153333333333336</v>
      </c>
      <c r="EX47" s="34">
        <f t="shared" si="42"/>
        <v>899.94506546078878</v>
      </c>
      <c r="EY47" s="34">
        <f>EX47/I47</f>
        <v>1.5823188433753499</v>
      </c>
      <c r="EZ47" s="34">
        <f t="shared" si="43"/>
        <v>1</v>
      </c>
      <c r="FA47" s="9">
        <f t="shared" si="88"/>
        <v>1.581909061541618</v>
      </c>
      <c r="FB47" s="9">
        <f t="shared" si="44"/>
        <v>0.19199846296382617</v>
      </c>
      <c r="FC47" s="34"/>
      <c r="FD47" s="34"/>
      <c r="FE47" s="46">
        <v>24.43</v>
      </c>
      <c r="FF47" s="34">
        <v>29.22</v>
      </c>
      <c r="FG47" s="34">
        <v>29.13</v>
      </c>
      <c r="FH47" s="34">
        <f t="shared" si="89"/>
        <v>8.9999999999999858E-2</v>
      </c>
      <c r="FI47" s="36">
        <f t="shared" si="90"/>
        <v>29.174999999999997</v>
      </c>
      <c r="FJ47" s="34">
        <f t="shared" si="45"/>
        <v>443.08801189332712</v>
      </c>
      <c r="FK47" s="34">
        <f>FJ47/I47</f>
        <v>0.77905478612025381</v>
      </c>
      <c r="FL47" s="34">
        <f t="shared" si="46"/>
        <v>1.4593316447729578</v>
      </c>
      <c r="FM47" s="9">
        <f t="shared" si="91"/>
        <v>0.77916457966050023</v>
      </c>
      <c r="FN47" s="9">
        <f t="shared" si="47"/>
        <v>9.4568269015972095E-2</v>
      </c>
      <c r="FO47" s="37"/>
      <c r="FP47" s="37"/>
      <c r="FQ47" s="42">
        <v>29.8</v>
      </c>
      <c r="FR47" s="42">
        <v>33.43</v>
      </c>
      <c r="FS47" s="74">
        <v>33.49</v>
      </c>
      <c r="FT47" s="34">
        <v>32.479999999999997</v>
      </c>
      <c r="FU47" s="55">
        <v>26.44</v>
      </c>
      <c r="FV47" s="55">
        <f t="shared" si="92"/>
        <v>6.5449999999999982</v>
      </c>
      <c r="FW47" s="71">
        <f t="shared" si="93"/>
        <v>32.660000000000004</v>
      </c>
      <c r="FX47" s="55">
        <v>27.35</v>
      </c>
      <c r="FY47" s="55">
        <f t="shared" si="94"/>
        <v>5.634999999999998</v>
      </c>
      <c r="FZ47" s="71">
        <f t="shared" si="95"/>
        <v>32.81</v>
      </c>
      <c r="GA47" s="34">
        <f t="shared" si="96"/>
        <v>1.0100000000000051</v>
      </c>
      <c r="GB47" s="11">
        <f t="shared" si="97"/>
        <v>32.986666666666672</v>
      </c>
      <c r="GC47" s="34">
        <f t="shared" si="48"/>
        <v>31.507649093031432</v>
      </c>
      <c r="GD47" s="34">
        <f>GC47/I47</f>
        <v>5.5397989037069849E-2</v>
      </c>
      <c r="GE47" s="34">
        <f t="shared" si="49"/>
        <v>1.0497454477884289</v>
      </c>
      <c r="GF47" s="9">
        <f t="shared" si="98"/>
        <v>5.5488527670536254E-2</v>
      </c>
      <c r="GG47" s="9">
        <f t="shared" si="50"/>
        <v>6.7347183753321003E-3</v>
      </c>
    </row>
    <row r="48" spans="1:189" s="47" customFormat="1" ht="15.75" customHeight="1">
      <c r="A48" s="32" t="s">
        <v>95</v>
      </c>
      <c r="B48" s="32" t="s">
        <v>107</v>
      </c>
      <c r="C48" s="31">
        <v>24.41</v>
      </c>
      <c r="D48" s="31">
        <v>28.61</v>
      </c>
      <c r="E48" s="31">
        <f t="shared" si="0"/>
        <v>4.1999999999999993</v>
      </c>
      <c r="F48" s="31">
        <f t="shared" si="1"/>
        <v>28.86</v>
      </c>
      <c r="G48" s="31">
        <f t="shared" si="2"/>
        <v>0.25</v>
      </c>
      <c r="H48" s="33">
        <f t="shared" si="3"/>
        <v>28.734999999999999</v>
      </c>
      <c r="I48" s="54">
        <f t="shared" si="4"/>
        <v>601.1986545659887</v>
      </c>
      <c r="J48" s="54"/>
      <c r="K48" s="34">
        <v>20.86</v>
      </c>
      <c r="L48" s="34">
        <v>27.66</v>
      </c>
      <c r="M48" s="34">
        <v>27.72</v>
      </c>
      <c r="N48" s="42">
        <v>26.87</v>
      </c>
      <c r="O48" s="34">
        <v>27.4</v>
      </c>
      <c r="P48">
        <v>26.89</v>
      </c>
      <c r="Q48" s="51">
        <f t="shared" si="51"/>
        <v>27.4175</v>
      </c>
      <c r="R48" s="54">
        <f t="shared" si="5"/>
        <v>1499.1635001953375</v>
      </c>
      <c r="S48" s="49"/>
      <c r="T48" s="31">
        <v>23.63</v>
      </c>
      <c r="U48" s="31">
        <v>30.15</v>
      </c>
      <c r="V48" s="31">
        <f t="shared" si="52"/>
        <v>6.52</v>
      </c>
      <c r="W48" s="31">
        <f t="shared" si="53"/>
        <v>29.25</v>
      </c>
      <c r="X48" s="31">
        <f t="shared" si="54"/>
        <v>0.89999999999999858</v>
      </c>
      <c r="Y48" s="31">
        <v>30.3</v>
      </c>
      <c r="Z48" s="31">
        <v>28.63</v>
      </c>
      <c r="AA48" s="31">
        <v>29.48</v>
      </c>
      <c r="AB48" s="35">
        <f t="shared" si="6"/>
        <v>29.562000000000001</v>
      </c>
      <c r="AC48" s="34">
        <f t="shared" si="7"/>
        <v>338.7861129288961</v>
      </c>
      <c r="AD48" s="34">
        <f t="shared" si="8"/>
        <v>0.5635177496753867</v>
      </c>
      <c r="AE48" s="34">
        <f t="shared" si="9"/>
        <v>3.2331838440601781</v>
      </c>
      <c r="AF48" s="9">
        <f t="shared" si="10"/>
        <v>0.5637002060727101</v>
      </c>
      <c r="AG48" s="9">
        <f t="shared" si="11"/>
        <v>0.22617321647229854</v>
      </c>
      <c r="AH48" s="9"/>
      <c r="AI48" s="34"/>
      <c r="AJ48" s="34">
        <v>37.369999999999997</v>
      </c>
      <c r="AK48" s="34">
        <v>37.229999999999997</v>
      </c>
      <c r="AL48" s="36">
        <f t="shared" si="99"/>
        <v>37.299999999999997</v>
      </c>
      <c r="AM48" s="34">
        <f t="shared" si="55"/>
        <v>1.5821221107222572</v>
      </c>
      <c r="AN48" s="34">
        <f t="shared" si="12"/>
        <v>2.6316128599196665E-3</v>
      </c>
      <c r="AO48" s="34">
        <f t="shared" si="13"/>
        <v>16.880682440496766</v>
      </c>
      <c r="AP48" s="9">
        <f t="shared" si="56"/>
        <v>2.6404508457580625E-3</v>
      </c>
      <c r="AQ48" s="9">
        <f t="shared" si="14"/>
        <v>1.0594270754002016E-3</v>
      </c>
      <c r="AR48" s="34"/>
      <c r="AS48" s="34"/>
      <c r="AT48" s="34"/>
      <c r="AU48" s="34">
        <v>31.3</v>
      </c>
      <c r="AV48" s="34">
        <v>31.63</v>
      </c>
      <c r="AW48" s="34">
        <f t="shared" si="15"/>
        <v>0.32999999999999829</v>
      </c>
      <c r="AX48" s="34">
        <v>30.66</v>
      </c>
      <c r="AY48" s="34">
        <v>32.43</v>
      </c>
      <c r="AZ48" s="35">
        <f t="shared" si="57"/>
        <v>31.505000000000003</v>
      </c>
      <c r="BA48" s="34">
        <f t="shared" si="16"/>
        <v>88.042831251400216</v>
      </c>
      <c r="BB48" s="34">
        <f t="shared" si="17"/>
        <v>0.1464454894945818</v>
      </c>
      <c r="BC48" s="34">
        <f t="shared" si="18"/>
        <v>2.2047939067657532</v>
      </c>
      <c r="BD48" s="9">
        <f t="shared" si="58"/>
        <v>0.14660436865398455</v>
      </c>
      <c r="BE48" s="9">
        <f t="shared" si="19"/>
        <v>5.882201434406667E-2</v>
      </c>
      <c r="BF48" s="34"/>
      <c r="BG48" s="34"/>
      <c r="BH48" s="34">
        <v>30.29</v>
      </c>
      <c r="BI48" s="34">
        <v>30.5</v>
      </c>
      <c r="BJ48" s="34">
        <f t="shared" si="59"/>
        <v>0.21000000000000085</v>
      </c>
      <c r="BK48" s="36">
        <f t="shared" si="20"/>
        <v>30.395</v>
      </c>
      <c r="BL48" s="34">
        <f t="shared" si="60"/>
        <v>190.11920955873788</v>
      </c>
      <c r="BM48" s="34">
        <f t="shared" si="21"/>
        <v>0.31623359120120925</v>
      </c>
      <c r="BN48" s="34">
        <f t="shared" si="22"/>
        <v>14.848001406021087</v>
      </c>
      <c r="BO48" s="37"/>
      <c r="BP48" s="34">
        <v>27.37</v>
      </c>
      <c r="BQ48" s="34">
        <v>26.91</v>
      </c>
      <c r="BR48" s="34">
        <f t="shared" si="61"/>
        <v>0.46000000000000085</v>
      </c>
      <c r="BS48" s="38">
        <f t="shared" si="62"/>
        <v>27.14</v>
      </c>
      <c r="BT48" s="34">
        <f t="shared" si="23"/>
        <v>1817.3224851205027</v>
      </c>
      <c r="BU48" s="34">
        <f t="shared" si="24"/>
        <v>3.0228319230561915</v>
      </c>
      <c r="BV48" s="34">
        <f t="shared" si="25"/>
        <v>10.316633442106671</v>
      </c>
      <c r="BW48" s="9">
        <f t="shared" si="63"/>
        <v>3.0209451711256485</v>
      </c>
      <c r="BX48" s="9">
        <f t="shared" si="26"/>
        <v>1.2120926669517924</v>
      </c>
      <c r="BY48" s="34"/>
      <c r="BZ48" s="34"/>
      <c r="CA48" s="34"/>
      <c r="CB48" s="34">
        <v>34.72</v>
      </c>
      <c r="CC48" s="34">
        <v>34.56</v>
      </c>
      <c r="CD48" s="39">
        <f t="shared" si="64"/>
        <v>0.15999999999999659</v>
      </c>
      <c r="CE48" s="40">
        <f t="shared" si="65"/>
        <v>34.64</v>
      </c>
      <c r="CF48" s="34">
        <f t="shared" si="66"/>
        <v>10.009952116549659</v>
      </c>
      <c r="CG48" s="34">
        <f t="shared" si="27"/>
        <v>1.6649990881592944E-2</v>
      </c>
      <c r="CH48" s="34">
        <f t="shared" si="28"/>
        <v>81.209717549500724</v>
      </c>
      <c r="CI48" s="9">
        <f t="shared" si="67"/>
        <v>1.6688522000747677E-2</v>
      </c>
      <c r="CJ48" s="9">
        <f t="shared" si="29"/>
        <v>6.6959292517820334E-3</v>
      </c>
      <c r="CK48" s="37"/>
      <c r="CL48" s="34"/>
      <c r="CM48" s="34"/>
      <c r="CN48" s="34"/>
      <c r="CO48" s="34">
        <v>30.48</v>
      </c>
      <c r="CP48" s="34">
        <v>25.98</v>
      </c>
      <c r="CQ48" s="34">
        <f t="shared" si="68"/>
        <v>4.5</v>
      </c>
      <c r="CR48" s="41">
        <f t="shared" si="69"/>
        <v>28.23</v>
      </c>
      <c r="CS48" s="37"/>
      <c r="CT48" s="34"/>
      <c r="CU48" s="42">
        <v>30.34</v>
      </c>
      <c r="CV48" s="42">
        <v>28.76</v>
      </c>
      <c r="CW48" s="42">
        <f t="shared" si="70"/>
        <v>1.5799999999999983</v>
      </c>
      <c r="CX48" s="43">
        <f t="shared" si="71"/>
        <v>29.55</v>
      </c>
      <c r="CY48" s="42">
        <f t="shared" si="30"/>
        <v>341.61741336366299</v>
      </c>
      <c r="CZ48" s="42">
        <f t="shared" si="31"/>
        <v>0.56822717544216728</v>
      </c>
      <c r="DA48" s="42">
        <f t="shared" si="32"/>
        <v>792.59257582036037</v>
      </c>
      <c r="DB48" s="34"/>
      <c r="DC48" s="42">
        <v>25.67</v>
      </c>
      <c r="DD48" s="42">
        <f t="shared" si="72"/>
        <v>5.9699999999999989</v>
      </c>
      <c r="DE48" s="44">
        <f t="shared" si="73"/>
        <v>31.540000000000003</v>
      </c>
      <c r="DF48" s="42">
        <v>31.64</v>
      </c>
      <c r="DG48" s="42">
        <f t="shared" si="74"/>
        <v>9.9999999999997868E-2</v>
      </c>
      <c r="DH48" s="37"/>
      <c r="DI48" s="34"/>
      <c r="DJ48" s="34"/>
      <c r="DK48" s="34"/>
      <c r="DL48" s="34"/>
      <c r="DM48" s="34">
        <v>27.18</v>
      </c>
      <c r="DN48" s="74">
        <v>33.67</v>
      </c>
      <c r="DO48" s="34">
        <f t="shared" si="75"/>
        <v>6.490000000000002</v>
      </c>
      <c r="DP48" s="74">
        <f t="shared" si="33"/>
        <v>32.01</v>
      </c>
      <c r="DQ48" s="55">
        <v>25.2</v>
      </c>
      <c r="DR48" s="72">
        <f t="shared" si="76"/>
        <v>31.2</v>
      </c>
      <c r="DS48" s="55">
        <v>26.23</v>
      </c>
      <c r="DT48" s="55">
        <f t="shared" si="77"/>
        <v>5.9375000000000036</v>
      </c>
      <c r="DU48" s="71">
        <f t="shared" si="78"/>
        <v>31.79</v>
      </c>
      <c r="DV48" s="9">
        <f>MAX(DN48,DP48,DR48)-MIN(DN48,DP48,DR48)</f>
        <v>2.4700000000000024</v>
      </c>
      <c r="DW48" s="51">
        <f t="shared" si="79"/>
        <v>32.167500000000004</v>
      </c>
      <c r="DX48" s="34">
        <f t="shared" si="34"/>
        <v>55.609501250270903</v>
      </c>
      <c r="DY48" s="34">
        <f t="shared" si="35"/>
        <v>9.2497714071592449E-2</v>
      </c>
      <c r="DZ48" s="34">
        <f t="shared" si="36"/>
        <v>2.0357760463561343</v>
      </c>
      <c r="EA48" s="9">
        <f t="shared" si="80"/>
        <v>9.2622082181903431E-2</v>
      </c>
      <c r="EB48" s="9">
        <f t="shared" si="37"/>
        <v>3.7162722343834949E-2</v>
      </c>
      <c r="EC48" s="34"/>
      <c r="ED48" s="34"/>
      <c r="EE48" s="34"/>
      <c r="EF48" s="34">
        <v>26.55</v>
      </c>
      <c r="EG48" s="34">
        <v>22.37</v>
      </c>
      <c r="EH48" s="34">
        <f t="shared" si="81"/>
        <v>4.18</v>
      </c>
      <c r="EI48" s="34">
        <f t="shared" si="82"/>
        <v>27.68</v>
      </c>
      <c r="EJ48" s="34">
        <f t="shared" si="83"/>
        <v>1.129999999999999</v>
      </c>
      <c r="EK48" s="45">
        <f t="shared" si="84"/>
        <v>27.115000000000002</v>
      </c>
      <c r="EL48" s="34">
        <f t="shared" si="38"/>
        <v>1849.1068183193192</v>
      </c>
      <c r="EM48" s="34">
        <f t="shared" si="39"/>
        <v>3.0757001937308193</v>
      </c>
      <c r="EN48" s="34">
        <f t="shared" si="40"/>
        <v>5.1921831088256258</v>
      </c>
      <c r="EO48" s="9">
        <f t="shared" si="85"/>
        <v>3.0737503625760194</v>
      </c>
      <c r="EP48" s="9">
        <f t="shared" si="41"/>
        <v>1.2332796735700324</v>
      </c>
      <c r="EQ48" s="34"/>
      <c r="ER48" s="42">
        <v>31.95</v>
      </c>
      <c r="ES48" s="34">
        <v>28.13</v>
      </c>
      <c r="ET48" s="34">
        <v>27.36</v>
      </c>
      <c r="EU48" s="34">
        <v>26.86</v>
      </c>
      <c r="EV48" s="34">
        <f t="shared" si="86"/>
        <v>1.2699999999999996</v>
      </c>
      <c r="EW48" s="36">
        <f t="shared" si="87"/>
        <v>27.45</v>
      </c>
      <c r="EX48" s="34">
        <f t="shared" si="42"/>
        <v>1465.7503278595832</v>
      </c>
      <c r="EY48" s="34">
        <f>EX48/I48</f>
        <v>2.4380465869766841</v>
      </c>
      <c r="EZ48" s="34">
        <f t="shared" si="43"/>
        <v>1.5408061385251055</v>
      </c>
      <c r="FA48" s="9">
        <f t="shared" si="88"/>
        <v>2.4368205273503825</v>
      </c>
      <c r="FB48" s="9">
        <f t="shared" si="44"/>
        <v>0.97772456121023343</v>
      </c>
      <c r="FC48" s="34"/>
      <c r="FD48" s="34"/>
      <c r="FE48" s="46">
        <v>24.41</v>
      </c>
      <c r="FF48" s="34">
        <v>27.66</v>
      </c>
      <c r="FG48" s="34">
        <v>27.41</v>
      </c>
      <c r="FH48" s="34">
        <f t="shared" si="89"/>
        <v>0.25</v>
      </c>
      <c r="FI48" s="36">
        <f t="shared" si="90"/>
        <v>27.535</v>
      </c>
      <c r="FJ48" s="34">
        <f t="shared" si="45"/>
        <v>1381.8407635896067</v>
      </c>
      <c r="FK48" s="34">
        <f>FJ48/I48</f>
        <v>2.2984761411137411</v>
      </c>
      <c r="FL48" s="34">
        <f t="shared" si="46"/>
        <v>4.3055238569128838</v>
      </c>
      <c r="FM48" s="9">
        <f t="shared" si="91"/>
        <v>2.2973967099940689</v>
      </c>
      <c r="FN48" s="9">
        <f t="shared" si="47"/>
        <v>0.92178359669645382</v>
      </c>
      <c r="FO48" s="37"/>
      <c r="FP48" s="37"/>
      <c r="FQ48" s="42">
        <v>28.03</v>
      </c>
      <c r="FR48" s="42">
        <v>33.229999999999997</v>
      </c>
      <c r="FS48" s="74">
        <v>32.5</v>
      </c>
      <c r="FT48" s="34">
        <v>32.729999999999997</v>
      </c>
      <c r="FU48" s="55">
        <v>26.08</v>
      </c>
      <c r="FV48" s="55">
        <f t="shared" si="92"/>
        <v>6.5349999999999966</v>
      </c>
      <c r="FW48" s="71">
        <f t="shared" si="93"/>
        <v>32.299999999999997</v>
      </c>
      <c r="FX48" s="55">
        <v>27.11</v>
      </c>
      <c r="FY48" s="55">
        <f t="shared" si="94"/>
        <v>5.5049999999999955</v>
      </c>
      <c r="FZ48" s="71">
        <f t="shared" si="95"/>
        <v>32.57</v>
      </c>
      <c r="GA48" s="34">
        <f t="shared" si="96"/>
        <v>0.72999999999999687</v>
      </c>
      <c r="GB48" s="11">
        <f t="shared" si="97"/>
        <v>32.456666666666671</v>
      </c>
      <c r="GC48" s="34">
        <f t="shared" si="48"/>
        <v>45.50425411452958</v>
      </c>
      <c r="GD48" s="34">
        <f>GC48/I48</f>
        <v>7.5689214819317174E-2</v>
      </c>
      <c r="GE48" s="34">
        <f t="shared" si="49"/>
        <v>1.4342471646415067</v>
      </c>
      <c r="GF48" s="9">
        <f t="shared" si="98"/>
        <v>7.579956258598286E-2</v>
      </c>
      <c r="GG48" s="9">
        <f t="shared" si="50"/>
        <v>3.0413029288574891E-2</v>
      </c>
    </row>
    <row r="49" spans="1:189" s="47" customFormat="1" ht="15.75" customHeight="1">
      <c r="A49" s="32" t="s">
        <v>101</v>
      </c>
      <c r="B49" s="32" t="s">
        <v>107</v>
      </c>
      <c r="C49" s="31">
        <v>28.22</v>
      </c>
      <c r="D49" s="31">
        <v>32.200000000000003</v>
      </c>
      <c r="E49" s="31">
        <f t="shared" si="0"/>
        <v>3.980000000000004</v>
      </c>
      <c r="F49" s="31">
        <f t="shared" si="1"/>
        <v>32.67</v>
      </c>
      <c r="G49" s="31">
        <f t="shared" si="2"/>
        <v>0.46999999999999886</v>
      </c>
      <c r="H49" s="33">
        <f t="shared" si="3"/>
        <v>32.435000000000002</v>
      </c>
      <c r="I49" s="54">
        <f t="shared" si="4"/>
        <v>46.193194817967338</v>
      </c>
      <c r="J49" s="54"/>
      <c r="K49" s="34">
        <v>21.99</v>
      </c>
      <c r="L49" s="34">
        <v>27.66</v>
      </c>
      <c r="M49" s="34">
        <v>27.58</v>
      </c>
      <c r="N49" s="42">
        <v>26.62</v>
      </c>
      <c r="O49" s="34">
        <v>27.02</v>
      </c>
      <c r="P49">
        <v>28.02</v>
      </c>
      <c r="Q49" s="51">
        <f t="shared" si="51"/>
        <v>27.569999999999997</v>
      </c>
      <c r="R49" s="54">
        <f t="shared" si="5"/>
        <v>1348.7019952692535</v>
      </c>
      <c r="S49" s="49"/>
      <c r="T49" s="31">
        <v>24.64</v>
      </c>
      <c r="U49" s="31">
        <v>30.74</v>
      </c>
      <c r="V49" s="31">
        <f t="shared" si="52"/>
        <v>6.0999999999999979</v>
      </c>
      <c r="W49" s="31">
        <f t="shared" si="53"/>
        <v>30.26</v>
      </c>
      <c r="X49" s="31">
        <f t="shared" si="54"/>
        <v>0.47999999999999687</v>
      </c>
      <c r="Y49" s="31">
        <v>30.65</v>
      </c>
      <c r="Z49" s="31">
        <v>28.82</v>
      </c>
      <c r="AA49" s="31">
        <v>29.93</v>
      </c>
      <c r="AB49" s="35">
        <f t="shared" si="6"/>
        <v>30.080000000000002</v>
      </c>
      <c r="AC49" s="34">
        <f t="shared" si="7"/>
        <v>236.53967730666608</v>
      </c>
      <c r="AD49" s="34">
        <f t="shared" si="8"/>
        <v>5.1206606998886652</v>
      </c>
      <c r="AE49" s="34">
        <f t="shared" si="9"/>
        <v>29.379797628967307</v>
      </c>
      <c r="AF49" s="9">
        <f t="shared" si="10"/>
        <v>5.1159423251097165</v>
      </c>
      <c r="AG49" s="9">
        <f t="shared" si="11"/>
        <v>0.17555560946724902</v>
      </c>
      <c r="AH49" s="9"/>
      <c r="AI49" s="34"/>
      <c r="AJ49" s="34">
        <v>37.67</v>
      </c>
      <c r="AK49" s="34">
        <v>39.18</v>
      </c>
      <c r="AL49" s="36">
        <f t="shared" si="99"/>
        <v>38.424999999999997</v>
      </c>
      <c r="AM49" s="34">
        <f t="shared" si="55"/>
        <v>0.72508680168437112</v>
      </c>
      <c r="AN49" s="34">
        <f t="shared" si="12"/>
        <v>1.569683163378734E-2</v>
      </c>
      <c r="AO49" s="34">
        <f t="shared" si="13"/>
        <v>100.68852990025167</v>
      </c>
      <c r="AP49" s="9">
        <f t="shared" si="56"/>
        <v>1.5733680469636285E-2</v>
      </c>
      <c r="AQ49" s="9">
        <f t="shared" si="14"/>
        <v>5.3990754556653743E-4</v>
      </c>
      <c r="AR49" s="34"/>
      <c r="AS49" s="34"/>
      <c r="AT49" s="34"/>
      <c r="AU49" s="34">
        <v>33.25</v>
      </c>
      <c r="AV49" s="34">
        <v>30.81</v>
      </c>
      <c r="AW49" s="34">
        <f t="shared" si="15"/>
        <v>2.4400000000000013</v>
      </c>
      <c r="AX49" s="34">
        <v>30.74</v>
      </c>
      <c r="AY49" s="34">
        <v>32.5</v>
      </c>
      <c r="AZ49" s="35">
        <f t="shared" si="57"/>
        <v>31.824999999999999</v>
      </c>
      <c r="BA49" s="34">
        <f t="shared" si="16"/>
        <v>70.519625941907705</v>
      </c>
      <c r="BB49" s="34">
        <f t="shared" si="17"/>
        <v>1.5266236990059483</v>
      </c>
      <c r="BC49" s="34">
        <f t="shared" si="18"/>
        <v>22.983914636831759</v>
      </c>
      <c r="BD49" s="9">
        <f t="shared" si="58"/>
        <v>1.5262592089605622</v>
      </c>
      <c r="BE49" s="9">
        <f t="shared" si="19"/>
        <v>5.2374195916746698E-2</v>
      </c>
      <c r="BF49" s="34"/>
      <c r="BG49" s="34"/>
      <c r="BH49" s="34">
        <v>33.61</v>
      </c>
      <c r="BI49" s="34">
        <v>33.32</v>
      </c>
      <c r="BJ49" s="34">
        <f t="shared" si="59"/>
        <v>0.28999999999999915</v>
      </c>
      <c r="BK49" s="36">
        <f t="shared" si="20"/>
        <v>33.465000000000003</v>
      </c>
      <c r="BL49" s="34">
        <f t="shared" si="60"/>
        <v>22.612157407263126</v>
      </c>
      <c r="BM49" s="34">
        <f t="shared" si="21"/>
        <v>0.48951274092148062</v>
      </c>
      <c r="BN49" s="34">
        <f t="shared" si="22"/>
        <v>22.983914636831873</v>
      </c>
      <c r="BO49" s="37"/>
      <c r="BP49" s="34">
        <v>28.82</v>
      </c>
      <c r="BQ49" s="34">
        <v>31.07</v>
      </c>
      <c r="BR49" s="34">
        <f t="shared" si="61"/>
        <v>2.25</v>
      </c>
      <c r="BS49" s="38">
        <f t="shared" si="62"/>
        <v>29.945</v>
      </c>
      <c r="BT49" s="34">
        <f t="shared" si="23"/>
        <v>259.75624645762804</v>
      </c>
      <c r="BU49" s="34">
        <f t="shared" si="24"/>
        <v>5.6232578733998508</v>
      </c>
      <c r="BV49" s="34">
        <f t="shared" si="25"/>
        <v>19.191636090587934</v>
      </c>
      <c r="BW49" s="9">
        <f t="shared" si="63"/>
        <v>5.6177795029519961</v>
      </c>
      <c r="BX49" s="9">
        <f t="shared" si="26"/>
        <v>0.19277635317599215</v>
      </c>
      <c r="BY49" s="34"/>
      <c r="BZ49" s="34"/>
      <c r="CA49" s="34"/>
      <c r="CB49" s="34">
        <v>38.28</v>
      </c>
      <c r="CC49" s="34">
        <v>36.79</v>
      </c>
      <c r="CD49" s="39">
        <f t="shared" si="64"/>
        <v>1.490000000000002</v>
      </c>
      <c r="CE49" s="40">
        <f t="shared" si="65"/>
        <v>37.534999999999997</v>
      </c>
      <c r="CF49" s="34">
        <f t="shared" si="66"/>
        <v>1.3441817664836346</v>
      </c>
      <c r="CG49" s="34">
        <f t="shared" si="27"/>
        <v>2.9099129683076191E-2</v>
      </c>
      <c r="CH49" s="34">
        <f t="shared" si="28"/>
        <v>141.92993373416331</v>
      </c>
      <c r="CI49" s="9">
        <f t="shared" si="67"/>
        <v>2.9157280985525346E-2</v>
      </c>
      <c r="CJ49" s="9">
        <f t="shared" si="29"/>
        <v>1.0005437724929706E-3</v>
      </c>
      <c r="CK49" s="37"/>
      <c r="CL49" s="34"/>
      <c r="CM49" s="34"/>
      <c r="CN49" s="34"/>
      <c r="CO49" s="34">
        <v>31.16</v>
      </c>
      <c r="CP49" s="34">
        <v>30.16</v>
      </c>
      <c r="CQ49" s="34">
        <f t="shared" si="68"/>
        <v>1</v>
      </c>
      <c r="CR49" s="41">
        <f t="shared" si="69"/>
        <v>30.66</v>
      </c>
      <c r="CS49" s="37"/>
      <c r="CT49" s="34"/>
      <c r="CU49" s="42">
        <v>33.78</v>
      </c>
      <c r="CV49" s="42">
        <v>31.59</v>
      </c>
      <c r="CW49" s="42">
        <f t="shared" si="70"/>
        <v>2.1900000000000013</v>
      </c>
      <c r="CX49" s="43">
        <f t="shared" si="71"/>
        <v>32.685000000000002</v>
      </c>
      <c r="CY49" s="42">
        <f t="shared" si="30"/>
        <v>38.839890782083792</v>
      </c>
      <c r="CZ49" s="42">
        <f t="shared" si="31"/>
        <v>0.84081412717045068</v>
      </c>
      <c r="DA49" s="42">
        <f t="shared" si="32"/>
        <v>1172.8109172561078</v>
      </c>
      <c r="DB49" s="34"/>
      <c r="DC49" s="42">
        <v>26.84</v>
      </c>
      <c r="DD49" s="42">
        <f t="shared" si="72"/>
        <v>8.5999999999999979</v>
      </c>
      <c r="DE49" s="44">
        <f t="shared" si="73"/>
        <v>32.71</v>
      </c>
      <c r="DF49" s="42">
        <v>35.44</v>
      </c>
      <c r="DG49" s="42">
        <f t="shared" si="74"/>
        <v>2.7299999999999969</v>
      </c>
      <c r="DH49" s="37"/>
      <c r="DI49" s="34"/>
      <c r="DJ49" s="34"/>
      <c r="DK49" s="34"/>
      <c r="DL49" s="34"/>
      <c r="DM49" s="34">
        <v>27.92</v>
      </c>
      <c r="DN49" s="74">
        <v>32.020000000000003</v>
      </c>
      <c r="DO49" s="34">
        <f t="shared" si="75"/>
        <v>4.1000000000000014</v>
      </c>
      <c r="DP49" s="74">
        <f t="shared" si="33"/>
        <v>32.75</v>
      </c>
      <c r="DQ49" s="55">
        <v>24.89</v>
      </c>
      <c r="DR49" s="72">
        <f t="shared" si="76"/>
        <v>30.89</v>
      </c>
      <c r="DS49" s="55">
        <v>25.41</v>
      </c>
      <c r="DT49" s="55">
        <f t="shared" si="77"/>
        <v>6.2475000000000023</v>
      </c>
      <c r="DU49" s="71">
        <f t="shared" si="78"/>
        <v>30.97</v>
      </c>
      <c r="DV49" s="9">
        <f>MAX(DN49,DP49,DR49)-MIN(DN49,DP49,DR49)</f>
        <v>1.8599999999999994</v>
      </c>
      <c r="DW49" s="51">
        <f t="shared" si="79"/>
        <v>31.657500000000002</v>
      </c>
      <c r="DX49" s="34">
        <f t="shared" si="34"/>
        <v>79.206532284467443</v>
      </c>
      <c r="DY49" s="34">
        <f t="shared" si="35"/>
        <v>1.7146796751468512</v>
      </c>
      <c r="DZ49" s="34">
        <f t="shared" si="36"/>
        <v>37.738271100796098</v>
      </c>
      <c r="EA49" s="9">
        <f t="shared" si="80"/>
        <v>1.7141578884561999</v>
      </c>
      <c r="EB49" s="9">
        <f t="shared" si="37"/>
        <v>5.8822014344066531E-2</v>
      </c>
      <c r="EC49" s="34"/>
      <c r="ED49" s="34"/>
      <c r="EE49" s="34"/>
      <c r="EF49" s="34">
        <v>28.99</v>
      </c>
      <c r="EG49" s="34">
        <v>21.93</v>
      </c>
      <c r="EH49" s="34">
        <f t="shared" si="81"/>
        <v>7.0599999999999987</v>
      </c>
      <c r="EI49" s="34">
        <f t="shared" si="82"/>
        <v>27.24</v>
      </c>
      <c r="EJ49" s="34">
        <f t="shared" si="83"/>
        <v>1.75</v>
      </c>
      <c r="EK49" s="45">
        <f t="shared" si="84"/>
        <v>28.114999999999998</v>
      </c>
      <c r="EL49" s="34">
        <f t="shared" si="38"/>
        <v>924.19156406293359</v>
      </c>
      <c r="EM49" s="34">
        <f t="shared" si="39"/>
        <v>20.007093419385217</v>
      </c>
      <c r="EN49" s="34">
        <f t="shared" si="40"/>
        <v>33.774583335712379</v>
      </c>
      <c r="EO49" s="9">
        <f t="shared" si="85"/>
        <v>19.973288782425843</v>
      </c>
      <c r="EP49" s="9">
        <f t="shared" si="41"/>
        <v>0.68539140248985087</v>
      </c>
      <c r="EQ49" s="34"/>
      <c r="ER49" s="42">
        <v>30.49</v>
      </c>
      <c r="ES49" s="34">
        <v>29.29</v>
      </c>
      <c r="ET49" s="34">
        <v>29.82</v>
      </c>
      <c r="EU49" s="34">
        <v>27.54</v>
      </c>
      <c r="EV49" s="34">
        <f t="shared" si="86"/>
        <v>2.2800000000000011</v>
      </c>
      <c r="EW49" s="36">
        <f t="shared" si="87"/>
        <v>28.883333333333336</v>
      </c>
      <c r="EX49" s="34">
        <f t="shared" si="42"/>
        <v>542.42537761900405</v>
      </c>
      <c r="EY49" s="34">
        <f>EX49/I49</f>
        <v>11.742538695505466</v>
      </c>
      <c r="EZ49" s="34">
        <f t="shared" si="43"/>
        <v>7.4210951507451393</v>
      </c>
      <c r="FA49" s="9">
        <f t="shared" si="88"/>
        <v>11.726224411365338</v>
      </c>
      <c r="FB49" s="9">
        <f t="shared" si="44"/>
        <v>0.40239008621795341</v>
      </c>
      <c r="FC49" s="34"/>
      <c r="FD49" s="34"/>
      <c r="FE49" s="46">
        <v>25.42</v>
      </c>
      <c r="FF49" s="34">
        <v>29.49</v>
      </c>
      <c r="FG49" s="34">
        <v>29.83</v>
      </c>
      <c r="FH49" s="34">
        <f t="shared" si="89"/>
        <v>0.33999999999999986</v>
      </c>
      <c r="FI49" s="36">
        <f t="shared" si="90"/>
        <v>29.659999999999997</v>
      </c>
      <c r="FJ49" s="34">
        <f t="shared" si="45"/>
        <v>316.52498727466326</v>
      </c>
      <c r="FK49" s="34">
        <f>FJ49/I49</f>
        <v>6.8521995181755102</v>
      </c>
      <c r="FL49" s="34">
        <f t="shared" si="46"/>
        <v>12.835594840473783</v>
      </c>
      <c r="FM49" s="9">
        <f t="shared" si="91"/>
        <v>6.8447602054608438</v>
      </c>
      <c r="FN49" s="9">
        <f t="shared" si="47"/>
        <v>0.23488068730350298</v>
      </c>
      <c r="FO49" s="37"/>
      <c r="FP49" s="37"/>
      <c r="FQ49" s="42">
        <v>31.26</v>
      </c>
      <c r="FR49" s="42">
        <v>33.75</v>
      </c>
      <c r="FS49" s="74">
        <v>33.520000000000003</v>
      </c>
      <c r="FT49" s="34">
        <v>33.74</v>
      </c>
      <c r="FU49" s="55">
        <v>27.09</v>
      </c>
      <c r="FV49" s="55">
        <f t="shared" si="92"/>
        <v>6.5400000000000027</v>
      </c>
      <c r="FW49" s="71">
        <f t="shared" si="93"/>
        <v>33.31</v>
      </c>
      <c r="FX49" s="55">
        <v>28.25</v>
      </c>
      <c r="FY49" s="55">
        <f t="shared" si="94"/>
        <v>5.3800000000000026</v>
      </c>
      <c r="FZ49" s="71">
        <f t="shared" si="95"/>
        <v>33.71</v>
      </c>
      <c r="GA49" s="34">
        <f t="shared" si="96"/>
        <v>0.22999999999999687</v>
      </c>
      <c r="GB49" s="11">
        <f t="shared" si="97"/>
        <v>33.513333333333343</v>
      </c>
      <c r="GC49" s="34">
        <f t="shared" si="48"/>
        <v>21.866737929155956</v>
      </c>
      <c r="GD49" s="34">
        <f>GC49/I49</f>
        <v>0.47337574323070319</v>
      </c>
      <c r="GE49" s="34">
        <f t="shared" si="49"/>
        <v>8.9700734663378423</v>
      </c>
      <c r="GF49" s="9">
        <f t="shared" si="98"/>
        <v>0.47357560345994976</v>
      </c>
      <c r="GG49" s="9">
        <f t="shared" si="50"/>
        <v>1.6250936467007326E-2</v>
      </c>
    </row>
    <row r="50" spans="1:189" ht="15.75" customHeight="1">
      <c r="A50" s="58" t="s">
        <v>198</v>
      </c>
      <c r="B50" s="3"/>
      <c r="E50">
        <f>AVERAGE(E2:E49)</f>
        <v>4.4543749999999998</v>
      </c>
      <c r="V50" s="1">
        <f>AVERAGE(V2:V49)</f>
        <v>5.619791666666667</v>
      </c>
      <c r="W50" s="1"/>
      <c r="X50" s="1"/>
      <c r="CE50" s="14"/>
      <c r="DD50" s="16">
        <f>AVERAGE(DD2:DD49)</f>
        <v>5.8702083333333333</v>
      </c>
      <c r="DO50" s="9">
        <f>AVERAGE(DO2:DO49)</f>
        <v>4.831875000000001</v>
      </c>
      <c r="DQ50" s="55">
        <v>24.46</v>
      </c>
      <c r="DR50" s="72">
        <f t="shared" si="76"/>
        <v>30.46</v>
      </c>
      <c r="DS50" s="55">
        <v>26.54</v>
      </c>
      <c r="DT50" s="55">
        <f>AVERAGE(DT2:DT49)</f>
        <v>5.5597395833333332</v>
      </c>
      <c r="DU50" s="71">
        <f t="shared" si="78"/>
        <v>32.1</v>
      </c>
      <c r="DV50" s="9">
        <f>ABS(DR50-DU50)</f>
        <v>1.6400000000000006</v>
      </c>
      <c r="DW50" s="51">
        <f t="shared" si="79"/>
        <v>31.28</v>
      </c>
      <c r="DX50" s="34">
        <f t="shared" ref="DX50:DX73" si="100">10^(-(0.3012*DW50)+11.434)</f>
        <v>102.91152171457793</v>
      </c>
      <c r="DY50" s="34" t="e">
        <f t="shared" ref="DY50:DY73" si="101">DX50/$I50</f>
        <v>#DIV/0!</v>
      </c>
      <c r="DZ50" s="34" t="e">
        <f t="shared" ref="DZ50:DZ73" si="102">DY50/MIN(DY$2:DY$49)</f>
        <v>#DIV/0!</v>
      </c>
      <c r="EA50" s="9">
        <f t="shared" ref="EA50:EA73" si="103">2^($H50-DW50)</f>
        <v>3.8351445331590809E-10</v>
      </c>
      <c r="EB50" s="9">
        <f t="shared" ref="EB50:EB73" si="104">2^($Q50-DW50)</f>
        <v>3.8351445331590809E-10</v>
      </c>
      <c r="EH50" s="9">
        <f>AVERAGE(EH2:EH49)</f>
        <v>5.3064583333333335</v>
      </c>
      <c r="EK50" s="7" t="e">
        <f t="shared" si="84"/>
        <v>#DIV/0!</v>
      </c>
      <c r="FU50" s="55">
        <v>23.63</v>
      </c>
      <c r="FV50" s="55">
        <f>AVERAGE(FV2:FV49)</f>
        <v>6.2200000000000024</v>
      </c>
      <c r="FW50" s="71">
        <f t="shared" si="93"/>
        <v>29.849999999999998</v>
      </c>
      <c r="FX50" s="55">
        <v>24.94</v>
      </c>
      <c r="FY50" s="55">
        <f>AVERAGE(FY2:FY49)</f>
        <v>5.4618750000000018</v>
      </c>
      <c r="FZ50" s="71">
        <f t="shared" si="95"/>
        <v>30.400000000000002</v>
      </c>
      <c r="GB50" s="11">
        <f t="shared" si="97"/>
        <v>30.125</v>
      </c>
    </row>
    <row r="51" spans="1:189" ht="15.75" customHeight="1">
      <c r="A51" s="58" t="s">
        <v>199</v>
      </c>
      <c r="B51" s="3"/>
      <c r="CE51" s="14"/>
      <c r="DQ51" s="55">
        <v>23.82</v>
      </c>
      <c r="DR51" s="72">
        <f t="shared" si="76"/>
        <v>29.82</v>
      </c>
      <c r="DS51" s="55">
        <v>27.25</v>
      </c>
      <c r="DU51" s="71">
        <f t="shared" si="78"/>
        <v>32.81</v>
      </c>
      <c r="DV51" s="9">
        <f t="shared" ref="DV51:DV73" si="105">ABS(DR51-DU51)</f>
        <v>2.990000000000002</v>
      </c>
      <c r="DW51" s="51">
        <f t="shared" si="79"/>
        <v>31.315000000000001</v>
      </c>
      <c r="DX51" s="34">
        <f t="shared" si="100"/>
        <v>100.44353758394966</v>
      </c>
      <c r="DY51" s="34" t="e">
        <f t="shared" si="101"/>
        <v>#DIV/0!</v>
      </c>
      <c r="DZ51" s="34" t="e">
        <f t="shared" si="102"/>
        <v>#DIV/0!</v>
      </c>
      <c r="EA51" s="9">
        <f t="shared" si="103"/>
        <v>3.7432228715305684E-10</v>
      </c>
      <c r="EB51" s="9">
        <f t="shared" si="104"/>
        <v>3.7432228715305684E-10</v>
      </c>
      <c r="FU51" s="55">
        <v>23.64</v>
      </c>
      <c r="FW51" s="71">
        <f t="shared" si="93"/>
        <v>29.86</v>
      </c>
      <c r="FX51" s="55">
        <v>24.8</v>
      </c>
      <c r="FZ51" s="71">
        <f t="shared" si="95"/>
        <v>30.26</v>
      </c>
      <c r="GB51" s="11">
        <f t="shared" si="97"/>
        <v>30.060000000000002</v>
      </c>
    </row>
    <row r="52" spans="1:189" ht="15.75" customHeight="1">
      <c r="A52" s="58" t="s">
        <v>200</v>
      </c>
      <c r="B52" s="3"/>
      <c r="CE52" s="14"/>
      <c r="DQ52" s="55">
        <v>22.94</v>
      </c>
      <c r="DR52" s="72">
        <f t="shared" si="76"/>
        <v>28.94</v>
      </c>
      <c r="DS52" s="55">
        <v>26.03</v>
      </c>
      <c r="DU52" s="71">
        <f t="shared" si="78"/>
        <v>31.59</v>
      </c>
      <c r="DV52" s="9">
        <f t="shared" si="105"/>
        <v>2.6499999999999986</v>
      </c>
      <c r="DW52" s="51">
        <f t="shared" si="79"/>
        <v>30.265000000000001</v>
      </c>
      <c r="DX52" s="34">
        <f t="shared" si="100"/>
        <v>208.05684092507639</v>
      </c>
      <c r="DY52" s="34" t="e">
        <f t="shared" si="101"/>
        <v>#DIV/0!</v>
      </c>
      <c r="DZ52" s="34" t="e">
        <f t="shared" si="102"/>
        <v>#DIV/0!</v>
      </c>
      <c r="EA52" s="9">
        <f t="shared" si="103"/>
        <v>7.7504546820327955E-10</v>
      </c>
      <c r="EB52" s="9">
        <f t="shared" si="104"/>
        <v>7.7504546820327955E-10</v>
      </c>
      <c r="FU52" s="55">
        <v>23.75</v>
      </c>
      <c r="FW52" s="71">
        <f t="shared" si="93"/>
        <v>29.97</v>
      </c>
      <c r="FX52" s="55">
        <v>24.63</v>
      </c>
      <c r="FZ52" s="71">
        <f t="shared" si="95"/>
        <v>30.09</v>
      </c>
      <c r="GB52" s="11">
        <f t="shared" si="97"/>
        <v>30.03</v>
      </c>
    </row>
    <row r="53" spans="1:189" ht="15.75" customHeight="1">
      <c r="A53" s="58" t="s">
        <v>201</v>
      </c>
      <c r="B53" s="3"/>
      <c r="CE53" s="14"/>
      <c r="DQ53" s="55">
        <v>20.61</v>
      </c>
      <c r="DR53" s="72">
        <f t="shared" si="76"/>
        <v>26.61</v>
      </c>
      <c r="DS53" s="55">
        <v>23.84</v>
      </c>
      <c r="DU53" s="71">
        <f t="shared" si="78"/>
        <v>29.4</v>
      </c>
      <c r="DV53" s="9">
        <f t="shared" si="105"/>
        <v>2.7899999999999991</v>
      </c>
      <c r="DW53" s="51">
        <f t="shared" si="79"/>
        <v>28.004999999999999</v>
      </c>
      <c r="DX53" s="34">
        <f t="shared" si="100"/>
        <v>997.45658087250058</v>
      </c>
      <c r="DY53" s="34" t="e">
        <f t="shared" si="101"/>
        <v>#DIV/0!</v>
      </c>
      <c r="DZ53" s="34" t="e">
        <f t="shared" si="102"/>
        <v>#DIV/0!</v>
      </c>
      <c r="EA53" s="9">
        <f t="shared" si="103"/>
        <v>3.7124017731393443E-9</v>
      </c>
      <c r="EB53" s="9">
        <f t="shared" si="104"/>
        <v>3.7124017731393443E-9</v>
      </c>
      <c r="FU53" s="55">
        <v>23.9</v>
      </c>
      <c r="FW53" s="71">
        <f t="shared" si="93"/>
        <v>30.119999999999997</v>
      </c>
      <c r="FX53" s="55">
        <v>24.86</v>
      </c>
      <c r="FZ53" s="71">
        <f t="shared" si="95"/>
        <v>30.32</v>
      </c>
      <c r="GB53" s="11">
        <f t="shared" si="97"/>
        <v>30.22</v>
      </c>
    </row>
    <row r="54" spans="1:189" ht="15.75" customHeight="1">
      <c r="A54" s="58" t="s">
        <v>202</v>
      </c>
      <c r="B54" s="3"/>
      <c r="CE54" s="14"/>
      <c r="DQ54" s="55">
        <v>20.38</v>
      </c>
      <c r="DR54" s="72">
        <f t="shared" si="76"/>
        <v>26.38</v>
      </c>
      <c r="DS54" s="55">
        <v>22.69</v>
      </c>
      <c r="DU54" s="71">
        <f t="shared" si="78"/>
        <v>28.25</v>
      </c>
      <c r="DV54" s="9">
        <f t="shared" si="105"/>
        <v>1.870000000000001</v>
      </c>
      <c r="DW54" s="51">
        <f t="shared" si="79"/>
        <v>27.314999999999998</v>
      </c>
      <c r="DX54" s="34">
        <f t="shared" si="100"/>
        <v>1609.6149607713749</v>
      </c>
      <c r="DY54" s="34" t="e">
        <f t="shared" si="101"/>
        <v>#DIV/0!</v>
      </c>
      <c r="DZ54" s="34" t="e">
        <f t="shared" si="102"/>
        <v>#DIV/0!</v>
      </c>
      <c r="EA54" s="9">
        <f t="shared" si="103"/>
        <v>5.9891565944489325E-9</v>
      </c>
      <c r="EB54" s="9">
        <f t="shared" si="104"/>
        <v>5.9891565944489325E-9</v>
      </c>
      <c r="FU54" s="55">
        <v>23.59</v>
      </c>
      <c r="FW54" s="71">
        <f t="shared" si="93"/>
        <v>29.81</v>
      </c>
      <c r="FX54" s="55">
        <v>24.15</v>
      </c>
      <c r="FZ54" s="71">
        <f t="shared" si="95"/>
        <v>29.61</v>
      </c>
      <c r="GB54" s="11">
        <f t="shared" si="97"/>
        <v>29.71</v>
      </c>
    </row>
    <row r="55" spans="1:189" ht="15.75" customHeight="1">
      <c r="A55" s="58" t="s">
        <v>203</v>
      </c>
      <c r="B55" s="3"/>
      <c r="CE55" s="14"/>
      <c r="DQ55" s="55">
        <v>19.14</v>
      </c>
      <c r="DR55" s="72">
        <f t="shared" si="76"/>
        <v>25.14</v>
      </c>
      <c r="DS55" s="55">
        <v>22.96</v>
      </c>
      <c r="DU55" s="71">
        <f t="shared" si="78"/>
        <v>28.52</v>
      </c>
      <c r="DV55" s="9">
        <f t="shared" si="105"/>
        <v>3.379999999999999</v>
      </c>
      <c r="DW55" s="51">
        <f t="shared" si="79"/>
        <v>26.83</v>
      </c>
      <c r="DX55" s="34">
        <f t="shared" si="100"/>
        <v>2253.2220884762787</v>
      </c>
      <c r="DY55" s="34" t="e">
        <f t="shared" si="101"/>
        <v>#DIV/0!</v>
      </c>
      <c r="DZ55" s="34" t="e">
        <f t="shared" si="102"/>
        <v>#DIV/0!</v>
      </c>
      <c r="EA55" s="9">
        <f t="shared" si="103"/>
        <v>8.3823389164269772E-9</v>
      </c>
      <c r="EB55" s="9">
        <f t="shared" si="104"/>
        <v>8.3823389164269772E-9</v>
      </c>
      <c r="FU55" s="55">
        <v>23.91</v>
      </c>
      <c r="FW55" s="71">
        <f t="shared" si="93"/>
        <v>30.13</v>
      </c>
      <c r="FX55" s="55">
        <v>24.57</v>
      </c>
      <c r="FZ55" s="71">
        <f t="shared" si="95"/>
        <v>30.03</v>
      </c>
      <c r="GB55" s="11">
        <f t="shared" si="97"/>
        <v>30.08</v>
      </c>
    </row>
    <row r="56" spans="1:189" ht="15.75" customHeight="1">
      <c r="A56" s="58" t="s">
        <v>204</v>
      </c>
      <c r="DQ56" s="55">
        <v>23.84</v>
      </c>
      <c r="DR56" s="72">
        <f t="shared" si="76"/>
        <v>29.84</v>
      </c>
      <c r="DS56" s="55">
        <v>27.92</v>
      </c>
      <c r="DU56" s="71">
        <f t="shared" si="78"/>
        <v>33.480000000000004</v>
      </c>
      <c r="DV56" s="9">
        <f t="shared" si="105"/>
        <v>3.6400000000000041</v>
      </c>
      <c r="DW56" s="51">
        <f t="shared" si="79"/>
        <v>31.660000000000004</v>
      </c>
      <c r="DX56" s="34">
        <f t="shared" si="100"/>
        <v>79.06931929725458</v>
      </c>
      <c r="DY56" s="34" t="e">
        <f t="shared" si="101"/>
        <v>#DIV/0!</v>
      </c>
      <c r="DZ56" s="34" t="e">
        <f t="shared" si="102"/>
        <v>#DIV/0!</v>
      </c>
      <c r="EA56" s="9">
        <f t="shared" si="103"/>
        <v>2.9470692248322922E-10</v>
      </c>
      <c r="EB56" s="9">
        <f t="shared" si="104"/>
        <v>2.9470692248322922E-10</v>
      </c>
      <c r="FU56" s="55">
        <v>25</v>
      </c>
      <c r="FW56" s="71">
        <f t="shared" si="93"/>
        <v>31.22</v>
      </c>
      <c r="FX56" s="55">
        <v>26.53</v>
      </c>
      <c r="FZ56" s="71">
        <f t="shared" si="95"/>
        <v>31.990000000000002</v>
      </c>
      <c r="GB56" s="11">
        <f t="shared" si="97"/>
        <v>31.605</v>
      </c>
    </row>
    <row r="57" spans="1:189" ht="15.75" customHeight="1">
      <c r="A57" s="58" t="s">
        <v>205</v>
      </c>
      <c r="DQ57" s="55">
        <v>20.62</v>
      </c>
      <c r="DR57" s="72">
        <f t="shared" si="76"/>
        <v>26.62</v>
      </c>
      <c r="DS57" s="55">
        <v>25.64</v>
      </c>
      <c r="DU57" s="71">
        <f t="shared" si="78"/>
        <v>31.2</v>
      </c>
      <c r="DV57" s="9">
        <f t="shared" si="105"/>
        <v>4.5799999999999983</v>
      </c>
      <c r="DW57" s="51">
        <f t="shared" si="79"/>
        <v>28.91</v>
      </c>
      <c r="DX57" s="34">
        <f t="shared" si="100"/>
        <v>532.48576227287901</v>
      </c>
      <c r="DY57" s="34" t="e">
        <f t="shared" si="101"/>
        <v>#DIV/0!</v>
      </c>
      <c r="DZ57" s="34" t="e">
        <f t="shared" si="102"/>
        <v>#DIV/0!</v>
      </c>
      <c r="EA57" s="9">
        <f t="shared" si="103"/>
        <v>1.9825439573328172E-9</v>
      </c>
      <c r="EB57" s="9">
        <f t="shared" si="104"/>
        <v>1.9825439573328172E-9</v>
      </c>
      <c r="FU57" s="55">
        <v>26.28</v>
      </c>
      <c r="FW57" s="71">
        <f t="shared" si="93"/>
        <v>32.5</v>
      </c>
      <c r="FX57" s="55">
        <v>27.71</v>
      </c>
      <c r="FZ57" s="71">
        <f t="shared" si="95"/>
        <v>33.17</v>
      </c>
      <c r="GB57" s="11">
        <f t="shared" si="97"/>
        <v>32.835000000000001</v>
      </c>
    </row>
    <row r="58" spans="1:189" s="47" customFormat="1" ht="15.75" customHeight="1">
      <c r="A58" s="59" t="s">
        <v>206</v>
      </c>
      <c r="B58" s="60"/>
      <c r="H58" s="61"/>
      <c r="I58" s="54"/>
      <c r="J58" s="54"/>
      <c r="K58" s="34"/>
      <c r="L58" s="34"/>
      <c r="M58" s="34"/>
      <c r="N58" s="42"/>
      <c r="O58" s="34"/>
      <c r="P58" s="34"/>
      <c r="Q58" s="62"/>
      <c r="R58" s="54"/>
      <c r="S58" s="34"/>
      <c r="AB58" s="63"/>
      <c r="AC58" s="34"/>
      <c r="AD58" s="34"/>
      <c r="AE58" s="34"/>
      <c r="AF58" s="34"/>
      <c r="AG58" s="34"/>
      <c r="AH58" s="34"/>
      <c r="AI58" s="34"/>
      <c r="AJ58" s="34"/>
      <c r="AK58" s="34"/>
      <c r="AL58" s="6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63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64"/>
      <c r="BL58" s="34"/>
      <c r="BM58" s="34"/>
      <c r="BN58" s="34"/>
      <c r="BO58" s="37"/>
      <c r="BP58" s="34"/>
      <c r="BQ58" s="34"/>
      <c r="BR58" s="34"/>
      <c r="BS58" s="65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7"/>
      <c r="CL58" s="34"/>
      <c r="CM58" s="34"/>
      <c r="CN58" s="34"/>
      <c r="CO58" s="34"/>
      <c r="CP58" s="34"/>
      <c r="CQ58" s="34"/>
      <c r="CR58" s="66"/>
      <c r="CS58" s="37"/>
      <c r="CT58" s="34"/>
      <c r="CU58" s="42"/>
      <c r="CV58" s="42"/>
      <c r="CW58" s="42"/>
      <c r="CX58" s="67"/>
      <c r="CY58" s="42"/>
      <c r="CZ58" s="42"/>
      <c r="DA58" s="42"/>
      <c r="DB58" s="34"/>
      <c r="DC58" s="42"/>
      <c r="DD58" s="42"/>
      <c r="DE58" s="42"/>
      <c r="DF58" s="42"/>
      <c r="DG58" s="42"/>
      <c r="DH58" s="37"/>
      <c r="DI58" s="34"/>
      <c r="DJ58" s="34"/>
      <c r="DK58" s="34"/>
      <c r="DL58" s="34"/>
      <c r="DM58" s="34"/>
      <c r="DN58" s="74"/>
      <c r="DO58" s="34"/>
      <c r="DP58" s="74"/>
      <c r="DQ58" s="68">
        <v>23.23</v>
      </c>
      <c r="DR58" s="72">
        <f t="shared" si="76"/>
        <v>29.23</v>
      </c>
      <c r="DS58" s="55">
        <v>25.69</v>
      </c>
      <c r="DT58" s="55"/>
      <c r="DU58" s="71">
        <f t="shared" si="78"/>
        <v>31.25</v>
      </c>
      <c r="DV58" s="9">
        <f t="shared" si="105"/>
        <v>2.0199999999999996</v>
      </c>
      <c r="DW58" s="51">
        <f t="shared" si="79"/>
        <v>30.240000000000002</v>
      </c>
      <c r="DX58" s="34">
        <f t="shared" si="100"/>
        <v>211.69568213812465</v>
      </c>
      <c r="DY58" s="34" t="e">
        <f t="shared" si="101"/>
        <v>#DIV/0!</v>
      </c>
      <c r="DZ58" s="34" t="e">
        <f t="shared" si="102"/>
        <v>#DIV/0!</v>
      </c>
      <c r="EA58" s="9">
        <f t="shared" si="103"/>
        <v>7.885930243530548E-10</v>
      </c>
      <c r="EB58" s="9">
        <f t="shared" si="104"/>
        <v>7.885930243530548E-10</v>
      </c>
      <c r="EC58" s="34"/>
      <c r="ED58" s="34"/>
      <c r="EE58" s="34"/>
      <c r="EF58" s="34"/>
      <c r="EG58" s="34"/>
      <c r="EH58" s="34"/>
      <c r="EI58" s="34"/>
      <c r="EJ58" s="34"/>
      <c r="EK58" s="69"/>
      <c r="EL58" s="34"/>
      <c r="EM58" s="34"/>
      <c r="EN58" s="34"/>
      <c r="EO58" s="34"/>
      <c r="EP58" s="34"/>
      <c r="EQ58" s="34"/>
      <c r="ER58" s="42"/>
      <c r="ES58" s="34"/>
      <c r="ET58" s="34"/>
      <c r="EU58" s="34"/>
      <c r="EV58" s="34"/>
      <c r="EW58" s="64"/>
      <c r="EX58" s="34"/>
      <c r="EY58" s="34"/>
      <c r="EZ58" s="34"/>
      <c r="FA58" s="34"/>
      <c r="FB58" s="34"/>
      <c r="FC58" s="34"/>
      <c r="FD58" s="34"/>
      <c r="FE58" s="46"/>
      <c r="FF58" s="34"/>
      <c r="FG58" s="34"/>
      <c r="FH58" s="34"/>
      <c r="FI58" s="64"/>
      <c r="FJ58" s="34"/>
      <c r="FK58" s="34"/>
      <c r="FL58" s="34"/>
      <c r="FM58" s="34"/>
      <c r="FN58" s="34"/>
      <c r="FO58" s="37"/>
      <c r="FP58" s="37"/>
      <c r="FQ58" s="42"/>
      <c r="FR58" s="42"/>
      <c r="FS58" s="74"/>
      <c r="FT58" s="34"/>
      <c r="FU58" s="55">
        <v>24.24</v>
      </c>
      <c r="FV58" s="55"/>
      <c r="FW58" s="71">
        <f t="shared" si="93"/>
        <v>30.459999999999997</v>
      </c>
      <c r="FX58" s="55">
        <v>25.07</v>
      </c>
      <c r="FY58" s="55"/>
      <c r="FZ58" s="71">
        <f t="shared" si="95"/>
        <v>30.53</v>
      </c>
      <c r="GA58" s="34"/>
      <c r="GB58" s="11">
        <f t="shared" si="97"/>
        <v>30.494999999999997</v>
      </c>
      <c r="GC58" s="34"/>
      <c r="GD58" s="34"/>
      <c r="GE58" s="34"/>
      <c r="GF58" s="34"/>
      <c r="GG58" s="34"/>
    </row>
    <row r="59" spans="1:189" s="47" customFormat="1" ht="15.75" customHeight="1">
      <c r="A59" s="59" t="s">
        <v>207</v>
      </c>
      <c r="B59" s="60"/>
      <c r="H59" s="61"/>
      <c r="I59" s="54"/>
      <c r="J59" s="54"/>
      <c r="K59" s="34"/>
      <c r="L59" s="34"/>
      <c r="M59" s="34"/>
      <c r="N59" s="42"/>
      <c r="O59" s="34"/>
      <c r="P59" s="34"/>
      <c r="Q59" s="62"/>
      <c r="R59" s="54"/>
      <c r="S59" s="34"/>
      <c r="AB59" s="63"/>
      <c r="AC59" s="34"/>
      <c r="AD59" s="34"/>
      <c r="AE59" s="34"/>
      <c r="AF59" s="34"/>
      <c r="AG59" s="34"/>
      <c r="AH59" s="34"/>
      <c r="AI59" s="34"/>
      <c r="AJ59" s="34"/>
      <c r="AK59" s="34"/>
      <c r="AL59" s="6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63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64"/>
      <c r="BL59" s="34"/>
      <c r="BM59" s="34"/>
      <c r="BN59" s="34"/>
      <c r="BO59" s="37"/>
      <c r="BP59" s="34"/>
      <c r="BQ59" s="34"/>
      <c r="BR59" s="34"/>
      <c r="BS59" s="65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7"/>
      <c r="CL59" s="34"/>
      <c r="CM59" s="34"/>
      <c r="CN59" s="34"/>
      <c r="CO59" s="34"/>
      <c r="CP59" s="34"/>
      <c r="CQ59" s="34"/>
      <c r="CR59" s="66"/>
      <c r="CS59" s="37"/>
      <c r="CT59" s="34"/>
      <c r="CU59" s="42"/>
      <c r="CV59" s="42"/>
      <c r="CW59" s="42"/>
      <c r="CX59" s="67"/>
      <c r="CY59" s="42"/>
      <c r="CZ59" s="42"/>
      <c r="DA59" s="42"/>
      <c r="DB59" s="34"/>
      <c r="DC59" s="42"/>
      <c r="DD59" s="42"/>
      <c r="DE59" s="42"/>
      <c r="DF59" s="42"/>
      <c r="DG59" s="42"/>
      <c r="DH59" s="37"/>
      <c r="DI59" s="34"/>
      <c r="DJ59" s="34"/>
      <c r="DK59" s="34"/>
      <c r="DL59" s="34"/>
      <c r="DM59" s="34"/>
      <c r="DN59" s="74"/>
      <c r="DO59" s="34"/>
      <c r="DP59" s="74"/>
      <c r="DQ59" s="68">
        <v>23.7</v>
      </c>
      <c r="DR59" s="72">
        <f t="shared" si="76"/>
        <v>29.7</v>
      </c>
      <c r="DS59" s="55">
        <v>25.85</v>
      </c>
      <c r="DT59" s="55"/>
      <c r="DU59" s="71">
        <f t="shared" si="78"/>
        <v>31.41</v>
      </c>
      <c r="DV59" s="9">
        <f t="shared" si="105"/>
        <v>1.7100000000000009</v>
      </c>
      <c r="DW59" s="51">
        <f t="shared" si="79"/>
        <v>30.555</v>
      </c>
      <c r="DX59" s="34">
        <f t="shared" si="100"/>
        <v>170.15080181629997</v>
      </c>
      <c r="DY59" s="34" t="e">
        <f t="shared" si="101"/>
        <v>#DIV/0!</v>
      </c>
      <c r="DZ59" s="34" t="e">
        <f t="shared" si="102"/>
        <v>#DIV/0!</v>
      </c>
      <c r="EA59" s="9">
        <f t="shared" si="103"/>
        <v>6.3391128391934299E-10</v>
      </c>
      <c r="EB59" s="9">
        <f t="shared" si="104"/>
        <v>6.3391128391934299E-10</v>
      </c>
      <c r="EC59" s="34"/>
      <c r="ED59" s="34"/>
      <c r="EE59" s="34"/>
      <c r="EF59" s="34"/>
      <c r="EG59" s="34"/>
      <c r="EH59" s="34"/>
      <c r="EI59" s="34"/>
      <c r="EJ59" s="34"/>
      <c r="EK59" s="69"/>
      <c r="EL59" s="34"/>
      <c r="EM59" s="34"/>
      <c r="EN59" s="34"/>
      <c r="EO59" s="34"/>
      <c r="EP59" s="34"/>
      <c r="EQ59" s="34"/>
      <c r="ER59" s="42"/>
      <c r="ES59" s="34"/>
      <c r="ET59" s="34"/>
      <c r="EU59" s="34"/>
      <c r="EV59" s="34"/>
      <c r="EW59" s="64"/>
      <c r="EX59" s="34"/>
      <c r="EY59" s="34"/>
      <c r="EZ59" s="34"/>
      <c r="FA59" s="34"/>
      <c r="FB59" s="34"/>
      <c r="FC59" s="34"/>
      <c r="FD59" s="34"/>
      <c r="FE59" s="46"/>
      <c r="FF59" s="34"/>
      <c r="FG59" s="34"/>
      <c r="FH59" s="34"/>
      <c r="FI59" s="64"/>
      <c r="FJ59" s="34"/>
      <c r="FK59" s="34"/>
      <c r="FL59" s="34"/>
      <c r="FM59" s="34"/>
      <c r="FN59" s="34"/>
      <c r="FO59" s="37"/>
      <c r="FP59" s="37"/>
      <c r="FQ59" s="42"/>
      <c r="FR59" s="42"/>
      <c r="FS59" s="74"/>
      <c r="FT59" s="34"/>
      <c r="FU59" s="55">
        <v>23.15</v>
      </c>
      <c r="FV59" s="55"/>
      <c r="FW59" s="71">
        <f t="shared" si="93"/>
        <v>29.369999999999997</v>
      </c>
      <c r="FX59" s="55">
        <v>24.48</v>
      </c>
      <c r="FY59" s="55"/>
      <c r="FZ59" s="71">
        <f t="shared" si="95"/>
        <v>29.94</v>
      </c>
      <c r="GA59" s="34"/>
      <c r="GB59" s="11">
        <f t="shared" si="97"/>
        <v>29.655000000000001</v>
      </c>
      <c r="GC59" s="34"/>
      <c r="GD59" s="34"/>
      <c r="GE59" s="34"/>
      <c r="GF59" s="34"/>
      <c r="GG59" s="34"/>
    </row>
    <row r="60" spans="1:189" s="47" customFormat="1" ht="15.75" customHeight="1">
      <c r="A60" s="59" t="s">
        <v>208</v>
      </c>
      <c r="B60" s="60"/>
      <c r="H60" s="61"/>
      <c r="I60" s="54"/>
      <c r="J60" s="54"/>
      <c r="K60" s="34"/>
      <c r="L60" s="34"/>
      <c r="M60" s="34"/>
      <c r="N60" s="42"/>
      <c r="O60" s="34"/>
      <c r="P60" s="34"/>
      <c r="Q60" s="62"/>
      <c r="R60" s="54"/>
      <c r="S60" s="34"/>
      <c r="AB60" s="63"/>
      <c r="AC60" s="34"/>
      <c r="AD60" s="34"/>
      <c r="AE60" s="34"/>
      <c r="AF60" s="34"/>
      <c r="AG60" s="34"/>
      <c r="AH60" s="34"/>
      <c r="AI60" s="34"/>
      <c r="AJ60" s="34"/>
      <c r="AK60" s="34"/>
      <c r="AL60" s="6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63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64"/>
      <c r="BL60" s="34"/>
      <c r="BM60" s="34"/>
      <c r="BN60" s="34"/>
      <c r="BO60" s="37"/>
      <c r="BP60" s="34"/>
      <c r="BQ60" s="34"/>
      <c r="BR60" s="34"/>
      <c r="BS60" s="65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7"/>
      <c r="CL60" s="34"/>
      <c r="CM60" s="34"/>
      <c r="CN60" s="34"/>
      <c r="CO60" s="34"/>
      <c r="CP60" s="34"/>
      <c r="CQ60" s="34"/>
      <c r="CR60" s="66"/>
      <c r="CS60" s="37"/>
      <c r="CT60" s="34"/>
      <c r="CU60" s="42"/>
      <c r="CV60" s="42"/>
      <c r="CW60" s="42"/>
      <c r="CX60" s="67"/>
      <c r="CY60" s="42"/>
      <c r="CZ60" s="42"/>
      <c r="DA60" s="42"/>
      <c r="DB60" s="34"/>
      <c r="DC60" s="42"/>
      <c r="DD60" s="42"/>
      <c r="DE60" s="42"/>
      <c r="DF60" s="42"/>
      <c r="DG60" s="42"/>
      <c r="DH60" s="37"/>
      <c r="DI60" s="34"/>
      <c r="DJ60" s="34"/>
      <c r="DK60" s="34"/>
      <c r="DL60" s="34"/>
      <c r="DM60" s="34"/>
      <c r="DN60" s="74"/>
      <c r="DO60" s="34"/>
      <c r="DP60" s="74"/>
      <c r="DQ60" s="68">
        <v>19.600000000000001</v>
      </c>
      <c r="DR60" s="72">
        <f t="shared" si="76"/>
        <v>25.6</v>
      </c>
      <c r="DS60" s="55">
        <v>22.1</v>
      </c>
      <c r="DT60" s="55"/>
      <c r="DU60" s="71">
        <f t="shared" si="78"/>
        <v>27.66</v>
      </c>
      <c r="DV60" s="9">
        <f t="shared" si="105"/>
        <v>2.0599999999999987</v>
      </c>
      <c r="DW60" s="51">
        <f t="shared" si="79"/>
        <v>26.630000000000003</v>
      </c>
      <c r="DX60" s="34">
        <f t="shared" si="100"/>
        <v>2588.4751499777899</v>
      </c>
      <c r="DY60" s="34" t="e">
        <f t="shared" si="101"/>
        <v>#DIV/0!</v>
      </c>
      <c r="DZ60" s="34" t="e">
        <f t="shared" si="102"/>
        <v>#DIV/0!</v>
      </c>
      <c r="EA60" s="9">
        <f t="shared" si="103"/>
        <v>9.6287789243272813E-9</v>
      </c>
      <c r="EB60" s="9">
        <f t="shared" si="104"/>
        <v>9.6287789243272813E-9</v>
      </c>
      <c r="EC60" s="34"/>
      <c r="ED60" s="34"/>
      <c r="EE60" s="34"/>
      <c r="EF60" s="34"/>
      <c r="EG60" s="34"/>
      <c r="EH60" s="34"/>
      <c r="EI60" s="34"/>
      <c r="EJ60" s="34"/>
      <c r="EK60" s="69"/>
      <c r="EL60" s="34"/>
      <c r="EM60" s="34"/>
      <c r="EN60" s="34"/>
      <c r="EO60" s="34"/>
      <c r="EP60" s="34"/>
      <c r="EQ60" s="34"/>
      <c r="ER60" s="42"/>
      <c r="ES60" s="34"/>
      <c r="ET60" s="34"/>
      <c r="EU60" s="34"/>
      <c r="EV60" s="34"/>
      <c r="EW60" s="64"/>
      <c r="EX60" s="34"/>
      <c r="EY60" s="34"/>
      <c r="EZ60" s="34"/>
      <c r="FA60" s="34"/>
      <c r="FB60" s="34"/>
      <c r="FC60" s="34"/>
      <c r="FD60" s="34"/>
      <c r="FE60" s="46"/>
      <c r="FF60" s="34"/>
      <c r="FG60" s="34"/>
      <c r="FH60" s="34"/>
      <c r="FI60" s="64"/>
      <c r="FJ60" s="34"/>
      <c r="FK60" s="34"/>
      <c r="FL60" s="34"/>
      <c r="FM60" s="34"/>
      <c r="FN60" s="34"/>
      <c r="FO60" s="37"/>
      <c r="FP60" s="37"/>
      <c r="FQ60" s="42"/>
      <c r="FR60" s="42"/>
      <c r="FS60" s="74"/>
      <c r="FT60" s="34"/>
      <c r="FU60" s="55">
        <v>22.5</v>
      </c>
      <c r="FV60" s="55"/>
      <c r="FW60" s="71">
        <f t="shared" si="93"/>
        <v>28.72</v>
      </c>
      <c r="FX60" s="55">
        <v>23.93</v>
      </c>
      <c r="FY60" s="55"/>
      <c r="FZ60" s="71">
        <f t="shared" si="95"/>
        <v>29.39</v>
      </c>
      <c r="GA60" s="34"/>
      <c r="GB60" s="11">
        <f t="shared" si="97"/>
        <v>29.055</v>
      </c>
      <c r="GC60" s="34"/>
      <c r="GD60" s="34"/>
      <c r="GE60" s="34"/>
      <c r="GF60" s="34"/>
      <c r="GG60" s="34"/>
    </row>
    <row r="61" spans="1:189" s="47" customFormat="1" ht="15.75" customHeight="1">
      <c r="A61" s="59" t="s">
        <v>209</v>
      </c>
      <c r="B61" s="60"/>
      <c r="H61" s="61"/>
      <c r="I61" s="54"/>
      <c r="J61" s="54"/>
      <c r="K61" s="34"/>
      <c r="L61" s="34"/>
      <c r="M61" s="34"/>
      <c r="N61" s="42"/>
      <c r="O61" s="34"/>
      <c r="P61" s="34"/>
      <c r="Q61" s="62"/>
      <c r="R61" s="54"/>
      <c r="S61" s="34"/>
      <c r="AB61" s="63"/>
      <c r="AC61" s="34"/>
      <c r="AD61" s="34"/>
      <c r="AE61" s="34"/>
      <c r="AF61" s="34"/>
      <c r="AG61" s="34"/>
      <c r="AH61" s="34"/>
      <c r="AI61" s="34"/>
      <c r="AJ61" s="34"/>
      <c r="AK61" s="34"/>
      <c r="AL61" s="6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63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64"/>
      <c r="BL61" s="34"/>
      <c r="BM61" s="34"/>
      <c r="BN61" s="34"/>
      <c r="BO61" s="37"/>
      <c r="BP61" s="34"/>
      <c r="BQ61" s="34"/>
      <c r="BR61" s="34"/>
      <c r="BS61" s="65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7"/>
      <c r="CL61" s="34"/>
      <c r="CM61" s="34"/>
      <c r="CN61" s="34"/>
      <c r="CO61" s="34"/>
      <c r="CP61" s="34"/>
      <c r="CQ61" s="34"/>
      <c r="CR61" s="66"/>
      <c r="CS61" s="37"/>
      <c r="CT61" s="34"/>
      <c r="CU61" s="42"/>
      <c r="CV61" s="42"/>
      <c r="CW61" s="42"/>
      <c r="CX61" s="67"/>
      <c r="CY61" s="42"/>
      <c r="CZ61" s="42"/>
      <c r="DA61" s="42"/>
      <c r="DB61" s="34"/>
      <c r="DC61" s="42"/>
      <c r="DD61" s="42"/>
      <c r="DE61" s="42"/>
      <c r="DF61" s="42"/>
      <c r="DG61" s="42"/>
      <c r="DH61" s="37"/>
      <c r="DI61" s="34"/>
      <c r="DJ61" s="34"/>
      <c r="DK61" s="34"/>
      <c r="DL61" s="34"/>
      <c r="DM61" s="34"/>
      <c r="DN61" s="74"/>
      <c r="DO61" s="34"/>
      <c r="DP61" s="74"/>
      <c r="DQ61" s="68">
        <v>23.66</v>
      </c>
      <c r="DR61" s="72">
        <f t="shared" si="76"/>
        <v>29.66</v>
      </c>
      <c r="DS61" s="55">
        <v>26.66</v>
      </c>
      <c r="DT61" s="55"/>
      <c r="DU61" s="71">
        <f t="shared" si="78"/>
        <v>32.22</v>
      </c>
      <c r="DV61" s="9">
        <f t="shared" si="105"/>
        <v>2.5599999999999987</v>
      </c>
      <c r="DW61" s="51">
        <f t="shared" si="79"/>
        <v>30.939999999999998</v>
      </c>
      <c r="DX61" s="34">
        <f t="shared" si="100"/>
        <v>130.27827515404653</v>
      </c>
      <c r="DY61" s="34" t="e">
        <f t="shared" si="101"/>
        <v>#DIV/0!</v>
      </c>
      <c r="DZ61" s="34" t="e">
        <f t="shared" si="102"/>
        <v>#DIV/0!</v>
      </c>
      <c r="EA61" s="9">
        <f t="shared" si="103"/>
        <v>4.8543594816751968E-10</v>
      </c>
      <c r="EB61" s="9">
        <f t="shared" si="104"/>
        <v>4.8543594816751968E-10</v>
      </c>
      <c r="EC61" s="34"/>
      <c r="ED61" s="34"/>
      <c r="EE61" s="34"/>
      <c r="EF61" s="34"/>
      <c r="EG61" s="34"/>
      <c r="EH61" s="34"/>
      <c r="EI61" s="34"/>
      <c r="EJ61" s="34"/>
      <c r="EK61" s="69"/>
      <c r="EL61" s="34"/>
      <c r="EM61" s="34"/>
      <c r="EN61" s="34"/>
      <c r="EO61" s="34"/>
      <c r="EP61" s="34"/>
      <c r="EQ61" s="34"/>
      <c r="ER61" s="42"/>
      <c r="ES61" s="34"/>
      <c r="ET61" s="34"/>
      <c r="EU61" s="34"/>
      <c r="EV61" s="34"/>
      <c r="EW61" s="64"/>
      <c r="EX61" s="34"/>
      <c r="EY61" s="34"/>
      <c r="EZ61" s="34"/>
      <c r="FA61" s="34"/>
      <c r="FB61" s="34"/>
      <c r="FC61" s="34"/>
      <c r="FD61" s="34"/>
      <c r="FE61" s="46"/>
      <c r="FF61" s="34"/>
      <c r="FG61" s="34"/>
      <c r="FH61" s="34"/>
      <c r="FI61" s="64"/>
      <c r="FJ61" s="34"/>
      <c r="FK61" s="34"/>
      <c r="FL61" s="34"/>
      <c r="FM61" s="34"/>
      <c r="FN61" s="34"/>
      <c r="FO61" s="37"/>
      <c r="FP61" s="37"/>
      <c r="FQ61" s="42"/>
      <c r="FR61" s="42"/>
      <c r="FS61" s="74"/>
      <c r="FT61" s="34"/>
      <c r="FU61" s="55">
        <v>22.38</v>
      </c>
      <c r="FV61" s="55"/>
      <c r="FW61" s="71">
        <f t="shared" si="93"/>
        <v>28.599999999999998</v>
      </c>
      <c r="FX61" s="55">
        <v>23.22</v>
      </c>
      <c r="FY61" s="55"/>
      <c r="FZ61" s="71">
        <f t="shared" si="95"/>
        <v>28.68</v>
      </c>
      <c r="GA61" s="34"/>
      <c r="GB61" s="11">
        <f t="shared" si="97"/>
        <v>28.64</v>
      </c>
      <c r="GC61" s="34"/>
      <c r="GD61" s="34"/>
      <c r="GE61" s="34"/>
      <c r="GF61" s="34"/>
      <c r="GG61" s="34"/>
    </row>
    <row r="62" spans="1:189" s="47" customFormat="1" ht="15.75" customHeight="1">
      <c r="A62" s="59" t="s">
        <v>210</v>
      </c>
      <c r="B62" s="60"/>
      <c r="H62" s="61"/>
      <c r="I62" s="54"/>
      <c r="J62" s="54"/>
      <c r="K62" s="34"/>
      <c r="L62" s="34"/>
      <c r="M62" s="34"/>
      <c r="N62" s="42"/>
      <c r="O62" s="34"/>
      <c r="P62" s="34"/>
      <c r="Q62" s="62"/>
      <c r="R62" s="54"/>
      <c r="S62" s="34"/>
      <c r="AB62" s="63"/>
      <c r="AC62" s="34"/>
      <c r="AD62" s="34"/>
      <c r="AE62" s="34"/>
      <c r="AF62" s="34"/>
      <c r="AG62" s="34"/>
      <c r="AH62" s="34"/>
      <c r="AI62" s="34"/>
      <c r="AJ62" s="34"/>
      <c r="AK62" s="34"/>
      <c r="AL62" s="6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63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64"/>
      <c r="BL62" s="34"/>
      <c r="BM62" s="34"/>
      <c r="BN62" s="34"/>
      <c r="BO62" s="37"/>
      <c r="BP62" s="34"/>
      <c r="BQ62" s="34"/>
      <c r="BR62" s="34"/>
      <c r="BS62" s="65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7"/>
      <c r="CL62" s="34"/>
      <c r="CM62" s="34"/>
      <c r="CN62" s="34"/>
      <c r="CO62" s="34"/>
      <c r="CP62" s="34"/>
      <c r="CQ62" s="34"/>
      <c r="CR62" s="66"/>
      <c r="CS62" s="37"/>
      <c r="CT62" s="34"/>
      <c r="CU62" s="42"/>
      <c r="CV62" s="42"/>
      <c r="CW62" s="42"/>
      <c r="CX62" s="67"/>
      <c r="CY62" s="42"/>
      <c r="CZ62" s="42"/>
      <c r="DA62" s="42"/>
      <c r="DB62" s="34"/>
      <c r="DC62" s="42"/>
      <c r="DD62" s="42"/>
      <c r="DE62" s="42"/>
      <c r="DF62" s="42"/>
      <c r="DG62" s="42"/>
      <c r="DH62" s="37"/>
      <c r="DI62" s="34"/>
      <c r="DJ62" s="34"/>
      <c r="DK62" s="34"/>
      <c r="DL62" s="34"/>
      <c r="DM62" s="34"/>
      <c r="DN62" s="74"/>
      <c r="DO62" s="34"/>
      <c r="DP62" s="74"/>
      <c r="DQ62" s="68">
        <v>23.84</v>
      </c>
      <c r="DR62" s="72">
        <f t="shared" si="76"/>
        <v>29.84</v>
      </c>
      <c r="DS62" s="55">
        <v>26.57</v>
      </c>
      <c r="DT62" s="55"/>
      <c r="DU62" s="71">
        <f t="shared" si="78"/>
        <v>32.130000000000003</v>
      </c>
      <c r="DV62" s="9">
        <f t="shared" si="105"/>
        <v>2.2900000000000027</v>
      </c>
      <c r="DW62" s="51">
        <f t="shared" si="79"/>
        <v>30.984999999999999</v>
      </c>
      <c r="DX62" s="34">
        <f t="shared" si="100"/>
        <v>126.27518108933242</v>
      </c>
      <c r="DY62" s="34" t="e">
        <f t="shared" si="101"/>
        <v>#DIV/0!</v>
      </c>
      <c r="DZ62" s="34" t="e">
        <f t="shared" si="102"/>
        <v>#DIV/0!</v>
      </c>
      <c r="EA62" s="9">
        <f t="shared" si="103"/>
        <v>4.7052812133299393E-10</v>
      </c>
      <c r="EB62" s="9">
        <f t="shared" si="104"/>
        <v>4.7052812133299393E-10</v>
      </c>
      <c r="EC62" s="34"/>
      <c r="ED62" s="34"/>
      <c r="EE62" s="34"/>
      <c r="EF62" s="34"/>
      <c r="EG62" s="34"/>
      <c r="EH62" s="34"/>
      <c r="EI62" s="34"/>
      <c r="EJ62" s="34"/>
      <c r="EK62" s="69"/>
      <c r="EL62" s="34"/>
      <c r="EM62" s="34"/>
      <c r="EN62" s="34"/>
      <c r="EO62" s="34"/>
      <c r="EP62" s="34"/>
      <c r="EQ62" s="34"/>
      <c r="ER62" s="42"/>
      <c r="ES62" s="34"/>
      <c r="ET62" s="34"/>
      <c r="EU62" s="34"/>
      <c r="EV62" s="34"/>
      <c r="EW62" s="64"/>
      <c r="EX62" s="34"/>
      <c r="EY62" s="34"/>
      <c r="EZ62" s="34"/>
      <c r="FA62" s="34"/>
      <c r="FB62" s="34"/>
      <c r="FC62" s="34"/>
      <c r="FD62" s="34"/>
      <c r="FE62" s="46"/>
      <c r="FF62" s="34"/>
      <c r="FG62" s="34"/>
      <c r="FH62" s="34"/>
      <c r="FI62" s="64"/>
      <c r="FJ62" s="34"/>
      <c r="FK62" s="34"/>
      <c r="FL62" s="34"/>
      <c r="FM62" s="34"/>
      <c r="FN62" s="34"/>
      <c r="FO62" s="37"/>
      <c r="FP62" s="37"/>
      <c r="FQ62" s="42"/>
      <c r="FR62" s="42"/>
      <c r="FS62" s="74"/>
      <c r="FT62" s="34"/>
      <c r="FU62" s="55">
        <v>23.56</v>
      </c>
      <c r="FV62" s="55"/>
      <c r="FW62" s="71">
        <f t="shared" si="93"/>
        <v>29.779999999999998</v>
      </c>
      <c r="FX62" s="55">
        <v>24.59</v>
      </c>
      <c r="FY62" s="55"/>
      <c r="FZ62" s="71">
        <f t="shared" si="95"/>
        <v>30.05</v>
      </c>
      <c r="GA62" s="34"/>
      <c r="GB62" s="11">
        <f t="shared" si="97"/>
        <v>29.914999999999999</v>
      </c>
      <c r="GC62" s="34"/>
      <c r="GD62" s="34"/>
      <c r="GE62" s="34"/>
      <c r="GF62" s="34"/>
      <c r="GG62" s="34"/>
    </row>
    <row r="63" spans="1:189" s="47" customFormat="1" ht="15.75" customHeight="1">
      <c r="A63" s="59" t="s">
        <v>211</v>
      </c>
      <c r="B63" s="60"/>
      <c r="H63" s="61"/>
      <c r="I63" s="54"/>
      <c r="J63" s="54"/>
      <c r="K63" s="34"/>
      <c r="L63" s="34"/>
      <c r="M63" s="34"/>
      <c r="N63" s="42"/>
      <c r="O63" s="34"/>
      <c r="P63" s="34"/>
      <c r="Q63" s="62"/>
      <c r="R63" s="54"/>
      <c r="S63" s="34"/>
      <c r="AB63" s="63"/>
      <c r="AC63" s="34"/>
      <c r="AD63" s="34"/>
      <c r="AE63" s="34"/>
      <c r="AF63" s="34"/>
      <c r="AG63" s="34"/>
      <c r="AH63" s="34"/>
      <c r="AI63" s="34"/>
      <c r="AJ63" s="34"/>
      <c r="AK63" s="34"/>
      <c r="AL63" s="6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63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64"/>
      <c r="BL63" s="34"/>
      <c r="BM63" s="34"/>
      <c r="BN63" s="34"/>
      <c r="BO63" s="37"/>
      <c r="BP63" s="34"/>
      <c r="BQ63" s="34"/>
      <c r="BR63" s="34"/>
      <c r="BS63" s="65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7"/>
      <c r="CL63" s="34"/>
      <c r="CM63" s="34"/>
      <c r="CN63" s="34"/>
      <c r="CO63" s="34"/>
      <c r="CP63" s="34"/>
      <c r="CQ63" s="34"/>
      <c r="CR63" s="66"/>
      <c r="CS63" s="37"/>
      <c r="CT63" s="34"/>
      <c r="CU63" s="42"/>
      <c r="CV63" s="42"/>
      <c r="CW63" s="42"/>
      <c r="CX63" s="67"/>
      <c r="CY63" s="42"/>
      <c r="CZ63" s="42"/>
      <c r="DA63" s="42"/>
      <c r="DB63" s="34"/>
      <c r="DC63" s="42"/>
      <c r="DD63" s="42"/>
      <c r="DE63" s="42"/>
      <c r="DF63" s="42"/>
      <c r="DG63" s="42"/>
      <c r="DH63" s="37"/>
      <c r="DI63" s="34"/>
      <c r="DJ63" s="34"/>
      <c r="DK63" s="34"/>
      <c r="DL63" s="34"/>
      <c r="DM63" s="34"/>
      <c r="DN63" s="74"/>
      <c r="DO63" s="34"/>
      <c r="DP63" s="74"/>
      <c r="DQ63" s="68">
        <v>18.71</v>
      </c>
      <c r="DR63" s="72">
        <f t="shared" si="76"/>
        <v>24.71</v>
      </c>
      <c r="DS63" s="55">
        <v>22.12</v>
      </c>
      <c r="DT63" s="55"/>
      <c r="DU63" s="71">
        <f t="shared" si="78"/>
        <v>27.68</v>
      </c>
      <c r="DV63" s="9">
        <f t="shared" si="105"/>
        <v>2.9699999999999989</v>
      </c>
      <c r="DW63" s="51">
        <f t="shared" si="79"/>
        <v>26.195</v>
      </c>
      <c r="DX63" s="34">
        <f t="shared" si="100"/>
        <v>3499.9835245221248</v>
      </c>
      <c r="DY63" s="34" t="e">
        <f t="shared" si="101"/>
        <v>#DIV/0!</v>
      </c>
      <c r="DZ63" s="34" t="e">
        <f t="shared" si="102"/>
        <v>#DIV/0!</v>
      </c>
      <c r="EA63" s="9">
        <f t="shared" si="103"/>
        <v>1.3017250536630963E-8</v>
      </c>
      <c r="EB63" s="9">
        <f t="shared" si="104"/>
        <v>1.3017250536630963E-8</v>
      </c>
      <c r="EC63" s="34"/>
      <c r="ED63" s="34"/>
      <c r="EE63" s="34"/>
      <c r="EF63" s="34"/>
      <c r="EG63" s="34"/>
      <c r="EH63" s="34"/>
      <c r="EI63" s="34"/>
      <c r="EJ63" s="34"/>
      <c r="EK63" s="69"/>
      <c r="EL63" s="34"/>
      <c r="EM63" s="34"/>
      <c r="EN63" s="34"/>
      <c r="EO63" s="34"/>
      <c r="EP63" s="34"/>
      <c r="EQ63" s="34"/>
      <c r="ER63" s="42"/>
      <c r="ES63" s="34"/>
      <c r="ET63" s="34"/>
      <c r="EU63" s="34"/>
      <c r="EV63" s="34"/>
      <c r="EW63" s="64"/>
      <c r="EX63" s="34"/>
      <c r="EY63" s="34"/>
      <c r="EZ63" s="34"/>
      <c r="FA63" s="34"/>
      <c r="FB63" s="34"/>
      <c r="FC63" s="34"/>
      <c r="FD63" s="34"/>
      <c r="FE63" s="46"/>
      <c r="FF63" s="34"/>
      <c r="FG63" s="34"/>
      <c r="FH63" s="34"/>
      <c r="FI63" s="64"/>
      <c r="FJ63" s="34"/>
      <c r="FK63" s="34"/>
      <c r="FL63" s="34"/>
      <c r="FM63" s="34"/>
      <c r="FN63" s="34"/>
      <c r="FO63" s="37"/>
      <c r="FP63" s="37"/>
      <c r="FQ63" s="42"/>
      <c r="FR63" s="42"/>
      <c r="FS63" s="74"/>
      <c r="FT63" s="34"/>
      <c r="FU63" s="55">
        <v>23.38</v>
      </c>
      <c r="FV63" s="55"/>
      <c r="FW63" s="71">
        <f t="shared" si="93"/>
        <v>29.599999999999998</v>
      </c>
      <c r="FX63" s="55">
        <v>24.21</v>
      </c>
      <c r="FY63" s="55"/>
      <c r="FZ63" s="71">
        <f t="shared" si="95"/>
        <v>29.67</v>
      </c>
      <c r="GA63" s="34"/>
      <c r="GB63" s="11">
        <f t="shared" si="97"/>
        <v>29.634999999999998</v>
      </c>
      <c r="GC63" s="34"/>
      <c r="GD63" s="34"/>
      <c r="GE63" s="34"/>
      <c r="GF63" s="34"/>
      <c r="GG63" s="34"/>
    </row>
    <row r="64" spans="1:189" s="47" customFormat="1" ht="15.75" customHeight="1">
      <c r="A64" s="59" t="s">
        <v>212</v>
      </c>
      <c r="B64" s="60"/>
      <c r="H64" s="61"/>
      <c r="I64" s="54"/>
      <c r="J64" s="54"/>
      <c r="K64" s="34"/>
      <c r="L64" s="34"/>
      <c r="M64" s="34"/>
      <c r="N64" s="42"/>
      <c r="O64" s="34"/>
      <c r="P64" s="34"/>
      <c r="Q64" s="62"/>
      <c r="R64" s="54"/>
      <c r="S64" s="34"/>
      <c r="AB64" s="63"/>
      <c r="AC64" s="34"/>
      <c r="AD64" s="34"/>
      <c r="AE64" s="34"/>
      <c r="AF64" s="34"/>
      <c r="AG64" s="34"/>
      <c r="AH64" s="34"/>
      <c r="AI64" s="34"/>
      <c r="AJ64" s="34"/>
      <c r="AK64" s="34"/>
      <c r="AL64" s="6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63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64"/>
      <c r="BL64" s="34"/>
      <c r="BM64" s="34"/>
      <c r="BN64" s="34"/>
      <c r="BO64" s="37"/>
      <c r="BP64" s="34"/>
      <c r="BQ64" s="34"/>
      <c r="BR64" s="34"/>
      <c r="BS64" s="65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7"/>
      <c r="CL64" s="34"/>
      <c r="CM64" s="34"/>
      <c r="CN64" s="34"/>
      <c r="CO64" s="34"/>
      <c r="CP64" s="34"/>
      <c r="CQ64" s="34"/>
      <c r="CR64" s="66"/>
      <c r="CS64" s="37"/>
      <c r="CT64" s="34"/>
      <c r="CU64" s="42"/>
      <c r="CV64" s="42"/>
      <c r="CW64" s="42"/>
      <c r="CX64" s="67"/>
      <c r="CY64" s="42"/>
      <c r="CZ64" s="42"/>
      <c r="DA64" s="42"/>
      <c r="DB64" s="34"/>
      <c r="DC64" s="42"/>
      <c r="DD64" s="42"/>
      <c r="DE64" s="42"/>
      <c r="DF64" s="42"/>
      <c r="DG64" s="42"/>
      <c r="DH64" s="37"/>
      <c r="DI64" s="34"/>
      <c r="DJ64" s="34"/>
      <c r="DK64" s="34"/>
      <c r="DL64" s="34"/>
      <c r="DM64" s="34"/>
      <c r="DN64" s="74"/>
      <c r="DO64" s="34"/>
      <c r="DP64" s="74"/>
      <c r="DQ64" s="68">
        <v>24.22</v>
      </c>
      <c r="DR64" s="72">
        <f t="shared" si="76"/>
        <v>30.22</v>
      </c>
      <c r="DS64" s="55">
        <v>28.12</v>
      </c>
      <c r="DT64" s="55"/>
      <c r="DU64" s="71">
        <f t="shared" si="78"/>
        <v>33.68</v>
      </c>
      <c r="DV64" s="9">
        <f t="shared" si="105"/>
        <v>3.4600000000000009</v>
      </c>
      <c r="DW64" s="51">
        <f t="shared" si="79"/>
        <v>31.95</v>
      </c>
      <c r="DX64" s="34">
        <f t="shared" si="100"/>
        <v>64.663617969388469</v>
      </c>
      <c r="DY64" s="34" t="e">
        <f t="shared" si="101"/>
        <v>#DIV/0!</v>
      </c>
      <c r="DZ64" s="34" t="e">
        <f t="shared" si="102"/>
        <v>#DIV/0!</v>
      </c>
      <c r="EA64" s="9">
        <f t="shared" si="103"/>
        <v>2.4104139857026294E-10</v>
      </c>
      <c r="EB64" s="9">
        <f t="shared" si="104"/>
        <v>2.4104139857026294E-10</v>
      </c>
      <c r="EC64" s="34"/>
      <c r="ED64" s="34"/>
      <c r="EE64" s="34"/>
      <c r="EF64" s="34"/>
      <c r="EG64" s="34"/>
      <c r="EH64" s="34"/>
      <c r="EI64" s="34"/>
      <c r="EJ64" s="34"/>
      <c r="EK64" s="69"/>
      <c r="EL64" s="34"/>
      <c r="EM64" s="34"/>
      <c r="EN64" s="34"/>
      <c r="EO64" s="34"/>
      <c r="EP64" s="34"/>
      <c r="EQ64" s="34"/>
      <c r="ER64" s="42"/>
      <c r="ES64" s="34"/>
      <c r="ET64" s="34"/>
      <c r="EU64" s="34"/>
      <c r="EV64" s="34"/>
      <c r="EW64" s="64"/>
      <c r="EX64" s="34"/>
      <c r="EY64" s="34"/>
      <c r="EZ64" s="34"/>
      <c r="FA64" s="34"/>
      <c r="FB64" s="34"/>
      <c r="FC64" s="34"/>
      <c r="FD64" s="34"/>
      <c r="FE64" s="46"/>
      <c r="FF64" s="34"/>
      <c r="FG64" s="34"/>
      <c r="FH64" s="34"/>
      <c r="FI64" s="64"/>
      <c r="FJ64" s="34"/>
      <c r="FK64" s="34"/>
      <c r="FL64" s="34"/>
      <c r="FM64" s="34"/>
      <c r="FN64" s="34"/>
      <c r="FO64" s="37"/>
      <c r="FP64" s="37"/>
      <c r="FQ64" s="42"/>
      <c r="FR64" s="42"/>
      <c r="FS64" s="74"/>
      <c r="FT64" s="34"/>
      <c r="FU64" s="55">
        <v>23.17</v>
      </c>
      <c r="FV64" s="55"/>
      <c r="FW64" s="71">
        <f t="shared" si="93"/>
        <v>29.39</v>
      </c>
      <c r="FX64" s="55">
        <v>24.24</v>
      </c>
      <c r="FY64" s="55"/>
      <c r="FZ64" s="71">
        <f t="shared" si="95"/>
        <v>29.7</v>
      </c>
      <c r="GA64" s="34"/>
      <c r="GB64" s="11">
        <f t="shared" si="97"/>
        <v>29.545000000000002</v>
      </c>
      <c r="GC64" s="34"/>
      <c r="GD64" s="34"/>
      <c r="GE64" s="34"/>
      <c r="GF64" s="34"/>
      <c r="GG64" s="34"/>
    </row>
    <row r="65" spans="1:189" s="47" customFormat="1" ht="15.75" customHeight="1">
      <c r="A65" s="59" t="s">
        <v>213</v>
      </c>
      <c r="B65" s="60"/>
      <c r="H65" s="61"/>
      <c r="I65" s="54"/>
      <c r="J65" s="54"/>
      <c r="K65" s="34"/>
      <c r="L65" s="34"/>
      <c r="M65" s="34"/>
      <c r="N65" s="42"/>
      <c r="O65" s="34"/>
      <c r="P65" s="34"/>
      <c r="Q65" s="62"/>
      <c r="R65" s="54"/>
      <c r="S65" s="34"/>
      <c r="AB65" s="63"/>
      <c r="AC65" s="34"/>
      <c r="AD65" s="34"/>
      <c r="AE65" s="34"/>
      <c r="AF65" s="34"/>
      <c r="AG65" s="34"/>
      <c r="AH65" s="34"/>
      <c r="AI65" s="34"/>
      <c r="AJ65" s="34"/>
      <c r="AK65" s="34"/>
      <c r="AL65" s="6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63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64"/>
      <c r="BL65" s="34"/>
      <c r="BM65" s="34"/>
      <c r="BN65" s="34"/>
      <c r="BO65" s="37"/>
      <c r="BP65" s="34"/>
      <c r="BQ65" s="34"/>
      <c r="BR65" s="34"/>
      <c r="BS65" s="65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7"/>
      <c r="CL65" s="34"/>
      <c r="CM65" s="34"/>
      <c r="CN65" s="34"/>
      <c r="CO65" s="34"/>
      <c r="CP65" s="34"/>
      <c r="CQ65" s="34"/>
      <c r="CR65" s="66"/>
      <c r="CS65" s="37"/>
      <c r="CT65" s="34"/>
      <c r="CU65" s="42"/>
      <c r="CV65" s="42"/>
      <c r="CW65" s="42"/>
      <c r="CX65" s="67"/>
      <c r="CY65" s="42"/>
      <c r="CZ65" s="42"/>
      <c r="DA65" s="42"/>
      <c r="DB65" s="34"/>
      <c r="DC65" s="42"/>
      <c r="DD65" s="42"/>
      <c r="DE65" s="42"/>
      <c r="DF65" s="42"/>
      <c r="DG65" s="42"/>
      <c r="DH65" s="37"/>
      <c r="DI65" s="34"/>
      <c r="DJ65" s="34"/>
      <c r="DK65" s="34"/>
      <c r="DL65" s="34"/>
      <c r="DM65" s="34"/>
      <c r="DN65" s="74"/>
      <c r="DO65" s="34"/>
      <c r="DP65" s="74"/>
      <c r="DQ65" s="68">
        <v>24.79</v>
      </c>
      <c r="DR65" s="72">
        <f t="shared" si="76"/>
        <v>30.79</v>
      </c>
      <c r="DS65" s="55">
        <v>29.11</v>
      </c>
      <c r="DT65" s="55"/>
      <c r="DU65" s="71">
        <f t="shared" si="78"/>
        <v>34.67</v>
      </c>
      <c r="DV65" s="9">
        <f t="shared" si="105"/>
        <v>3.8800000000000026</v>
      </c>
      <c r="DW65" s="51">
        <f t="shared" si="79"/>
        <v>32.730000000000004</v>
      </c>
      <c r="DX65" s="34">
        <f t="shared" si="100"/>
        <v>37.646447469451225</v>
      </c>
      <c r="DY65" s="34" t="e">
        <f t="shared" si="101"/>
        <v>#DIV/0!</v>
      </c>
      <c r="DZ65" s="34" t="e">
        <f t="shared" si="102"/>
        <v>#DIV/0!</v>
      </c>
      <c r="EA65" s="9">
        <f t="shared" si="103"/>
        <v>1.4037450632205678E-10</v>
      </c>
      <c r="EB65" s="9">
        <f t="shared" si="104"/>
        <v>1.4037450632205678E-10</v>
      </c>
      <c r="EC65" s="34"/>
      <c r="ED65" s="34"/>
      <c r="EE65" s="34"/>
      <c r="EF65" s="34"/>
      <c r="EG65" s="34"/>
      <c r="EH65" s="34"/>
      <c r="EI65" s="34"/>
      <c r="EJ65" s="34"/>
      <c r="EK65" s="69"/>
      <c r="EL65" s="34"/>
      <c r="EM65" s="34"/>
      <c r="EN65" s="34"/>
      <c r="EO65" s="34"/>
      <c r="EP65" s="34"/>
      <c r="EQ65" s="34"/>
      <c r="ER65" s="42"/>
      <c r="ES65" s="34"/>
      <c r="ET65" s="34"/>
      <c r="EU65" s="34"/>
      <c r="EV65" s="34"/>
      <c r="EW65" s="64"/>
      <c r="EX65" s="34"/>
      <c r="EY65" s="34"/>
      <c r="EZ65" s="34"/>
      <c r="FA65" s="34"/>
      <c r="FB65" s="34"/>
      <c r="FC65" s="34"/>
      <c r="FD65" s="34"/>
      <c r="FE65" s="46"/>
      <c r="FF65" s="34"/>
      <c r="FG65" s="34"/>
      <c r="FH65" s="34"/>
      <c r="FI65" s="64"/>
      <c r="FJ65" s="34"/>
      <c r="FK65" s="34"/>
      <c r="FL65" s="34"/>
      <c r="FM65" s="34"/>
      <c r="FN65" s="34"/>
      <c r="FO65" s="37"/>
      <c r="FP65" s="37"/>
      <c r="FQ65" s="42"/>
      <c r="FR65" s="42"/>
      <c r="FS65" s="74"/>
      <c r="FT65" s="34"/>
      <c r="FU65" s="55">
        <v>23.15</v>
      </c>
      <c r="FV65" s="55"/>
      <c r="FW65" s="71">
        <f t="shared" si="93"/>
        <v>29.369999999999997</v>
      </c>
      <c r="FX65" s="55">
        <v>23.81</v>
      </c>
      <c r="FY65" s="55"/>
      <c r="FZ65" s="71">
        <f t="shared" si="95"/>
        <v>29.27</v>
      </c>
      <c r="GA65" s="34"/>
      <c r="GB65" s="11">
        <f t="shared" si="97"/>
        <v>29.32</v>
      </c>
      <c r="GC65" s="34"/>
      <c r="GD65" s="34"/>
      <c r="GE65" s="34"/>
      <c r="GF65" s="34"/>
      <c r="GG65" s="34"/>
    </row>
    <row r="66" spans="1:189" ht="15.75" customHeight="1">
      <c r="A66" s="58" t="s">
        <v>214</v>
      </c>
      <c r="DQ66" s="55">
        <v>25.54</v>
      </c>
      <c r="DR66" s="72">
        <f t="shared" si="76"/>
        <v>31.54</v>
      </c>
      <c r="DS66" s="55">
        <v>29.08</v>
      </c>
      <c r="DU66" s="71">
        <f t="shared" si="78"/>
        <v>34.64</v>
      </c>
      <c r="DV66" s="9">
        <f t="shared" si="105"/>
        <v>3.1000000000000014</v>
      </c>
      <c r="DW66" s="51">
        <f t="shared" si="79"/>
        <v>33.090000000000003</v>
      </c>
      <c r="DX66" s="34">
        <f t="shared" si="100"/>
        <v>29.328645081500593</v>
      </c>
      <c r="DY66" s="34" t="e">
        <f t="shared" si="101"/>
        <v>#DIV/0!</v>
      </c>
      <c r="DZ66" s="34" t="e">
        <f t="shared" si="102"/>
        <v>#DIV/0!</v>
      </c>
      <c r="EA66" s="9">
        <f t="shared" si="103"/>
        <v>1.0937484321347565E-10</v>
      </c>
      <c r="EB66" s="9">
        <f t="shared" si="104"/>
        <v>1.0937484321347565E-10</v>
      </c>
      <c r="FU66" s="55">
        <v>24.31</v>
      </c>
      <c r="FW66" s="71">
        <f t="shared" si="93"/>
        <v>30.529999999999998</v>
      </c>
      <c r="FX66" s="55">
        <v>25.06</v>
      </c>
      <c r="FZ66" s="71">
        <f t="shared" si="95"/>
        <v>30.52</v>
      </c>
      <c r="GB66" s="11">
        <f t="shared" si="97"/>
        <v>30.524999999999999</v>
      </c>
    </row>
    <row r="67" spans="1:189" ht="15.75" customHeight="1">
      <c r="A67" s="58" t="s">
        <v>215</v>
      </c>
      <c r="DQ67" s="55">
        <v>25.23</v>
      </c>
      <c r="DR67" s="72">
        <f t="shared" ref="DR67:DR73" si="106">DQ67+6</f>
        <v>31.23</v>
      </c>
      <c r="DS67" s="55">
        <v>28.82</v>
      </c>
      <c r="DU67" s="71">
        <f t="shared" ref="DU67:DU73" si="107">DS67+5.56</f>
        <v>34.380000000000003</v>
      </c>
      <c r="DV67" s="9">
        <f t="shared" si="105"/>
        <v>3.1500000000000021</v>
      </c>
      <c r="DW67" s="51">
        <f t="shared" ref="DW67:DW73" si="108">AVERAGE(DN67,DP67,DR67,DU67)</f>
        <v>32.805</v>
      </c>
      <c r="DX67" s="34">
        <f t="shared" si="100"/>
        <v>35.73830904089305</v>
      </c>
      <c r="DY67" s="34" t="e">
        <f t="shared" si="101"/>
        <v>#DIV/0!</v>
      </c>
      <c r="DZ67" s="34" t="e">
        <f t="shared" si="102"/>
        <v>#DIV/0!</v>
      </c>
      <c r="EA67" s="9">
        <f t="shared" si="103"/>
        <v>1.3326343155916371E-10</v>
      </c>
      <c r="EB67" s="9">
        <f t="shared" si="104"/>
        <v>1.3326343155916371E-10</v>
      </c>
      <c r="FU67" s="55">
        <v>24.17</v>
      </c>
      <c r="FW67" s="71">
        <f t="shared" ref="FW67:FW73" si="109">FU67+6.22</f>
        <v>30.39</v>
      </c>
      <c r="FX67" s="55">
        <v>24.56</v>
      </c>
      <c r="FZ67" s="71">
        <f t="shared" ref="FZ67:FZ73" si="110">FX67+5.46</f>
        <v>30.02</v>
      </c>
      <c r="GB67" s="11">
        <f t="shared" ref="GB67:GB73" si="111">AVERAGE(FS67,FW67,FZ67)</f>
        <v>30.204999999999998</v>
      </c>
    </row>
    <row r="68" spans="1:189" ht="15.75" customHeight="1">
      <c r="A68" s="58" t="s">
        <v>216</v>
      </c>
      <c r="DQ68" s="55">
        <v>18.66</v>
      </c>
      <c r="DR68" s="72">
        <f t="shared" si="106"/>
        <v>24.66</v>
      </c>
      <c r="DS68" s="55">
        <v>22.73</v>
      </c>
      <c r="DU68" s="71">
        <f t="shared" si="107"/>
        <v>28.29</v>
      </c>
      <c r="DV68" s="9">
        <f t="shared" si="105"/>
        <v>3.629999999999999</v>
      </c>
      <c r="DW68" s="51">
        <f t="shared" si="108"/>
        <v>26.475000000000001</v>
      </c>
      <c r="DX68" s="34">
        <f t="shared" si="100"/>
        <v>2882.2390638166344</v>
      </c>
      <c r="DY68" s="34" t="e">
        <f t="shared" si="101"/>
        <v>#DIV/0!</v>
      </c>
      <c r="DZ68" s="34" t="e">
        <f t="shared" si="102"/>
        <v>#DIV/0!</v>
      </c>
      <c r="EA68" s="9">
        <f t="shared" si="103"/>
        <v>1.0720890611490753E-8</v>
      </c>
      <c r="EB68" s="9">
        <f t="shared" si="104"/>
        <v>1.0720890611490753E-8</v>
      </c>
      <c r="FU68" s="55">
        <v>23.86</v>
      </c>
      <c r="FW68" s="71">
        <f t="shared" si="109"/>
        <v>30.08</v>
      </c>
      <c r="FX68" s="55">
        <v>23.9</v>
      </c>
      <c r="FZ68" s="71">
        <f t="shared" si="110"/>
        <v>29.36</v>
      </c>
      <c r="GB68" s="11">
        <f t="shared" si="111"/>
        <v>29.72</v>
      </c>
    </row>
    <row r="69" spans="1:189" ht="15.75" customHeight="1">
      <c r="A69" s="58" t="s">
        <v>217</v>
      </c>
      <c r="DQ69" s="55">
        <v>23.63</v>
      </c>
      <c r="DR69" s="72">
        <f t="shared" si="106"/>
        <v>29.63</v>
      </c>
      <c r="DS69" s="55">
        <v>27.27</v>
      </c>
      <c r="DU69" s="71">
        <f t="shared" si="107"/>
        <v>32.83</v>
      </c>
      <c r="DV69" s="9">
        <f t="shared" si="105"/>
        <v>3.1999999999999993</v>
      </c>
      <c r="DW69" s="51">
        <f t="shared" si="108"/>
        <v>31.229999999999997</v>
      </c>
      <c r="DX69" s="34">
        <f t="shared" si="100"/>
        <v>106.54277397534906</v>
      </c>
      <c r="DY69" s="34" t="e">
        <f t="shared" si="101"/>
        <v>#DIV/0!</v>
      </c>
      <c r="DZ69" s="34" t="e">
        <f t="shared" si="102"/>
        <v>#DIV/0!</v>
      </c>
      <c r="EA69" s="9">
        <f t="shared" si="103"/>
        <v>3.9703906130416346E-10</v>
      </c>
      <c r="EB69" s="9">
        <f t="shared" si="104"/>
        <v>3.9703906130416346E-10</v>
      </c>
      <c r="FU69" s="55">
        <v>22.85</v>
      </c>
      <c r="FW69" s="71">
        <f t="shared" si="109"/>
        <v>29.07</v>
      </c>
      <c r="FX69" s="55">
        <v>23.68</v>
      </c>
      <c r="FZ69" s="71">
        <f t="shared" si="110"/>
        <v>29.14</v>
      </c>
      <c r="GB69" s="11">
        <f t="shared" si="111"/>
        <v>29.105</v>
      </c>
    </row>
    <row r="70" spans="1:189" ht="15.75" customHeight="1">
      <c r="A70" s="58" t="s">
        <v>218</v>
      </c>
      <c r="DQ70" s="55">
        <v>26.33</v>
      </c>
      <c r="DR70" s="72">
        <f t="shared" si="106"/>
        <v>32.33</v>
      </c>
      <c r="DS70" s="55">
        <v>29.02</v>
      </c>
      <c r="DU70" s="71">
        <f t="shared" si="107"/>
        <v>34.58</v>
      </c>
      <c r="DV70" s="9">
        <f t="shared" si="105"/>
        <v>2.25</v>
      </c>
      <c r="DW70" s="51">
        <f t="shared" si="108"/>
        <v>33.454999999999998</v>
      </c>
      <c r="DX70" s="34">
        <f t="shared" si="100"/>
        <v>22.769526531011739</v>
      </c>
      <c r="DY70" s="34" t="e">
        <f t="shared" si="101"/>
        <v>#DIV/0!</v>
      </c>
      <c r="DZ70" s="34" t="e">
        <f t="shared" si="102"/>
        <v>#DIV/0!</v>
      </c>
      <c r="EA70" s="9">
        <f t="shared" si="103"/>
        <v>8.4926161463382881E-11</v>
      </c>
      <c r="EB70" s="9">
        <f t="shared" si="104"/>
        <v>8.4926161463382881E-11</v>
      </c>
      <c r="FU70" s="55">
        <v>22.58</v>
      </c>
      <c r="FW70" s="71">
        <f t="shared" si="109"/>
        <v>28.799999999999997</v>
      </c>
      <c r="FX70" s="55">
        <v>24.35</v>
      </c>
      <c r="FZ70" s="71">
        <f t="shared" si="110"/>
        <v>29.810000000000002</v>
      </c>
      <c r="GB70" s="11">
        <f t="shared" si="111"/>
        <v>29.305</v>
      </c>
    </row>
    <row r="71" spans="1:189" ht="15.75" customHeight="1">
      <c r="A71" s="58" t="s">
        <v>219</v>
      </c>
      <c r="DQ71" s="55">
        <v>26.49</v>
      </c>
      <c r="DR71" s="72">
        <f t="shared" si="106"/>
        <v>32.489999999999995</v>
      </c>
      <c r="DS71" s="55">
        <v>28.32</v>
      </c>
      <c r="DU71" s="71">
        <f t="shared" si="107"/>
        <v>33.880000000000003</v>
      </c>
      <c r="DV71" s="9">
        <f t="shared" si="105"/>
        <v>1.3900000000000077</v>
      </c>
      <c r="DW71" s="51">
        <f t="shared" si="108"/>
        <v>33.185000000000002</v>
      </c>
      <c r="DX71" s="34">
        <f t="shared" si="100"/>
        <v>27.458575304479655</v>
      </c>
      <c r="DY71" s="34" t="e">
        <f t="shared" si="101"/>
        <v>#DIV/0!</v>
      </c>
      <c r="DZ71" s="34" t="e">
        <f t="shared" si="102"/>
        <v>#DIV/0!</v>
      </c>
      <c r="EA71" s="9">
        <f t="shared" si="103"/>
        <v>1.0240463026827604E-10</v>
      </c>
      <c r="EB71" s="9">
        <f t="shared" si="104"/>
        <v>1.0240463026827604E-10</v>
      </c>
      <c r="FU71" s="55">
        <v>24.01</v>
      </c>
      <c r="FW71" s="71">
        <f t="shared" si="109"/>
        <v>30.23</v>
      </c>
      <c r="FX71" s="55">
        <v>25.86</v>
      </c>
      <c r="FZ71" s="71">
        <f t="shared" si="110"/>
        <v>31.32</v>
      </c>
      <c r="GB71" s="11">
        <f t="shared" si="111"/>
        <v>30.774999999999999</v>
      </c>
    </row>
    <row r="72" spans="1:189" ht="15.75" customHeight="1">
      <c r="A72" s="58" t="s">
        <v>220</v>
      </c>
      <c r="DQ72" s="55">
        <v>26.14</v>
      </c>
      <c r="DR72" s="72">
        <f t="shared" si="106"/>
        <v>32.14</v>
      </c>
      <c r="DS72" s="55">
        <v>29.2</v>
      </c>
      <c r="DU72" s="71">
        <f t="shared" si="107"/>
        <v>34.76</v>
      </c>
      <c r="DV72" s="9">
        <f t="shared" si="105"/>
        <v>2.6199999999999974</v>
      </c>
      <c r="DW72" s="51">
        <f t="shared" si="108"/>
        <v>33.450000000000003</v>
      </c>
      <c r="DX72" s="34">
        <f t="shared" si="100"/>
        <v>22.848621321165279</v>
      </c>
      <c r="DY72" s="34" t="e">
        <f t="shared" si="101"/>
        <v>#DIV/0!</v>
      </c>
      <c r="DZ72" s="34" t="e">
        <f t="shared" si="102"/>
        <v>#DIV/0!</v>
      </c>
      <c r="EA72" s="9">
        <f t="shared" si="103"/>
        <v>8.5221003737860921E-11</v>
      </c>
      <c r="EB72" s="9">
        <f t="shared" si="104"/>
        <v>8.5221003737860921E-11</v>
      </c>
      <c r="FU72" s="55">
        <v>23.56</v>
      </c>
      <c r="FW72" s="71">
        <f t="shared" si="109"/>
        <v>29.779999999999998</v>
      </c>
      <c r="FX72" s="55">
        <v>24.72</v>
      </c>
      <c r="FZ72" s="71">
        <f t="shared" si="110"/>
        <v>30.18</v>
      </c>
      <c r="GB72" s="11">
        <f t="shared" si="111"/>
        <v>29.979999999999997</v>
      </c>
    </row>
    <row r="73" spans="1:189" ht="15.75" customHeight="1">
      <c r="A73" s="58" t="s">
        <v>221</v>
      </c>
      <c r="DQ73" s="55">
        <v>24.87</v>
      </c>
      <c r="DR73" s="72">
        <f t="shared" si="106"/>
        <v>30.87</v>
      </c>
      <c r="DS73" s="55">
        <v>28.67</v>
      </c>
      <c r="DU73" s="71">
        <f t="shared" si="107"/>
        <v>34.230000000000004</v>
      </c>
      <c r="DV73" s="9">
        <f t="shared" si="105"/>
        <v>3.360000000000003</v>
      </c>
      <c r="DW73" s="51">
        <f t="shared" si="108"/>
        <v>32.550000000000004</v>
      </c>
      <c r="DX73" s="34">
        <f t="shared" si="100"/>
        <v>42.652058873397095</v>
      </c>
      <c r="DY73" s="34" t="e">
        <f t="shared" si="101"/>
        <v>#DIV/0!</v>
      </c>
      <c r="DZ73" s="34" t="e">
        <f t="shared" si="102"/>
        <v>#DIV/0!</v>
      </c>
      <c r="EA73" s="9">
        <f t="shared" si="103"/>
        <v>1.5902801611861122E-10</v>
      </c>
      <c r="EB73" s="9">
        <f t="shared" si="104"/>
        <v>1.5902801611861122E-10</v>
      </c>
      <c r="FU73" s="55">
        <v>22.9</v>
      </c>
      <c r="FW73" s="71">
        <f t="shared" si="109"/>
        <v>29.119999999999997</v>
      </c>
      <c r="FX73" s="55">
        <v>23.51</v>
      </c>
      <c r="FZ73" s="71">
        <f t="shared" si="110"/>
        <v>28.970000000000002</v>
      </c>
      <c r="GB73" s="11">
        <f t="shared" si="111"/>
        <v>29.045000000000002</v>
      </c>
    </row>
  </sheetData>
  <sortState ref="A2:CV55">
    <sortCondition ref="B2:B55"/>
    <sortCondition ref="A2:A55"/>
  </sortState>
  <phoneticPr fontId="19" type="noConversion"/>
  <conditionalFormatting sqref="AW1:AW1048576">
    <cfRule type="colorScale" priority="69">
      <colorScale>
        <cfvo type="formula" val="0.8"/>
        <cfvo type="max"/>
        <color rgb="FFFFFFFF"/>
        <color rgb="FFE67C73"/>
      </colorScale>
    </cfRule>
  </conditionalFormatting>
  <conditionalFormatting sqref="X1:X1048576">
    <cfRule type="colorScale" priority="68">
      <colorScale>
        <cfvo type="min"/>
        <cfvo type="max"/>
        <color rgb="FFFCFCFF"/>
        <color rgb="FFF8696B"/>
      </colorScale>
    </cfRule>
  </conditionalFormatting>
  <conditionalFormatting sqref="GA1:GA1048576">
    <cfRule type="colorScale" priority="63">
      <colorScale>
        <cfvo type="min"/>
        <cfvo type="max"/>
        <color rgb="FFFCFCFF"/>
        <color rgb="FFF8696B"/>
      </colorScale>
    </cfRule>
  </conditionalFormatting>
  <conditionalFormatting sqref="FH1:FH1048576">
    <cfRule type="colorScale" priority="62">
      <colorScale>
        <cfvo type="min"/>
        <cfvo type="max"/>
        <color rgb="FFFCFCFF"/>
        <color rgb="FFF8696B"/>
      </colorScale>
    </cfRule>
  </conditionalFormatting>
  <conditionalFormatting sqref="EV1:EV1048576">
    <cfRule type="colorScale" priority="61">
      <colorScale>
        <cfvo type="min"/>
        <cfvo type="max"/>
        <color rgb="FFFCFCFF"/>
        <color rgb="FFF8696B"/>
      </colorScale>
    </cfRule>
  </conditionalFormatting>
  <conditionalFormatting sqref="EJ2:EJ49">
    <cfRule type="colorScale" priority="60">
      <colorScale>
        <cfvo type="min"/>
        <cfvo type="max"/>
        <color rgb="FFFCFCFF"/>
        <color rgb="FFF8696B"/>
      </colorScale>
    </cfRule>
  </conditionalFormatting>
  <conditionalFormatting sqref="CQ1:CQ1048576">
    <cfRule type="colorScale" priority="58">
      <colorScale>
        <cfvo type="min"/>
        <cfvo type="max"/>
        <color rgb="FFFCFCFF"/>
        <color rgb="FFF8696B"/>
      </colorScale>
    </cfRule>
  </conditionalFormatting>
  <conditionalFormatting sqref="I1:J1048576 S1:S104857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AC2:AE4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AE1:AE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FJ2:FL4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FL1:FL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GC2:GE4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GE1:GE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EX2:EZ49 FC2:FD4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EZ1:EZ1048576 FC1:FD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EL2:EN4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EN1:EN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BL2:BN49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BN1:BN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CF2:CH49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CH1:CH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BR2:BR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BT2:BV4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BV1:BV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BA2:BC4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BC1:BC104857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CW2:CW49">
    <cfRule type="colorScale" priority="37">
      <colorScale>
        <cfvo type="min"/>
        <cfvo type="max"/>
        <color rgb="FFFCFCFF"/>
        <color rgb="FFF8696B"/>
      </colorScale>
    </cfRule>
  </conditionalFormatting>
  <conditionalFormatting sqref="CY2:DA49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DA1:DA104857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DG2:DG49">
    <cfRule type="colorScale" priority="34">
      <colorScale>
        <cfvo type="min"/>
        <cfvo type="max"/>
        <color rgb="FFFCFCFF"/>
        <color rgb="FFF8696B"/>
      </colorScale>
    </cfRule>
  </conditionalFormatting>
  <conditionalFormatting sqref="DI2:DK4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DK1:DK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DV1:DV104857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X2:DZ7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DZ1:DZ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AM2:AN4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AO2:AO4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AO1:AO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conditionalFormatting sqref="G1:G1048576">
    <cfRule type="colorScale" priority="23">
      <colorScale>
        <cfvo type="min"/>
        <cfvo type="max"/>
        <color rgb="FFFCFCFF"/>
        <color rgb="FFF8696B"/>
      </colorScale>
    </cfRule>
  </conditionalFormatting>
  <conditionalFormatting sqref="AD1:AD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{6CDBE2BB-08A8-4B43-B4CF-E7B68C78424F}</x14:id>
        </ext>
      </extLst>
    </cfRule>
  </conditionalFormatting>
  <conditionalFormatting sqref="R2:R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{29741A59-1642-A347-9FDD-54216B595A9B}</x14:id>
        </ext>
      </extLst>
    </cfRule>
  </conditionalFormatting>
  <conditionalFormatting sqref="AF1:AF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{7E395B77-6F3D-484F-96CD-5B4BFE642BF9}</x14:id>
        </ext>
      </extLst>
    </cfRule>
  </conditionalFormatting>
  <conditionalFormatting sqref="AG1:AH104857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{0A64019A-2777-0F48-BA24-FC61528064C8}</x14:id>
        </ext>
      </extLst>
    </cfRule>
  </conditionalFormatting>
  <conditionalFormatting sqref="AP1:AP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{0B49676D-DA9D-B645-BB56-09138ADD9FBD}</x14:id>
        </ext>
      </extLst>
    </cfRule>
  </conditionalFormatting>
  <conditionalFormatting sqref="AQ1:AQ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{1DB2BD15-C72B-764F-8B66-C5696A36EC8E}</x14:id>
        </ext>
      </extLst>
    </cfRule>
  </conditionalFormatting>
  <conditionalFormatting sqref="BD1:BD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{65476CBC-C54D-8441-B941-8459E01735E9}</x14:id>
        </ext>
      </extLst>
    </cfRule>
  </conditionalFormatting>
  <conditionalFormatting sqref="BE1:BE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{40DC40AC-0075-4047-A35C-3C9B80A61EC1}</x14:id>
        </ext>
      </extLst>
    </cfRule>
  </conditionalFormatting>
  <conditionalFormatting sqref="CI1:CI10485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{84CF4C60-4EDA-6640-B12C-CC798751D8D6}</x14:id>
        </ext>
      </extLst>
    </cfRule>
  </conditionalFormatting>
  <conditionalFormatting sqref="CJ1:CJ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{C1139E16-0040-B840-900B-CEC23306D9ED}</x14:id>
        </ext>
      </extLst>
    </cfRule>
  </conditionalFormatting>
  <conditionalFormatting sqref="EA1:EA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{CDE90EF7-ED85-7A4F-8164-22C8DFF23C95}</x14:id>
        </ext>
      </extLst>
    </cfRule>
  </conditionalFormatting>
  <conditionalFormatting sqref="EB1:EB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{C9744584-89B9-9C48-BD20-A8FA35CD80C6}</x14:id>
        </ext>
      </extLst>
    </cfRule>
  </conditionalFormatting>
  <conditionalFormatting sqref="FM1:FM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{CB8BC9B4-27D8-3C47-8D1C-31C7F41E3FD4}</x14:id>
        </ext>
      </extLst>
    </cfRule>
  </conditionalFormatting>
  <conditionalFormatting sqref="FN1:FN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{10CD2E1E-06F5-C048-827D-7B6F474CE6E9}</x14:id>
        </ext>
      </extLst>
    </cfRule>
  </conditionalFormatting>
  <conditionalFormatting sqref="GF1:GF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{5A683F98-2968-9244-96AF-2E097BC3AFA5}</x14:id>
        </ext>
      </extLst>
    </cfRule>
  </conditionalFormatting>
  <conditionalFormatting sqref="GG1:GG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{79FC3B01-37B3-284F-A41D-EA8A2F634F06}</x14:id>
        </ext>
      </extLst>
    </cfRule>
  </conditionalFormatting>
  <conditionalFormatting sqref="EO1:EO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{920F5480-B3CA-4D40-B38F-F1CC40A43F53}</x14:id>
        </ext>
      </extLst>
    </cfRule>
  </conditionalFormatting>
  <conditionalFormatting sqref="EP1:EP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{D81CF952-7D84-1E4A-9BF9-09659076A489}</x14:id>
        </ext>
      </extLst>
    </cfRule>
  </conditionalFormatting>
  <conditionalFormatting sqref="BW1:BW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{3F956528-5B22-2C43-A2F7-F3637C75F899}</x14:id>
        </ext>
      </extLst>
    </cfRule>
  </conditionalFormatting>
  <conditionalFormatting sqref="BX1:BX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{6256FC3A-77F0-4545-A108-68BD3D5F0888}</x14:id>
        </ext>
      </extLst>
    </cfRule>
  </conditionalFormatting>
  <conditionalFormatting sqref="BJ1:BJ1048576">
    <cfRule type="colorScale" priority="70">
      <colorScale>
        <cfvo type="min"/>
        <cfvo type="max"/>
        <color rgb="FFFCFCFF"/>
        <color rgb="FFF8696B"/>
      </colorScale>
    </cfRule>
  </conditionalFormatting>
  <conditionalFormatting sqref="FA1:FA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{C6032E79-920F-0D48-AC18-4E2568F14C9D}</x14:id>
        </ext>
      </extLst>
    </cfRule>
  </conditionalFormatting>
  <conditionalFormatting sqref="FB1:F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{63951136-2309-7945-B02E-F0B8BEE8063D}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 S1:S1048576</xm:sqref>
        </x14:conditionalFormatting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AC2:AE49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FJ2:FL49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FL1:FL1048576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GC2:GE49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GE1:GE1048576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EX2:EZ49 FC2:FD49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EZ1:EZ1048576 FC1:FD1048576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EL2:EN49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EN1:EN1048576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BL2:BN49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BN1:BN1048576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CF2:CH49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CH1:CH1048576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BT2:BV49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BV1:BV1048576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BA2:BC49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BC1:BC1048576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CY2:DA49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DA1:DA1048576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DI2:DK49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DK1:DK1048576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DX2:DZ73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DZ1:DZ1048576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AM2:AN49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AO2:AO49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6CDBE2BB-08A8-4B43-B4CF-E7B68C784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29741A59-1642-A347-9FDD-54216B595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7E395B77-6F3D-484F-96CD-5B4BFE642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A64019A-2777-0F48-BA24-FC6152806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AG1:AH1048576</xm:sqref>
        </x14:conditionalFormatting>
        <x14:conditionalFormatting xmlns:xm="http://schemas.microsoft.com/office/excel/2006/main">
          <x14:cfRule type="dataBar" id="{0B49676D-DA9D-B645-BB56-09138ADD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AP1:AP1048576</xm:sqref>
        </x14:conditionalFormatting>
        <x14:conditionalFormatting xmlns:xm="http://schemas.microsoft.com/office/excel/2006/main">
          <x14:cfRule type="dataBar" id="{1DB2BD15-C72B-764F-8B66-C5696A36E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AQ1:AQ1048576</xm:sqref>
        </x14:conditionalFormatting>
        <x14:conditionalFormatting xmlns:xm="http://schemas.microsoft.com/office/excel/2006/main">
          <x14:cfRule type="dataBar" id="{65476CBC-C54D-8441-B941-8459E01735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BD1:BD1048576</xm:sqref>
        </x14:conditionalFormatting>
        <x14:conditionalFormatting xmlns:xm="http://schemas.microsoft.com/office/excel/2006/main">
          <x14:cfRule type="dataBar" id="{40DC40AC-0075-4047-A35C-3C9B80A6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BE1:BE1048576</xm:sqref>
        </x14:conditionalFormatting>
        <x14:conditionalFormatting xmlns:xm="http://schemas.microsoft.com/office/excel/2006/main">
          <x14:cfRule type="dataBar" id="{84CF4C60-4EDA-6640-B12C-CC798751D8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CI1:CI1048576</xm:sqref>
        </x14:conditionalFormatting>
        <x14:conditionalFormatting xmlns:xm="http://schemas.microsoft.com/office/excel/2006/main">
          <x14:cfRule type="dataBar" id="{C1139E16-0040-B840-900B-CEC23306D9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CJ1:CJ1048576</xm:sqref>
        </x14:conditionalFormatting>
        <x14:conditionalFormatting xmlns:xm="http://schemas.microsoft.com/office/excel/2006/main">
          <x14:cfRule type="dataBar" id="{CDE90EF7-ED85-7A4F-8164-22C8DFF23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EA1:EA1048576</xm:sqref>
        </x14:conditionalFormatting>
        <x14:conditionalFormatting xmlns:xm="http://schemas.microsoft.com/office/excel/2006/main">
          <x14:cfRule type="dataBar" id="{C9744584-89B9-9C48-BD20-A8FA35CD8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EB1:EB1048576</xm:sqref>
        </x14:conditionalFormatting>
        <x14:conditionalFormatting xmlns:xm="http://schemas.microsoft.com/office/excel/2006/main">
          <x14:cfRule type="dataBar" id="{CB8BC9B4-27D8-3C47-8D1C-31C7F41E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FM1:FM1048576</xm:sqref>
        </x14:conditionalFormatting>
        <x14:conditionalFormatting xmlns:xm="http://schemas.microsoft.com/office/excel/2006/main">
          <x14:cfRule type="dataBar" id="{10CD2E1E-06F5-C048-827D-7B6F474CE6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FN1:FN1048576</xm:sqref>
        </x14:conditionalFormatting>
        <x14:conditionalFormatting xmlns:xm="http://schemas.microsoft.com/office/excel/2006/main">
          <x14:cfRule type="dataBar" id="{5A683F98-2968-9244-96AF-2E097BC3AF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GF1:GF1048576</xm:sqref>
        </x14:conditionalFormatting>
        <x14:conditionalFormatting xmlns:xm="http://schemas.microsoft.com/office/excel/2006/main">
          <x14:cfRule type="dataBar" id="{79FC3B01-37B3-284F-A41D-EA8A2F634F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GG1:GG1048576</xm:sqref>
        </x14:conditionalFormatting>
        <x14:conditionalFormatting xmlns:xm="http://schemas.microsoft.com/office/excel/2006/main">
          <x14:cfRule type="dataBar" id="{920F5480-B3CA-4D40-B38F-F1CC40A43F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EO1:EO1048576</xm:sqref>
        </x14:conditionalFormatting>
        <x14:conditionalFormatting xmlns:xm="http://schemas.microsoft.com/office/excel/2006/main">
          <x14:cfRule type="dataBar" id="{D81CF952-7D84-1E4A-9BF9-09659076A4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EP1:EP1048576</xm:sqref>
        </x14:conditionalFormatting>
        <x14:conditionalFormatting xmlns:xm="http://schemas.microsoft.com/office/excel/2006/main">
          <x14:cfRule type="dataBar" id="{3F956528-5B22-2C43-A2F7-F3637C75F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BW1:BW1048576</xm:sqref>
        </x14:conditionalFormatting>
        <x14:conditionalFormatting xmlns:xm="http://schemas.microsoft.com/office/excel/2006/main">
          <x14:cfRule type="dataBar" id="{6256FC3A-77F0-4545-A108-68BD3D5F0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BX1:BX1048576</xm:sqref>
        </x14:conditionalFormatting>
        <x14:conditionalFormatting xmlns:xm="http://schemas.microsoft.com/office/excel/2006/main">
          <x14:cfRule type="dataBar" id="{C6032E79-920F-0D48-AC18-4E2568F14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FA1:FA1048576</xm:sqref>
        </x14:conditionalFormatting>
        <x14:conditionalFormatting xmlns:xm="http://schemas.microsoft.com/office/excel/2006/main">
          <x14:cfRule type="dataBar" id="{63951136-2309-7945-B02E-F0B8BEE80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FB1:FB1048576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F1048576"/>
    </sheetView>
  </sheetViews>
  <sheetFormatPr baseColWidth="10" defaultRowHeight="12" x14ac:dyDescent="0"/>
  <sheetData>
    <row r="1" spans="1:6" ht="24">
      <c r="A1" s="2" t="s">
        <v>0</v>
      </c>
      <c r="B1" s="2" t="s">
        <v>4</v>
      </c>
      <c r="C1" s="2" t="s">
        <v>109</v>
      </c>
      <c r="D1" s="2" t="s">
        <v>6</v>
      </c>
      <c r="E1" s="2" t="s">
        <v>17</v>
      </c>
      <c r="F1" s="2" t="s">
        <v>18</v>
      </c>
    </row>
    <row r="2" spans="1:6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</row>
    <row r="3" spans="1:6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</row>
    <row r="4" spans="1:6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</row>
    <row r="5" spans="1:6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</row>
    <row r="6" spans="1:6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</row>
    <row r="7" spans="1:6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</row>
    <row r="8" spans="1:6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</row>
    <row r="9" spans="1:6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</row>
    <row r="10" spans="1:6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</row>
    <row r="11" spans="1:6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</row>
    <row r="12" spans="1:6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</row>
    <row r="13" spans="1:6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</row>
    <row r="14" spans="1:6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</row>
    <row r="15" spans="1:6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</row>
    <row r="16" spans="1:6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</row>
    <row r="17" spans="1:6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</row>
    <row r="18" spans="1:6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</row>
    <row r="19" spans="1:6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</row>
    <row r="20" spans="1:6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</row>
    <row r="21" spans="1:6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</row>
    <row r="22" spans="1:6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</row>
    <row r="23" spans="1:6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</row>
    <row r="24" spans="1:6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</row>
    <row r="25" spans="1:6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</row>
    <row r="26" spans="1:6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</row>
    <row r="27" spans="1:6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</row>
    <row r="28" spans="1:6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</row>
    <row r="29" spans="1:6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</row>
    <row r="30" spans="1:6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</row>
    <row r="31" spans="1:6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</row>
    <row r="32" spans="1:6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</row>
    <row r="33" spans="1:6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</row>
    <row r="34" spans="1:6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</row>
    <row r="35" spans="1:6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</row>
    <row r="36" spans="1:6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</row>
    <row r="37" spans="1:6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</row>
    <row r="38" spans="1:6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</row>
    <row r="39" spans="1:6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</row>
    <row r="40" spans="1:6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</row>
    <row r="41" spans="1:6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</row>
    <row r="42" spans="1:6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</row>
    <row r="43" spans="1:6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</row>
    <row r="44" spans="1:6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</row>
    <row r="45" spans="1:6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</row>
    <row r="46" spans="1:6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</row>
    <row r="47" spans="1:6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</row>
    <row r="48" spans="1:6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</row>
    <row r="49" spans="1:6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</row>
    <row r="50" spans="1:6">
      <c r="C5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" workbookViewId="0">
      <selection sqref="A1:D1048576"/>
    </sheetView>
  </sheetViews>
  <sheetFormatPr baseColWidth="10" defaultRowHeight="12" x14ac:dyDescent="0"/>
  <cols>
    <col min="3" max="4" width="14.5" customWidth="1"/>
  </cols>
  <sheetData>
    <row r="1" spans="1:4" ht="24">
      <c r="A1" s="2" t="s">
        <v>25</v>
      </c>
      <c r="B1" s="2" t="s">
        <v>30</v>
      </c>
      <c r="C1" s="2" t="s">
        <v>41</v>
      </c>
      <c r="D1" s="2" t="s">
        <v>42</v>
      </c>
    </row>
    <row r="2" spans="1:4">
      <c r="A2" s="1">
        <v>28.88</v>
      </c>
      <c r="B2" s="1">
        <v>26.8</v>
      </c>
      <c r="C2" s="1">
        <v>28.24</v>
      </c>
      <c r="D2" s="1">
        <v>25.92</v>
      </c>
    </row>
    <row r="3" spans="1:4">
      <c r="A3" s="1">
        <v>30.22</v>
      </c>
      <c r="B3" s="1">
        <v>26.74</v>
      </c>
      <c r="C3" s="1">
        <v>28.3</v>
      </c>
      <c r="D3" s="1">
        <v>25.6</v>
      </c>
    </row>
    <row r="4" spans="1:4">
      <c r="A4" s="1">
        <v>29.16</v>
      </c>
      <c r="B4" s="1">
        <v>27.39</v>
      </c>
      <c r="C4" s="1">
        <v>28.66</v>
      </c>
      <c r="D4" s="1">
        <v>25.85</v>
      </c>
    </row>
    <row r="5" spans="1:4">
      <c r="A5" s="1">
        <v>29.1</v>
      </c>
      <c r="B5" s="1">
        <v>27.31</v>
      </c>
      <c r="C5" s="1">
        <v>28.17</v>
      </c>
      <c r="D5" s="1">
        <v>24.96</v>
      </c>
    </row>
    <row r="6" spans="1:4">
      <c r="A6" s="1">
        <v>28.07</v>
      </c>
      <c r="B6" s="1">
        <v>26.29</v>
      </c>
      <c r="C6" s="1">
        <v>25.7</v>
      </c>
      <c r="D6" s="1">
        <v>24.18</v>
      </c>
    </row>
    <row r="7" spans="1:4">
      <c r="A7" s="1">
        <v>36.11</v>
      </c>
      <c r="B7" s="1">
        <v>33.06</v>
      </c>
      <c r="C7" s="1">
        <v>31.9</v>
      </c>
      <c r="D7" s="1">
        <v>30.82</v>
      </c>
    </row>
    <row r="8" spans="1:4">
      <c r="A8" s="1">
        <v>33.28</v>
      </c>
      <c r="B8" s="1">
        <v>26.92</v>
      </c>
      <c r="C8" s="1">
        <v>25.99</v>
      </c>
      <c r="D8" s="1">
        <v>24.71</v>
      </c>
    </row>
    <row r="9" spans="1:4">
      <c r="A9" s="1">
        <v>30.63</v>
      </c>
      <c r="B9" s="1">
        <v>26.23</v>
      </c>
      <c r="C9" s="1">
        <v>25.91</v>
      </c>
      <c r="D9" s="1">
        <v>24.7</v>
      </c>
    </row>
    <row r="10" spans="1:4">
      <c r="A10" s="1">
        <v>29.8</v>
      </c>
      <c r="B10" s="1">
        <v>26.69</v>
      </c>
      <c r="C10" s="1">
        <v>28.4</v>
      </c>
      <c r="D10" s="1">
        <v>25.47</v>
      </c>
    </row>
    <row r="11" spans="1:4">
      <c r="A11" s="1">
        <v>28.76</v>
      </c>
      <c r="B11" s="1">
        <v>24.37</v>
      </c>
      <c r="C11" s="1">
        <v>26.49</v>
      </c>
      <c r="D11" s="1">
        <v>24.43</v>
      </c>
    </row>
    <row r="12" spans="1:4">
      <c r="A12" s="1">
        <v>29.56</v>
      </c>
      <c r="B12" s="1">
        <v>25.65</v>
      </c>
      <c r="C12" s="1">
        <v>26.52</v>
      </c>
      <c r="D12" s="1">
        <v>25.03</v>
      </c>
    </row>
    <row r="13" spans="1:4">
      <c r="A13" s="1">
        <v>28.34</v>
      </c>
      <c r="B13" s="1">
        <v>25.59</v>
      </c>
      <c r="C13" s="1">
        <v>23.69</v>
      </c>
      <c r="D13" s="1">
        <v>22.3</v>
      </c>
    </row>
    <row r="14" spans="1:4">
      <c r="A14" s="1">
        <v>29.32</v>
      </c>
      <c r="B14" s="1">
        <v>25.45</v>
      </c>
      <c r="C14" s="1">
        <v>24.4</v>
      </c>
      <c r="D14" s="1">
        <v>23.24</v>
      </c>
    </row>
    <row r="15" spans="1:4">
      <c r="A15" s="1">
        <v>28.14</v>
      </c>
      <c r="B15" s="1">
        <v>26.31</v>
      </c>
      <c r="C15" s="1">
        <v>26.31</v>
      </c>
      <c r="D15" s="1">
        <v>25.19</v>
      </c>
    </row>
    <row r="16" spans="1:4">
      <c r="A16" s="1">
        <v>29.52</v>
      </c>
      <c r="B16" s="1">
        <v>25.7</v>
      </c>
      <c r="C16" s="1">
        <v>25.56</v>
      </c>
      <c r="D16" s="1">
        <v>24.37</v>
      </c>
    </row>
    <row r="17" spans="1:4">
      <c r="A17" s="1">
        <v>29.94</v>
      </c>
      <c r="B17" s="1">
        <v>27.87</v>
      </c>
      <c r="C17" s="1">
        <v>27.01</v>
      </c>
      <c r="D17" s="1">
        <v>25.36</v>
      </c>
    </row>
    <row r="18" spans="1:4">
      <c r="A18" s="1">
        <v>29.41</v>
      </c>
      <c r="B18" s="1">
        <v>25.12</v>
      </c>
      <c r="C18" s="1">
        <v>25.79</v>
      </c>
      <c r="D18" s="1">
        <v>24.26</v>
      </c>
    </row>
    <row r="19" spans="1:4">
      <c r="A19" s="1">
        <v>29.24</v>
      </c>
      <c r="B19" s="1">
        <v>23.39</v>
      </c>
      <c r="C19" s="1">
        <v>25.3</v>
      </c>
      <c r="D19" s="1">
        <v>23.81</v>
      </c>
    </row>
    <row r="20" spans="1:4">
      <c r="A20" s="1">
        <v>29.93</v>
      </c>
      <c r="B20" s="1">
        <v>25.3</v>
      </c>
      <c r="C20" s="1">
        <v>25.24</v>
      </c>
      <c r="D20" s="1">
        <v>24.75</v>
      </c>
    </row>
    <row r="21" spans="1:4">
      <c r="A21" s="1">
        <v>29.68</v>
      </c>
      <c r="B21" s="1">
        <v>24.7</v>
      </c>
      <c r="C21" s="1">
        <v>24.33</v>
      </c>
      <c r="D21" s="1">
        <v>23.59</v>
      </c>
    </row>
    <row r="22" spans="1:4">
      <c r="A22" s="1">
        <v>29.32</v>
      </c>
      <c r="B22" s="1">
        <v>24.16</v>
      </c>
      <c r="C22" s="1">
        <v>23.59</v>
      </c>
      <c r="D22" s="1">
        <v>22.83</v>
      </c>
    </row>
    <row r="23" spans="1:4">
      <c r="A23" s="1">
        <v>30.28</v>
      </c>
      <c r="B23" s="1">
        <v>25.47</v>
      </c>
      <c r="C23" s="1">
        <v>24.42</v>
      </c>
      <c r="D23" s="1">
        <v>23.56</v>
      </c>
    </row>
    <row r="24" spans="1:4">
      <c r="A24" s="1">
        <v>31.26</v>
      </c>
      <c r="B24" s="1">
        <v>26.38</v>
      </c>
      <c r="C24" s="1">
        <v>24.24</v>
      </c>
      <c r="D24" s="1">
        <v>24.27</v>
      </c>
    </row>
    <row r="25" spans="1:4">
      <c r="A25" s="1">
        <v>30.85</v>
      </c>
      <c r="B25" s="1">
        <v>25.16</v>
      </c>
      <c r="C25" s="1">
        <v>25.41</v>
      </c>
      <c r="D25" s="1">
        <v>24.31</v>
      </c>
    </row>
    <row r="26" spans="1:4">
      <c r="A26" s="1">
        <v>34.44</v>
      </c>
      <c r="B26" s="1">
        <v>29.18</v>
      </c>
      <c r="C26" s="1">
        <v>29.1</v>
      </c>
      <c r="D26" s="1">
        <v>27.79</v>
      </c>
    </row>
    <row r="27" spans="1:4">
      <c r="A27" s="1">
        <v>32.1</v>
      </c>
      <c r="B27" s="1">
        <v>28.18</v>
      </c>
      <c r="C27" s="1">
        <v>26.33</v>
      </c>
      <c r="D27" s="1">
        <v>25.62</v>
      </c>
    </row>
    <row r="28" spans="1:4">
      <c r="A28" s="1">
        <v>32.65</v>
      </c>
      <c r="B28" s="1">
        <v>27.25</v>
      </c>
      <c r="C28" s="1">
        <v>26.01</v>
      </c>
      <c r="D28" s="1">
        <v>25.78</v>
      </c>
    </row>
    <row r="29" spans="1:4">
      <c r="A29" s="1">
        <v>32.450000000000003</v>
      </c>
      <c r="B29" s="1">
        <v>30.09</v>
      </c>
      <c r="C29" s="1">
        <v>27.72</v>
      </c>
      <c r="D29" s="1">
        <v>26.71</v>
      </c>
    </row>
    <row r="30" spans="1:4">
      <c r="A30" s="1">
        <v>31.61</v>
      </c>
      <c r="B30" s="1">
        <v>27.69</v>
      </c>
      <c r="C30" s="1">
        <v>27.49</v>
      </c>
      <c r="D30" s="1">
        <v>27</v>
      </c>
    </row>
    <row r="31" spans="1:4">
      <c r="A31" s="1">
        <v>31.3</v>
      </c>
      <c r="B31" s="1">
        <v>28.04</v>
      </c>
      <c r="C31" s="1">
        <v>25.79</v>
      </c>
      <c r="D31" s="1">
        <v>25.82</v>
      </c>
    </row>
    <row r="32" spans="1:4">
      <c r="A32" s="1">
        <v>32.39</v>
      </c>
      <c r="B32" s="1">
        <v>28.05</v>
      </c>
      <c r="C32" s="1">
        <v>26.16</v>
      </c>
      <c r="D32" s="1">
        <v>26.81</v>
      </c>
    </row>
    <row r="33" spans="1:4">
      <c r="A33" s="1">
        <v>33.18</v>
      </c>
      <c r="B33" s="1">
        <v>27.98</v>
      </c>
      <c r="C33" s="1">
        <v>27.12</v>
      </c>
      <c r="D33" s="1">
        <v>26.87</v>
      </c>
    </row>
    <row r="34" spans="1:4">
      <c r="A34" s="1">
        <v>33.130000000000003</v>
      </c>
      <c r="B34" s="1">
        <v>27.36</v>
      </c>
      <c r="C34" s="1">
        <v>30.8</v>
      </c>
      <c r="D34" s="1">
        <v>27.28</v>
      </c>
    </row>
    <row r="35" spans="1:4">
      <c r="A35" s="1">
        <v>33.36</v>
      </c>
      <c r="B35" s="1">
        <v>27.97</v>
      </c>
      <c r="C35" s="1">
        <v>29.3</v>
      </c>
      <c r="D35" s="1">
        <v>27.03</v>
      </c>
    </row>
    <row r="36" spans="1:4">
      <c r="A36" s="1">
        <v>31.73</v>
      </c>
      <c r="B36" s="1">
        <v>27.54</v>
      </c>
      <c r="C36" s="1">
        <v>28.95</v>
      </c>
      <c r="D36" s="1">
        <v>25.17</v>
      </c>
    </row>
    <row r="37" spans="1:4">
      <c r="A37" s="1">
        <v>32.159999999999997</v>
      </c>
      <c r="B37" s="1">
        <v>28.35</v>
      </c>
      <c r="C37" s="1">
        <v>28.94</v>
      </c>
      <c r="D37" s="1">
        <v>26.43</v>
      </c>
    </row>
    <row r="38" spans="1:4">
      <c r="A38" s="1">
        <v>30.68</v>
      </c>
      <c r="B38" s="1">
        <v>26.21</v>
      </c>
      <c r="C38" s="1">
        <v>25.63</v>
      </c>
      <c r="D38" s="1">
        <v>24.2</v>
      </c>
    </row>
    <row r="39" spans="1:4">
      <c r="A39" s="1">
        <v>33.04</v>
      </c>
      <c r="B39" s="1">
        <v>26.74</v>
      </c>
      <c r="C39" s="1">
        <v>28.43</v>
      </c>
      <c r="D39" s="1">
        <v>26.41</v>
      </c>
    </row>
    <row r="40" spans="1:4">
      <c r="A40" s="1">
        <v>35.1</v>
      </c>
      <c r="B40" s="1">
        <v>28.01</v>
      </c>
      <c r="C40" s="1">
        <v>27.44</v>
      </c>
      <c r="D40" s="1">
        <v>27.26</v>
      </c>
    </row>
    <row r="41" spans="1:4">
      <c r="A41" s="1">
        <v>35.770000000000003</v>
      </c>
      <c r="B41" s="1">
        <v>29.62</v>
      </c>
      <c r="C41" s="1">
        <v>29.24</v>
      </c>
      <c r="D41" s="1">
        <v>28.36</v>
      </c>
    </row>
    <row r="42" spans="1:4">
      <c r="A42" s="1">
        <v>31.94</v>
      </c>
      <c r="B42" s="1">
        <v>30.07</v>
      </c>
      <c r="C42" s="1">
        <v>29.24</v>
      </c>
      <c r="D42" s="1">
        <v>27.58</v>
      </c>
    </row>
    <row r="43" spans="1:4">
      <c r="A43" s="1">
        <v>30.03</v>
      </c>
      <c r="B43" s="1">
        <v>28.92</v>
      </c>
      <c r="C43" s="1">
        <v>27.42</v>
      </c>
      <c r="D43" s="1">
        <v>26.65</v>
      </c>
    </row>
    <row r="44" spans="1:4">
      <c r="A44" s="1">
        <v>31.98</v>
      </c>
      <c r="B44" s="1">
        <v>29.04</v>
      </c>
      <c r="C44" s="1">
        <v>29.91</v>
      </c>
      <c r="D44" s="1">
        <v>28.11</v>
      </c>
    </row>
    <row r="45" spans="1:4">
      <c r="A45" s="1">
        <v>30.86</v>
      </c>
      <c r="B45" s="1">
        <v>28.56</v>
      </c>
      <c r="C45" s="1">
        <v>27.82</v>
      </c>
      <c r="D45" s="1">
        <v>27.14</v>
      </c>
    </row>
    <row r="46" spans="1:4">
      <c r="A46" s="1">
        <v>34.72</v>
      </c>
      <c r="B46" s="1">
        <v>31.13</v>
      </c>
      <c r="C46" s="1">
        <v>29.64</v>
      </c>
      <c r="D46" s="1">
        <v>28.2</v>
      </c>
    </row>
    <row r="47" spans="1:4">
      <c r="A47" s="1">
        <v>32.06</v>
      </c>
      <c r="B47" s="1">
        <v>29.16</v>
      </c>
      <c r="C47" s="1">
        <v>28.23</v>
      </c>
      <c r="D47" s="1">
        <v>27.07</v>
      </c>
    </row>
    <row r="48" spans="1:4">
      <c r="A48" s="1">
        <v>31.95</v>
      </c>
      <c r="B48" s="1">
        <v>28.13</v>
      </c>
      <c r="C48" s="1">
        <v>27.36</v>
      </c>
      <c r="D48" s="1">
        <v>26.86</v>
      </c>
    </row>
    <row r="49" spans="1:4">
      <c r="A49" s="1">
        <v>30.49</v>
      </c>
      <c r="B49" s="1">
        <v>29.29</v>
      </c>
      <c r="C49" s="1">
        <v>29.82</v>
      </c>
      <c r="D49" s="1">
        <v>27.54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2" sqref="F2:F49"/>
    </sheetView>
  </sheetViews>
  <sheetFormatPr baseColWidth="10" defaultRowHeight="12" x14ac:dyDescent="0"/>
  <cols>
    <col min="1" max="5" width="14.5" style="9" customWidth="1"/>
  </cols>
  <sheetData>
    <row r="1" spans="1:7" ht="30">
      <c r="A1" s="26" t="s">
        <v>1</v>
      </c>
      <c r="B1" s="26" t="s">
        <v>3</v>
      </c>
      <c r="C1" s="26" t="s">
        <v>5</v>
      </c>
      <c r="D1" s="26" t="s">
        <v>13</v>
      </c>
      <c r="E1" s="26" t="s">
        <v>14</v>
      </c>
      <c r="F1" s="26" t="s">
        <v>173</v>
      </c>
    </row>
    <row r="2" spans="1:7">
      <c r="A2" s="9">
        <v>20.84</v>
      </c>
      <c r="B2" s="9">
        <v>25.99</v>
      </c>
      <c r="C2" s="9">
        <v>25.72</v>
      </c>
      <c r="D2" s="9">
        <v>23.75</v>
      </c>
      <c r="E2" s="9">
        <v>26.04</v>
      </c>
      <c r="F2">
        <f>A2+6.03</f>
        <v>26.87</v>
      </c>
      <c r="G2">
        <f>E2-A2</f>
        <v>5.1999999999999993</v>
      </c>
    </row>
    <row r="3" spans="1:7">
      <c r="A3" s="9">
        <v>19.850000000000001</v>
      </c>
      <c r="B3" s="9">
        <v>24.8</v>
      </c>
      <c r="C3" s="9">
        <v>24.96</v>
      </c>
      <c r="D3" s="9">
        <v>23.5</v>
      </c>
      <c r="E3" s="9">
        <v>25.78</v>
      </c>
      <c r="F3">
        <f t="shared" ref="F3:F49" si="0">A3+6.03</f>
        <v>25.880000000000003</v>
      </c>
      <c r="G3">
        <f t="shared" ref="G3:G49" si="1">E3-A3</f>
        <v>5.93</v>
      </c>
    </row>
    <row r="4" spans="1:7">
      <c r="A4" s="9">
        <v>20.100000000000001</v>
      </c>
      <c r="B4" s="9">
        <v>26.33</v>
      </c>
      <c r="C4" s="9">
        <v>26.11</v>
      </c>
      <c r="D4" s="9">
        <v>24.72</v>
      </c>
      <c r="E4" s="9">
        <v>27.35</v>
      </c>
      <c r="F4">
        <f t="shared" si="0"/>
        <v>26.130000000000003</v>
      </c>
      <c r="G4">
        <f t="shared" si="1"/>
        <v>7.25</v>
      </c>
    </row>
    <row r="5" spans="1:7">
      <c r="A5" s="9">
        <v>19.34</v>
      </c>
      <c r="B5" s="9">
        <v>25.24</v>
      </c>
      <c r="C5" s="9">
        <v>25.21</v>
      </c>
      <c r="D5" s="9">
        <v>23.26</v>
      </c>
      <c r="E5" s="9">
        <v>25.82</v>
      </c>
      <c r="F5">
        <f t="shared" si="0"/>
        <v>25.37</v>
      </c>
      <c r="G5">
        <f t="shared" si="1"/>
        <v>6.48</v>
      </c>
    </row>
    <row r="6" spans="1:7">
      <c r="A6" s="9">
        <v>20.37</v>
      </c>
      <c r="B6" s="9">
        <v>25.79</v>
      </c>
      <c r="C6" s="9">
        <v>26.35</v>
      </c>
      <c r="D6" s="9">
        <v>24.04</v>
      </c>
      <c r="E6" s="9">
        <v>27.08</v>
      </c>
      <c r="F6">
        <f t="shared" si="0"/>
        <v>26.400000000000002</v>
      </c>
      <c r="G6">
        <f t="shared" si="1"/>
        <v>6.7099999999999973</v>
      </c>
    </row>
    <row r="7" spans="1:7">
      <c r="A7" s="9">
        <v>24.05</v>
      </c>
      <c r="B7" s="9">
        <v>30.73</v>
      </c>
      <c r="C7" s="9">
        <v>31.07</v>
      </c>
      <c r="D7" s="9">
        <v>28.49</v>
      </c>
      <c r="E7" s="9">
        <v>31.35</v>
      </c>
      <c r="F7">
        <f t="shared" si="0"/>
        <v>30.080000000000002</v>
      </c>
      <c r="G7">
        <f t="shared" si="1"/>
        <v>7.3000000000000007</v>
      </c>
    </row>
    <row r="8" spans="1:7">
      <c r="A8" s="9">
        <v>19.670000000000002</v>
      </c>
      <c r="B8" s="9">
        <v>25.09</v>
      </c>
      <c r="C8" s="9">
        <v>23.78</v>
      </c>
      <c r="D8" s="9">
        <v>23.29</v>
      </c>
      <c r="E8" s="9">
        <v>27.25</v>
      </c>
      <c r="F8">
        <f t="shared" si="0"/>
        <v>25.700000000000003</v>
      </c>
      <c r="G8">
        <f t="shared" si="1"/>
        <v>7.5799999999999983</v>
      </c>
    </row>
    <row r="9" spans="1:7">
      <c r="A9" s="9">
        <v>20.84</v>
      </c>
      <c r="B9" s="9">
        <v>26.46</v>
      </c>
      <c r="C9" s="9">
        <v>25.37</v>
      </c>
      <c r="D9" s="9">
        <v>24.4</v>
      </c>
      <c r="E9" s="9">
        <v>26.93</v>
      </c>
      <c r="F9">
        <f t="shared" si="0"/>
        <v>26.87</v>
      </c>
      <c r="G9">
        <f t="shared" si="1"/>
        <v>6.09</v>
      </c>
    </row>
    <row r="10" spans="1:7">
      <c r="A10" s="34">
        <v>22.31</v>
      </c>
      <c r="B10" s="34">
        <v>27.4</v>
      </c>
      <c r="C10" s="34">
        <v>26.83</v>
      </c>
      <c r="D10" s="34">
        <v>24.73</v>
      </c>
      <c r="E10" s="34">
        <v>27.06</v>
      </c>
      <c r="F10">
        <f t="shared" si="0"/>
        <v>28.34</v>
      </c>
      <c r="G10">
        <f t="shared" si="1"/>
        <v>4.75</v>
      </c>
    </row>
    <row r="11" spans="1:7">
      <c r="A11" s="34">
        <v>19.760000000000002</v>
      </c>
      <c r="B11" s="34">
        <v>25.63</v>
      </c>
      <c r="C11" s="34">
        <v>25.16</v>
      </c>
      <c r="D11" s="34">
        <v>23.33</v>
      </c>
      <c r="E11" s="34">
        <v>26.01</v>
      </c>
      <c r="F11">
        <f t="shared" si="0"/>
        <v>25.790000000000003</v>
      </c>
      <c r="G11">
        <f t="shared" si="1"/>
        <v>6.25</v>
      </c>
    </row>
    <row r="12" spans="1:7">
      <c r="A12" s="34">
        <v>19.420000000000002</v>
      </c>
      <c r="B12" s="34">
        <v>25.68</v>
      </c>
      <c r="C12" s="34">
        <v>25.94</v>
      </c>
      <c r="D12" s="34">
        <v>23.37</v>
      </c>
      <c r="E12" s="34">
        <v>25.11</v>
      </c>
      <c r="F12">
        <f t="shared" si="0"/>
        <v>25.450000000000003</v>
      </c>
      <c r="G12">
        <f t="shared" si="1"/>
        <v>5.6899999999999977</v>
      </c>
    </row>
    <row r="13" spans="1:7">
      <c r="A13" s="34">
        <v>18.93</v>
      </c>
      <c r="B13" s="34">
        <v>25.22</v>
      </c>
      <c r="C13" s="34">
        <v>24.71</v>
      </c>
      <c r="D13" s="34">
        <v>22.63</v>
      </c>
      <c r="E13" s="34">
        <v>24.79</v>
      </c>
      <c r="F13">
        <f t="shared" si="0"/>
        <v>24.96</v>
      </c>
      <c r="G13">
        <f t="shared" si="1"/>
        <v>5.8599999999999994</v>
      </c>
    </row>
    <row r="14" spans="1:7">
      <c r="A14" s="34">
        <v>19.48</v>
      </c>
      <c r="B14" s="34">
        <v>25.62</v>
      </c>
      <c r="C14" s="34">
        <v>26.12</v>
      </c>
      <c r="D14" s="34">
        <v>23.42</v>
      </c>
      <c r="E14" s="34">
        <v>25.83</v>
      </c>
      <c r="F14">
        <f t="shared" si="0"/>
        <v>25.51</v>
      </c>
      <c r="G14">
        <f t="shared" si="1"/>
        <v>6.3499999999999979</v>
      </c>
    </row>
    <row r="15" spans="1:7">
      <c r="A15" s="34">
        <v>18.2</v>
      </c>
      <c r="B15" s="34">
        <v>24.78</v>
      </c>
      <c r="C15" s="34">
        <v>25.06</v>
      </c>
      <c r="D15" s="34">
        <v>21.43</v>
      </c>
      <c r="E15" s="34">
        <v>23.31</v>
      </c>
      <c r="F15">
        <f t="shared" si="0"/>
        <v>24.23</v>
      </c>
      <c r="G15">
        <f t="shared" si="1"/>
        <v>5.1099999999999994</v>
      </c>
    </row>
    <row r="16" spans="1:7">
      <c r="A16" s="34">
        <v>20.079999999999998</v>
      </c>
      <c r="B16" s="34">
        <v>27.22</v>
      </c>
      <c r="C16" s="34">
        <v>26.18</v>
      </c>
      <c r="D16" s="34">
        <v>25.74</v>
      </c>
      <c r="E16" s="34">
        <v>27.22</v>
      </c>
      <c r="F16">
        <f t="shared" si="0"/>
        <v>26.11</v>
      </c>
      <c r="G16">
        <f t="shared" si="1"/>
        <v>7.1400000000000006</v>
      </c>
    </row>
    <row r="17" spans="1:7">
      <c r="A17" s="34">
        <v>18.260000000000002</v>
      </c>
      <c r="B17" s="34">
        <v>24.14</v>
      </c>
      <c r="C17" s="34">
        <v>22.8</v>
      </c>
      <c r="D17" s="34">
        <v>22.52</v>
      </c>
      <c r="E17" s="34">
        <v>25.22</v>
      </c>
      <c r="F17">
        <f t="shared" si="0"/>
        <v>24.290000000000003</v>
      </c>
      <c r="G17">
        <f t="shared" si="1"/>
        <v>6.9599999999999973</v>
      </c>
    </row>
    <row r="18" spans="1:7">
      <c r="A18" s="9">
        <v>20.48</v>
      </c>
      <c r="B18" s="9">
        <v>25.68</v>
      </c>
      <c r="C18" s="9">
        <v>25.91</v>
      </c>
      <c r="D18" s="9">
        <v>25.4</v>
      </c>
      <c r="E18" s="9">
        <v>25.35</v>
      </c>
      <c r="F18">
        <f t="shared" si="0"/>
        <v>26.51</v>
      </c>
      <c r="G18">
        <f t="shared" si="1"/>
        <v>4.870000000000001</v>
      </c>
    </row>
    <row r="19" spans="1:7">
      <c r="A19" s="9">
        <v>19.95</v>
      </c>
      <c r="B19" s="9">
        <v>26.47</v>
      </c>
      <c r="C19" s="9">
        <v>24.74</v>
      </c>
      <c r="D19" s="9">
        <v>23.5</v>
      </c>
      <c r="E19" s="9">
        <v>23.94</v>
      </c>
      <c r="F19">
        <f t="shared" si="0"/>
        <v>25.98</v>
      </c>
      <c r="G19">
        <f t="shared" si="1"/>
        <v>3.990000000000002</v>
      </c>
    </row>
    <row r="20" spans="1:7">
      <c r="A20" s="9">
        <v>18.57</v>
      </c>
      <c r="B20" s="9">
        <v>25.57</v>
      </c>
      <c r="C20" s="9">
        <v>24.76</v>
      </c>
      <c r="D20" s="9">
        <v>23.88</v>
      </c>
      <c r="E20" s="9">
        <v>24.29</v>
      </c>
      <c r="F20">
        <f t="shared" si="0"/>
        <v>24.6</v>
      </c>
      <c r="G20">
        <f t="shared" si="1"/>
        <v>5.7199999999999989</v>
      </c>
    </row>
    <row r="21" spans="1:7">
      <c r="A21" s="9">
        <v>19.98</v>
      </c>
      <c r="B21" s="9">
        <v>26.41</v>
      </c>
      <c r="C21" s="9">
        <v>26.68</v>
      </c>
      <c r="D21" s="9">
        <v>24.94</v>
      </c>
      <c r="E21" s="9">
        <v>24.06</v>
      </c>
      <c r="F21">
        <f t="shared" si="0"/>
        <v>26.01</v>
      </c>
      <c r="G21">
        <f t="shared" si="1"/>
        <v>4.0799999999999983</v>
      </c>
    </row>
    <row r="22" spans="1:7">
      <c r="A22" s="9">
        <v>19.38</v>
      </c>
      <c r="B22" s="9">
        <v>26.12</v>
      </c>
      <c r="C22" s="9">
        <v>25.36</v>
      </c>
      <c r="D22" s="9">
        <v>25.78</v>
      </c>
      <c r="E22" s="9">
        <v>26.73</v>
      </c>
      <c r="F22">
        <f t="shared" si="0"/>
        <v>25.41</v>
      </c>
      <c r="G22">
        <f t="shared" si="1"/>
        <v>7.3500000000000014</v>
      </c>
    </row>
    <row r="23" spans="1:7">
      <c r="A23" s="9">
        <v>18.93</v>
      </c>
      <c r="B23" s="9">
        <v>25.7</v>
      </c>
      <c r="C23" s="9">
        <v>26.13</v>
      </c>
      <c r="D23" s="9">
        <v>25.26</v>
      </c>
      <c r="E23" s="9">
        <v>25.77</v>
      </c>
      <c r="F23">
        <f t="shared" si="0"/>
        <v>24.96</v>
      </c>
      <c r="G23">
        <f t="shared" si="1"/>
        <v>6.84</v>
      </c>
    </row>
    <row r="24" spans="1:7">
      <c r="A24" s="9">
        <v>17.670000000000002</v>
      </c>
      <c r="B24" s="9">
        <v>24.12</v>
      </c>
      <c r="C24" s="9">
        <v>24.88</v>
      </c>
      <c r="D24" s="9">
        <v>23.16</v>
      </c>
      <c r="E24" s="9">
        <v>23.25</v>
      </c>
      <c r="F24">
        <f t="shared" si="0"/>
        <v>23.700000000000003</v>
      </c>
      <c r="G24">
        <f t="shared" si="1"/>
        <v>5.5799999999999983</v>
      </c>
    </row>
    <row r="25" spans="1:7">
      <c r="A25" s="9">
        <v>18.649999999999999</v>
      </c>
      <c r="B25" s="9">
        <v>24.66</v>
      </c>
      <c r="C25" s="9">
        <v>25.11</v>
      </c>
      <c r="D25" s="9">
        <v>24.58</v>
      </c>
      <c r="E25" s="9">
        <v>25.35</v>
      </c>
      <c r="F25">
        <f t="shared" si="0"/>
        <v>24.68</v>
      </c>
      <c r="G25">
        <f t="shared" si="1"/>
        <v>6.7000000000000028</v>
      </c>
    </row>
    <row r="26" spans="1:7">
      <c r="A26" s="34">
        <v>22.21</v>
      </c>
      <c r="B26" s="34">
        <v>28.22</v>
      </c>
      <c r="C26" s="34">
        <v>28.13</v>
      </c>
      <c r="D26" s="34">
        <v>25.58</v>
      </c>
      <c r="E26" s="34">
        <v>27.68</v>
      </c>
      <c r="F26">
        <f t="shared" si="0"/>
        <v>28.240000000000002</v>
      </c>
      <c r="G26">
        <f t="shared" si="1"/>
        <v>5.4699999999999989</v>
      </c>
    </row>
    <row r="27" spans="1:7">
      <c r="A27" s="34">
        <v>20.91</v>
      </c>
      <c r="B27" s="34">
        <v>28.01</v>
      </c>
      <c r="C27" s="34">
        <v>27.01</v>
      </c>
      <c r="D27" s="34">
        <v>24.22</v>
      </c>
      <c r="E27" s="34">
        <v>27.41</v>
      </c>
      <c r="F27">
        <f t="shared" si="0"/>
        <v>26.94</v>
      </c>
      <c r="G27">
        <f t="shared" si="1"/>
        <v>6.5</v>
      </c>
    </row>
    <row r="28" spans="1:7">
      <c r="A28" s="34">
        <v>20.86</v>
      </c>
      <c r="B28" s="34">
        <v>27.79</v>
      </c>
      <c r="C28" s="34">
        <v>27.68</v>
      </c>
      <c r="D28" s="34">
        <v>26.05</v>
      </c>
      <c r="E28" s="34">
        <v>27.33</v>
      </c>
      <c r="F28">
        <f t="shared" si="0"/>
        <v>26.89</v>
      </c>
      <c r="G28">
        <f t="shared" si="1"/>
        <v>6.4699999999999989</v>
      </c>
    </row>
    <row r="29" spans="1:7">
      <c r="A29" s="34">
        <v>19.149999999999999</v>
      </c>
      <c r="B29" s="34">
        <v>26.76</v>
      </c>
      <c r="C29" s="34">
        <v>25.6</v>
      </c>
      <c r="D29" s="34">
        <v>24.65</v>
      </c>
      <c r="E29" s="34">
        <v>25.3</v>
      </c>
      <c r="F29">
        <f t="shared" si="0"/>
        <v>25.18</v>
      </c>
      <c r="G29">
        <f t="shared" si="1"/>
        <v>6.1500000000000021</v>
      </c>
    </row>
    <row r="30" spans="1:7">
      <c r="A30" s="34">
        <v>21.23</v>
      </c>
      <c r="B30" s="34">
        <v>27.53</v>
      </c>
      <c r="C30" s="34">
        <v>27.77</v>
      </c>
      <c r="D30" s="34">
        <v>25.78</v>
      </c>
      <c r="E30" s="34">
        <v>26.1</v>
      </c>
      <c r="F30">
        <f t="shared" si="0"/>
        <v>27.26</v>
      </c>
      <c r="G30">
        <f t="shared" si="1"/>
        <v>4.870000000000001</v>
      </c>
    </row>
    <row r="31" spans="1:7">
      <c r="A31" s="34">
        <v>20.59</v>
      </c>
      <c r="B31" s="34">
        <v>27.36</v>
      </c>
      <c r="C31" s="34">
        <v>25.54</v>
      </c>
      <c r="D31" s="34">
        <v>24.59</v>
      </c>
      <c r="E31" s="34">
        <v>27.24</v>
      </c>
      <c r="F31">
        <f t="shared" si="0"/>
        <v>26.62</v>
      </c>
      <c r="G31">
        <f t="shared" si="1"/>
        <v>6.6499999999999986</v>
      </c>
    </row>
    <row r="32" spans="1:7">
      <c r="A32" s="34">
        <v>20.100000000000001</v>
      </c>
      <c r="B32" s="34">
        <v>26.17</v>
      </c>
      <c r="C32" s="34">
        <v>27.46</v>
      </c>
      <c r="D32" s="34">
        <v>25.71</v>
      </c>
      <c r="E32" s="34">
        <v>26.18</v>
      </c>
      <c r="F32">
        <f t="shared" si="0"/>
        <v>26.130000000000003</v>
      </c>
      <c r="G32">
        <f t="shared" si="1"/>
        <v>6.0799999999999983</v>
      </c>
    </row>
    <row r="33" spans="1:7">
      <c r="A33" s="34">
        <v>21.24</v>
      </c>
      <c r="B33" s="34">
        <v>27.32</v>
      </c>
      <c r="C33" s="34">
        <v>27.3</v>
      </c>
      <c r="D33" s="34">
        <v>27.06</v>
      </c>
      <c r="E33" s="34">
        <v>27.78</v>
      </c>
      <c r="F33">
        <f t="shared" si="0"/>
        <v>27.27</v>
      </c>
      <c r="G33">
        <f t="shared" si="1"/>
        <v>6.5400000000000027</v>
      </c>
    </row>
    <row r="34" spans="1:7">
      <c r="A34" s="9">
        <v>22.03</v>
      </c>
      <c r="B34" s="9">
        <v>27.42</v>
      </c>
      <c r="C34" s="9">
        <v>27.11</v>
      </c>
      <c r="D34" s="9">
        <v>26.63</v>
      </c>
      <c r="E34" s="9">
        <v>27.84</v>
      </c>
      <c r="F34">
        <f t="shared" si="0"/>
        <v>28.060000000000002</v>
      </c>
      <c r="G34">
        <f t="shared" si="1"/>
        <v>5.8099999999999987</v>
      </c>
    </row>
    <row r="35" spans="1:7">
      <c r="A35" s="9">
        <v>20.170000000000002</v>
      </c>
      <c r="B35" s="9">
        <v>26.64</v>
      </c>
      <c r="C35" s="9">
        <v>26.48</v>
      </c>
      <c r="D35" s="9">
        <v>23.46</v>
      </c>
      <c r="E35" s="9">
        <v>25.91</v>
      </c>
      <c r="F35">
        <f t="shared" si="0"/>
        <v>26.200000000000003</v>
      </c>
      <c r="G35">
        <f t="shared" si="1"/>
        <v>5.7399999999999984</v>
      </c>
    </row>
    <row r="36" spans="1:7">
      <c r="A36" s="9">
        <v>20.82</v>
      </c>
      <c r="B36" s="9">
        <v>26.62</v>
      </c>
      <c r="C36" s="9">
        <v>27.01</v>
      </c>
      <c r="D36" s="9">
        <v>24.78</v>
      </c>
      <c r="E36" s="9">
        <v>27.68</v>
      </c>
      <c r="F36">
        <f t="shared" si="0"/>
        <v>26.85</v>
      </c>
      <c r="G36">
        <f t="shared" si="1"/>
        <v>6.8599999999999994</v>
      </c>
    </row>
    <row r="37" spans="1:7">
      <c r="A37" s="9">
        <v>22.06</v>
      </c>
      <c r="B37" s="9">
        <v>28.41</v>
      </c>
      <c r="C37" s="9">
        <v>28.6</v>
      </c>
      <c r="D37" s="9">
        <v>26.6</v>
      </c>
      <c r="E37" s="9">
        <v>29.22</v>
      </c>
      <c r="F37">
        <f t="shared" si="0"/>
        <v>28.09</v>
      </c>
      <c r="G37">
        <f t="shared" si="1"/>
        <v>7.16</v>
      </c>
    </row>
    <row r="38" spans="1:7">
      <c r="A38" s="9">
        <v>21.9</v>
      </c>
      <c r="B38" s="9">
        <v>27.59</v>
      </c>
      <c r="C38" s="9">
        <v>27.96</v>
      </c>
      <c r="D38" s="9">
        <v>25.26</v>
      </c>
      <c r="E38" s="9">
        <v>28.23</v>
      </c>
      <c r="F38">
        <f t="shared" si="0"/>
        <v>27.93</v>
      </c>
      <c r="G38">
        <f t="shared" si="1"/>
        <v>6.3300000000000018</v>
      </c>
    </row>
    <row r="39" spans="1:7">
      <c r="A39" s="9">
        <v>20.2</v>
      </c>
      <c r="B39" s="9">
        <v>27.61</v>
      </c>
      <c r="C39" s="9">
        <v>27.48</v>
      </c>
      <c r="D39" s="9">
        <v>26.07</v>
      </c>
      <c r="E39" s="9">
        <v>26.77</v>
      </c>
      <c r="F39">
        <f t="shared" si="0"/>
        <v>26.23</v>
      </c>
      <c r="G39">
        <f t="shared" si="1"/>
        <v>6.57</v>
      </c>
    </row>
    <row r="40" spans="1:7">
      <c r="A40" s="9">
        <v>19.920000000000002</v>
      </c>
      <c r="B40" s="9">
        <v>25.94</v>
      </c>
      <c r="C40" s="9">
        <v>27.61</v>
      </c>
      <c r="D40" s="9">
        <v>24.84</v>
      </c>
      <c r="E40" s="9">
        <v>26.42</v>
      </c>
      <c r="F40">
        <f t="shared" si="0"/>
        <v>25.950000000000003</v>
      </c>
      <c r="G40">
        <f t="shared" si="1"/>
        <v>6.5</v>
      </c>
    </row>
    <row r="41" spans="1:7">
      <c r="A41" s="9">
        <v>21.4</v>
      </c>
      <c r="B41" s="9">
        <v>27.8</v>
      </c>
      <c r="C41" s="9">
        <v>28.04</v>
      </c>
      <c r="D41" s="9">
        <v>25.99</v>
      </c>
      <c r="E41" s="9">
        <v>26.53</v>
      </c>
      <c r="F41">
        <f t="shared" si="0"/>
        <v>27.43</v>
      </c>
      <c r="G41">
        <f t="shared" si="1"/>
        <v>5.1300000000000026</v>
      </c>
    </row>
    <row r="42" spans="1:7">
      <c r="A42" s="34">
        <v>21.86</v>
      </c>
      <c r="B42" s="34">
        <v>27.27</v>
      </c>
      <c r="C42" s="34">
        <v>27.68</v>
      </c>
      <c r="D42" s="34">
        <v>25.41</v>
      </c>
      <c r="E42" s="34">
        <v>25.91</v>
      </c>
      <c r="F42">
        <f t="shared" si="0"/>
        <v>27.89</v>
      </c>
      <c r="G42">
        <f t="shared" si="1"/>
        <v>4.0500000000000007</v>
      </c>
    </row>
    <row r="43" spans="1:7">
      <c r="A43" s="34">
        <v>20.69</v>
      </c>
      <c r="B43" s="34">
        <v>26.68</v>
      </c>
      <c r="C43" s="34">
        <v>27.14</v>
      </c>
      <c r="D43" s="34">
        <v>25.14</v>
      </c>
      <c r="E43" s="34">
        <v>25.56</v>
      </c>
      <c r="F43">
        <f t="shared" si="0"/>
        <v>26.720000000000002</v>
      </c>
      <c r="G43">
        <f t="shared" si="1"/>
        <v>4.8699999999999974</v>
      </c>
    </row>
    <row r="44" spans="1:7">
      <c r="A44" s="34">
        <v>22.81</v>
      </c>
      <c r="B44" s="34">
        <v>28.75</v>
      </c>
      <c r="C44" s="34">
        <v>29.35</v>
      </c>
      <c r="D44" s="34">
        <v>28</v>
      </c>
      <c r="E44" s="34">
        <v>28.42</v>
      </c>
      <c r="F44">
        <f t="shared" si="0"/>
        <v>28.84</v>
      </c>
      <c r="G44">
        <f t="shared" si="1"/>
        <v>5.610000000000003</v>
      </c>
    </row>
    <row r="45" spans="1:7">
      <c r="A45" s="34">
        <v>21.97</v>
      </c>
      <c r="B45" s="34">
        <v>27.76</v>
      </c>
      <c r="C45" s="34">
        <v>27.75</v>
      </c>
      <c r="D45" s="34">
        <v>25.45</v>
      </c>
      <c r="E45" s="34">
        <v>27.29</v>
      </c>
      <c r="F45">
        <f t="shared" si="0"/>
        <v>28</v>
      </c>
      <c r="G45">
        <f t="shared" si="1"/>
        <v>5.32</v>
      </c>
    </row>
    <row r="46" spans="1:7">
      <c r="A46" s="34">
        <v>22.91</v>
      </c>
      <c r="B46" s="34">
        <v>29.44</v>
      </c>
      <c r="C46" s="34">
        <v>29.28</v>
      </c>
      <c r="D46" s="34">
        <v>28.1</v>
      </c>
      <c r="E46" s="34">
        <v>29.83</v>
      </c>
      <c r="F46">
        <f t="shared" si="0"/>
        <v>28.94</v>
      </c>
      <c r="G46">
        <f t="shared" si="1"/>
        <v>6.9199999999999982</v>
      </c>
    </row>
    <row r="47" spans="1:7">
      <c r="A47" s="34">
        <v>19.420000000000002</v>
      </c>
      <c r="B47" s="34">
        <v>25.89</v>
      </c>
      <c r="C47" s="34">
        <v>25.71</v>
      </c>
      <c r="D47" s="34">
        <v>24.91</v>
      </c>
      <c r="E47" s="34">
        <v>26.04</v>
      </c>
      <c r="F47">
        <f t="shared" si="0"/>
        <v>25.450000000000003</v>
      </c>
      <c r="G47">
        <f t="shared" si="1"/>
        <v>6.6199999999999974</v>
      </c>
    </row>
    <row r="48" spans="1:7">
      <c r="A48" s="34">
        <v>20.86</v>
      </c>
      <c r="B48" s="34">
        <v>27.66</v>
      </c>
      <c r="C48" s="34">
        <v>27.72</v>
      </c>
      <c r="D48" s="34">
        <v>26.87</v>
      </c>
      <c r="E48" s="34">
        <v>27.4</v>
      </c>
      <c r="F48">
        <f t="shared" si="0"/>
        <v>26.89</v>
      </c>
      <c r="G48">
        <f t="shared" si="1"/>
        <v>6.5399999999999991</v>
      </c>
    </row>
    <row r="49" spans="1:7">
      <c r="A49" s="34">
        <v>21.99</v>
      </c>
      <c r="B49" s="34">
        <v>27.66</v>
      </c>
      <c r="C49" s="34">
        <v>27.58</v>
      </c>
      <c r="D49" s="34">
        <v>26.62</v>
      </c>
      <c r="E49" s="34">
        <v>27.02</v>
      </c>
      <c r="F49">
        <f t="shared" si="0"/>
        <v>28.02</v>
      </c>
      <c r="G49">
        <f t="shared" si="1"/>
        <v>5.0300000000000011</v>
      </c>
    </row>
    <row r="50" spans="1:7">
      <c r="G50">
        <f>AVERAGE(G2:G49)</f>
        <v>6.0327083333333347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3"/>
  <sheetViews>
    <sheetView topLeftCell="AY1" workbookViewId="0">
      <selection activeCell="BJ1" sqref="BJ1:BQ1048576"/>
    </sheetView>
  </sheetViews>
  <sheetFormatPr baseColWidth="10" defaultRowHeight="12" x14ac:dyDescent="0"/>
  <cols>
    <col min="1" max="1" width="14.5" style="16" customWidth="1"/>
    <col min="2" max="4" width="14.5" style="9" customWidth="1"/>
    <col min="6" max="6" width="14.5" style="16" customWidth="1"/>
    <col min="7" max="9" width="14.5" style="9" customWidth="1"/>
    <col min="10" max="11" width="10.83203125" style="55"/>
    <col min="35" max="37" width="14.5" style="73" customWidth="1"/>
    <col min="38" max="39" width="15.1640625" style="55" customWidth="1"/>
    <col min="40" max="40" width="15.1640625" style="71" customWidth="1"/>
    <col min="41" max="42" width="14.1640625" style="55" customWidth="1"/>
    <col min="43" max="43" width="14.1640625" style="71" customWidth="1"/>
    <col min="52" max="53" width="14.5" style="73" customWidth="1"/>
    <col min="54" max="55" width="15.1640625" style="55" customWidth="1"/>
    <col min="56" max="56" width="15.1640625" style="71" customWidth="1"/>
    <col min="57" max="58" width="14.1640625" style="55" customWidth="1"/>
    <col min="59" max="59" width="14.1640625" style="71" customWidth="1"/>
    <col min="62" max="63" width="14.5" style="73" customWidth="1"/>
    <col min="64" max="65" width="15.1640625" style="55" customWidth="1"/>
    <col min="66" max="66" width="15.1640625" style="71" customWidth="1"/>
    <col min="67" max="68" width="14.1640625" style="55" customWidth="1"/>
    <col min="69" max="69" width="14.1640625" style="71" customWidth="1"/>
  </cols>
  <sheetData>
    <row r="1" spans="1:69" ht="30">
      <c r="A1" s="29" t="s">
        <v>34</v>
      </c>
      <c r="B1" s="26" t="s">
        <v>45</v>
      </c>
      <c r="C1" s="26" t="s">
        <v>46</v>
      </c>
      <c r="D1" s="26" t="s">
        <v>27</v>
      </c>
      <c r="F1" s="29" t="s">
        <v>34</v>
      </c>
      <c r="G1" s="26" t="s">
        <v>45</v>
      </c>
      <c r="H1" s="26" t="s">
        <v>46</v>
      </c>
      <c r="I1" s="26" t="s">
        <v>27</v>
      </c>
      <c r="J1" s="78" t="s">
        <v>226</v>
      </c>
      <c r="K1" s="78" t="s">
        <v>227</v>
      </c>
      <c r="AI1" s="70" t="s">
        <v>45</v>
      </c>
      <c r="AJ1" s="70" t="s">
        <v>46</v>
      </c>
      <c r="AK1" s="70" t="s">
        <v>27</v>
      </c>
      <c r="AL1" s="78" t="s">
        <v>226</v>
      </c>
      <c r="AM1" s="78" t="s">
        <v>228</v>
      </c>
      <c r="AN1" s="79" t="s">
        <v>229</v>
      </c>
      <c r="AO1" s="78" t="s">
        <v>227</v>
      </c>
      <c r="AP1" s="78"/>
      <c r="AQ1" s="79" t="s">
        <v>230</v>
      </c>
      <c r="AZ1" s="70" t="s">
        <v>46</v>
      </c>
      <c r="BA1" s="70" t="s">
        <v>27</v>
      </c>
      <c r="BB1" s="78" t="s">
        <v>226</v>
      </c>
      <c r="BC1" s="78" t="s">
        <v>228</v>
      </c>
      <c r="BD1" s="79" t="s">
        <v>229</v>
      </c>
      <c r="BE1" s="78" t="s">
        <v>227</v>
      </c>
      <c r="BF1" s="78"/>
      <c r="BG1" s="79" t="s">
        <v>230</v>
      </c>
      <c r="BJ1" s="70" t="s">
        <v>46</v>
      </c>
      <c r="BK1" s="70" t="s">
        <v>27</v>
      </c>
      <c r="BL1" s="78" t="s">
        <v>226</v>
      </c>
      <c r="BM1" s="78" t="s">
        <v>228</v>
      </c>
      <c r="BN1" s="79" t="s">
        <v>229</v>
      </c>
      <c r="BO1" s="78" t="s">
        <v>227</v>
      </c>
      <c r="BP1" s="78"/>
      <c r="BQ1" s="79" t="s">
        <v>230</v>
      </c>
    </row>
    <row r="2" spans="1:69">
      <c r="A2" s="16">
        <v>28.43</v>
      </c>
      <c r="B2" s="9">
        <v>29.5</v>
      </c>
      <c r="C2" s="9">
        <v>31.58</v>
      </c>
      <c r="D2" s="9">
        <v>30.1</v>
      </c>
      <c r="F2" s="16">
        <v>28.43</v>
      </c>
      <c r="G2" s="9">
        <v>29.5</v>
      </c>
      <c r="H2" s="9">
        <v>31.58</v>
      </c>
      <c r="I2" s="9">
        <v>30.1</v>
      </c>
      <c r="J2" s="55">
        <v>25.57</v>
      </c>
      <c r="K2" s="55">
        <v>26.3</v>
      </c>
      <c r="AI2" s="73">
        <v>29.5</v>
      </c>
      <c r="AJ2" s="73">
        <v>31.58</v>
      </c>
      <c r="AK2" s="73">
        <v>30.1</v>
      </c>
      <c r="AL2" s="55">
        <v>25.57</v>
      </c>
      <c r="AM2" s="55">
        <f>AI2-AL2</f>
        <v>3.9299999999999997</v>
      </c>
      <c r="AN2" s="71">
        <f>AL2+6.64</f>
        <v>32.21</v>
      </c>
      <c r="AO2" s="55">
        <v>26.3</v>
      </c>
      <c r="AP2" s="55">
        <f>AJ2-AO2</f>
        <v>5.2799999999999976</v>
      </c>
      <c r="AQ2" s="71">
        <f>AO2+6.15</f>
        <v>32.450000000000003</v>
      </c>
      <c r="AZ2" s="73">
        <v>31.58</v>
      </c>
      <c r="BA2" s="73">
        <v>30.1</v>
      </c>
      <c r="BB2" s="55">
        <v>25.57</v>
      </c>
      <c r="BC2" s="55">
        <f>BA2-BB2</f>
        <v>4.5300000000000011</v>
      </c>
      <c r="BD2" s="71">
        <f>BB2+5.54</f>
        <v>31.11</v>
      </c>
      <c r="BE2" s="55">
        <v>26.3</v>
      </c>
      <c r="BF2" s="55">
        <f>BA2-BE2</f>
        <v>3.8000000000000007</v>
      </c>
      <c r="BG2" s="71">
        <f>BE2+4.77</f>
        <v>31.07</v>
      </c>
      <c r="BJ2" s="73">
        <v>31.58</v>
      </c>
      <c r="BK2" s="73">
        <v>30.1</v>
      </c>
      <c r="BL2" s="55">
        <v>25.57</v>
      </c>
      <c r="BM2" s="55">
        <f>((BJ2+BK2)/2)-BL2</f>
        <v>5.27</v>
      </c>
      <c r="BN2" s="71">
        <f>BL2+6.22</f>
        <v>31.79</v>
      </c>
      <c r="BO2" s="55">
        <v>26.3</v>
      </c>
      <c r="BP2" s="55">
        <f>((BJ2+BK2)/2)-BO2</f>
        <v>4.5399999999999991</v>
      </c>
      <c r="BQ2" s="71">
        <f>BO2+5.46</f>
        <v>31.76</v>
      </c>
    </row>
    <row r="3" spans="1:69">
      <c r="A3" s="16">
        <v>27.44</v>
      </c>
      <c r="B3" s="9">
        <v>29.26</v>
      </c>
      <c r="C3" s="9">
        <v>31.79</v>
      </c>
      <c r="D3" s="9">
        <v>29.59</v>
      </c>
      <c r="F3" s="16">
        <v>27.44</v>
      </c>
      <c r="G3" s="9">
        <v>29.26</v>
      </c>
      <c r="H3" s="9">
        <v>31.79</v>
      </c>
      <c r="I3" s="9">
        <v>29.59</v>
      </c>
      <c r="J3" s="55">
        <v>25.29</v>
      </c>
      <c r="K3" s="55">
        <v>25.73</v>
      </c>
      <c r="AI3" s="73">
        <v>29.26</v>
      </c>
      <c r="AJ3" s="73">
        <v>31.79</v>
      </c>
      <c r="AK3" s="73">
        <v>29.59</v>
      </c>
      <c r="AL3" s="55">
        <v>25.29</v>
      </c>
      <c r="AM3" s="55">
        <f t="shared" ref="AM3:AM49" si="0">AI3-AL3</f>
        <v>3.9700000000000024</v>
      </c>
      <c r="AN3" s="71">
        <f>AL3+6.64</f>
        <v>31.93</v>
      </c>
      <c r="AO3" s="55">
        <v>25.73</v>
      </c>
      <c r="AP3" s="55">
        <f>AJ3-AO3</f>
        <v>6.0599999999999987</v>
      </c>
      <c r="AQ3" s="71">
        <f t="shared" ref="AQ3:AQ66" si="1">AO3+6.15</f>
        <v>31.880000000000003</v>
      </c>
      <c r="AZ3" s="73">
        <v>31.79</v>
      </c>
      <c r="BA3" s="73">
        <v>29.59</v>
      </c>
      <c r="BB3" s="55">
        <v>25.29</v>
      </c>
      <c r="BC3" s="55">
        <f t="shared" ref="BC3:BC49" si="2">BA3-BB3</f>
        <v>4.3000000000000007</v>
      </c>
      <c r="BD3" s="71">
        <f t="shared" ref="BD3:BD66" si="3">BB3+5.54</f>
        <v>30.83</v>
      </c>
      <c r="BE3" s="55">
        <v>25.73</v>
      </c>
      <c r="BF3" s="55">
        <f t="shared" ref="BF3:BF49" si="4">BA3-BE3</f>
        <v>3.8599999999999994</v>
      </c>
      <c r="BG3" s="71">
        <f t="shared" ref="BG3:BG66" si="5">BE3+4.77</f>
        <v>30.5</v>
      </c>
      <c r="BJ3" s="73">
        <v>31.79</v>
      </c>
      <c r="BK3" s="73">
        <v>29.59</v>
      </c>
      <c r="BL3" s="55">
        <v>25.29</v>
      </c>
      <c r="BM3" s="55">
        <f t="shared" ref="BM3:BM49" si="6">((BJ3+BK3)/2)-BL3</f>
        <v>5.3999999999999986</v>
      </c>
      <c r="BN3" s="71">
        <f t="shared" ref="BN3:BN66" si="7">BL3+6.22</f>
        <v>31.509999999999998</v>
      </c>
      <c r="BO3" s="55">
        <v>25.73</v>
      </c>
      <c r="BP3" s="55">
        <f t="shared" ref="BP3:BP49" si="8">((BJ3+BK3)/2)-BO3</f>
        <v>4.9599999999999973</v>
      </c>
      <c r="BQ3" s="71">
        <f t="shared" ref="BQ3:BQ66" si="9">BO3+5.46</f>
        <v>31.19</v>
      </c>
    </row>
    <row r="4" spans="1:69">
      <c r="A4" s="16">
        <v>28.75</v>
      </c>
      <c r="B4" s="9">
        <v>29.99</v>
      </c>
      <c r="C4" s="9">
        <v>32.770000000000003</v>
      </c>
      <c r="D4" s="9">
        <v>30.27</v>
      </c>
      <c r="F4" s="16">
        <v>28.75</v>
      </c>
      <c r="G4" s="9">
        <v>29.99</v>
      </c>
      <c r="H4" s="9">
        <v>32.770000000000003</v>
      </c>
      <c r="I4" s="9">
        <v>30.27</v>
      </c>
      <c r="J4" s="55">
        <v>26.3</v>
      </c>
      <c r="K4" s="55">
        <v>26.43</v>
      </c>
      <c r="AI4" s="73">
        <v>29.99</v>
      </c>
      <c r="AJ4" s="73">
        <v>32.770000000000003</v>
      </c>
      <c r="AK4" s="73">
        <v>30.27</v>
      </c>
      <c r="AL4" s="55">
        <v>26.3</v>
      </c>
      <c r="AM4" s="55">
        <f t="shared" si="0"/>
        <v>3.6899999999999977</v>
      </c>
      <c r="AN4" s="71">
        <f>AL4+6.64</f>
        <v>32.94</v>
      </c>
      <c r="AO4" s="55">
        <v>26.43</v>
      </c>
      <c r="AP4" s="55">
        <f>AJ4-AO4</f>
        <v>6.3400000000000034</v>
      </c>
      <c r="AQ4" s="71">
        <f t="shared" si="1"/>
        <v>32.58</v>
      </c>
      <c r="AZ4" s="73">
        <v>32.770000000000003</v>
      </c>
      <c r="BA4" s="73">
        <v>30.27</v>
      </c>
      <c r="BB4" s="55">
        <v>26.3</v>
      </c>
      <c r="BC4" s="55">
        <f t="shared" si="2"/>
        <v>3.9699999999999989</v>
      </c>
      <c r="BD4" s="71">
        <f t="shared" si="3"/>
        <v>31.84</v>
      </c>
      <c r="BE4" s="55">
        <v>26.43</v>
      </c>
      <c r="BF4" s="55">
        <f t="shared" si="4"/>
        <v>3.84</v>
      </c>
      <c r="BG4" s="71">
        <f t="shared" si="5"/>
        <v>31.2</v>
      </c>
      <c r="BJ4" s="73">
        <v>32.770000000000003</v>
      </c>
      <c r="BK4" s="73">
        <v>30.27</v>
      </c>
      <c r="BL4" s="55">
        <v>26.3</v>
      </c>
      <c r="BM4" s="55">
        <f t="shared" si="6"/>
        <v>5.2200000000000024</v>
      </c>
      <c r="BN4" s="71">
        <f t="shared" si="7"/>
        <v>32.520000000000003</v>
      </c>
      <c r="BO4" s="55">
        <v>26.43</v>
      </c>
      <c r="BP4" s="55">
        <f t="shared" si="8"/>
        <v>5.0900000000000034</v>
      </c>
      <c r="BQ4" s="71">
        <f t="shared" si="9"/>
        <v>31.89</v>
      </c>
    </row>
    <row r="5" spans="1:69">
      <c r="A5" s="16">
        <v>27.79</v>
      </c>
      <c r="B5" s="9">
        <v>30.1</v>
      </c>
      <c r="C5" s="9">
        <v>33.020000000000003</v>
      </c>
      <c r="D5" s="9">
        <v>30.25</v>
      </c>
      <c r="F5" s="16">
        <v>27.79</v>
      </c>
      <c r="G5" s="9">
        <v>30.1</v>
      </c>
      <c r="H5" s="9">
        <v>33.020000000000003</v>
      </c>
      <c r="I5" s="9">
        <v>30.25</v>
      </c>
      <c r="J5" s="55">
        <v>27.42</v>
      </c>
      <c r="K5" s="55">
        <v>27.56</v>
      </c>
      <c r="AI5" s="73">
        <v>30.1</v>
      </c>
      <c r="AJ5" s="73">
        <v>33.020000000000003</v>
      </c>
      <c r="AK5" s="73">
        <v>30.25</v>
      </c>
      <c r="AL5" s="55">
        <v>27.42</v>
      </c>
      <c r="AM5" s="55">
        <f t="shared" si="0"/>
        <v>2.6799999999999997</v>
      </c>
      <c r="AN5" s="71">
        <f>AL5+6.64</f>
        <v>34.06</v>
      </c>
      <c r="AO5" s="55">
        <v>27.56</v>
      </c>
      <c r="AP5" s="55">
        <f>AJ5-AO5</f>
        <v>5.4600000000000044</v>
      </c>
      <c r="AQ5" s="71">
        <f t="shared" si="1"/>
        <v>33.71</v>
      </c>
      <c r="AZ5" s="73">
        <v>33.020000000000003</v>
      </c>
      <c r="BA5" s="73">
        <v>30.25</v>
      </c>
      <c r="BB5" s="55">
        <v>27.42</v>
      </c>
      <c r="BC5" s="55">
        <f t="shared" si="2"/>
        <v>2.8299999999999983</v>
      </c>
      <c r="BD5" s="71">
        <f t="shared" si="3"/>
        <v>32.96</v>
      </c>
      <c r="BE5" s="55">
        <v>27.56</v>
      </c>
      <c r="BF5" s="55">
        <f t="shared" si="4"/>
        <v>2.6900000000000013</v>
      </c>
      <c r="BG5" s="71">
        <f t="shared" si="5"/>
        <v>32.33</v>
      </c>
      <c r="BJ5" s="73">
        <v>33.020000000000003</v>
      </c>
      <c r="BK5" s="73">
        <v>30.25</v>
      </c>
      <c r="BL5" s="55">
        <v>27.42</v>
      </c>
      <c r="BM5" s="55">
        <f t="shared" si="6"/>
        <v>4.2149999999999999</v>
      </c>
      <c r="BN5" s="71">
        <f t="shared" si="7"/>
        <v>33.64</v>
      </c>
      <c r="BO5" s="55">
        <v>27.56</v>
      </c>
      <c r="BP5" s="55">
        <f t="shared" si="8"/>
        <v>4.0750000000000028</v>
      </c>
      <c r="BQ5" s="71">
        <f t="shared" si="9"/>
        <v>33.019999999999996</v>
      </c>
    </row>
    <row r="6" spans="1:69">
      <c r="A6" s="16">
        <v>26.5</v>
      </c>
      <c r="B6" s="9">
        <v>31.12</v>
      </c>
      <c r="C6" s="9">
        <v>30.97</v>
      </c>
      <c r="D6" s="9">
        <v>29.48</v>
      </c>
      <c r="F6" s="16">
        <v>26.5</v>
      </c>
      <c r="G6" s="9">
        <v>31.12</v>
      </c>
      <c r="H6" s="9">
        <v>30.97</v>
      </c>
      <c r="I6" s="9">
        <v>29.48</v>
      </c>
      <c r="J6" s="55">
        <v>23.98</v>
      </c>
      <c r="K6" s="55">
        <v>25.07</v>
      </c>
      <c r="AI6" s="73">
        <v>31.12</v>
      </c>
      <c r="AJ6" s="73">
        <v>30.97</v>
      </c>
      <c r="AK6" s="73">
        <v>29.48</v>
      </c>
      <c r="AL6" s="55">
        <v>23.98</v>
      </c>
      <c r="AM6" s="55">
        <f t="shared" si="0"/>
        <v>7.1400000000000006</v>
      </c>
      <c r="AN6" s="71">
        <f>AL6+6.64</f>
        <v>30.62</v>
      </c>
      <c r="AO6" s="55">
        <v>25.07</v>
      </c>
      <c r="AP6" s="55">
        <f>AJ6-AO6</f>
        <v>5.8999999999999986</v>
      </c>
      <c r="AQ6" s="71">
        <f t="shared" si="1"/>
        <v>31.22</v>
      </c>
      <c r="AZ6" s="73">
        <v>30.97</v>
      </c>
      <c r="BA6" s="73">
        <v>29.48</v>
      </c>
      <c r="BB6" s="55">
        <v>23.98</v>
      </c>
      <c r="BC6" s="55">
        <f t="shared" si="2"/>
        <v>5.5</v>
      </c>
      <c r="BD6" s="71">
        <f t="shared" si="3"/>
        <v>29.52</v>
      </c>
      <c r="BE6" s="55">
        <v>25.07</v>
      </c>
      <c r="BF6" s="55">
        <f t="shared" si="4"/>
        <v>4.41</v>
      </c>
      <c r="BG6" s="71">
        <f t="shared" si="5"/>
        <v>29.84</v>
      </c>
      <c r="BJ6" s="73">
        <v>30.97</v>
      </c>
      <c r="BK6" s="73">
        <v>29.48</v>
      </c>
      <c r="BL6" s="55">
        <v>23.98</v>
      </c>
      <c r="BM6" s="55">
        <f t="shared" si="6"/>
        <v>6.245000000000001</v>
      </c>
      <c r="BN6" s="71">
        <f t="shared" si="7"/>
        <v>30.2</v>
      </c>
      <c r="BO6" s="55">
        <v>25.07</v>
      </c>
      <c r="BP6" s="55">
        <f t="shared" si="8"/>
        <v>5.1550000000000011</v>
      </c>
      <c r="BQ6" s="71">
        <f t="shared" si="9"/>
        <v>30.53</v>
      </c>
    </row>
    <row r="7" spans="1:69">
      <c r="A7" s="16">
        <v>32.909999999999997</v>
      </c>
      <c r="B7" s="9" t="s">
        <v>54</v>
      </c>
      <c r="C7" s="9">
        <v>36.47</v>
      </c>
      <c r="D7" s="9">
        <v>33.68</v>
      </c>
      <c r="F7" s="16">
        <v>32.909999999999997</v>
      </c>
      <c r="G7" s="9" t="s">
        <v>54</v>
      </c>
      <c r="H7" s="9">
        <v>36.47</v>
      </c>
      <c r="I7" s="9">
        <v>33.68</v>
      </c>
      <c r="J7" s="55">
        <v>28.85</v>
      </c>
      <c r="K7" s="55">
        <v>29.51</v>
      </c>
      <c r="AI7" s="73" t="s">
        <v>54</v>
      </c>
      <c r="AJ7" s="73">
        <v>36.47</v>
      </c>
      <c r="AK7" s="73">
        <v>33.68</v>
      </c>
      <c r="AL7" s="55">
        <v>28.85</v>
      </c>
      <c r="AN7" s="71">
        <f>AL7+6.64</f>
        <v>35.49</v>
      </c>
      <c r="AO7" s="55">
        <v>29.51</v>
      </c>
      <c r="AP7" s="55">
        <f>AJ7-AO7</f>
        <v>6.9599999999999973</v>
      </c>
      <c r="AQ7" s="71">
        <f t="shared" si="1"/>
        <v>35.660000000000004</v>
      </c>
      <c r="AZ7" s="73">
        <v>36.47</v>
      </c>
      <c r="BA7" s="73">
        <v>33.68</v>
      </c>
      <c r="BB7" s="55">
        <v>28.85</v>
      </c>
      <c r="BC7" s="55">
        <f t="shared" si="2"/>
        <v>4.8299999999999983</v>
      </c>
      <c r="BD7" s="71">
        <f t="shared" si="3"/>
        <v>34.39</v>
      </c>
      <c r="BE7" s="55">
        <v>29.51</v>
      </c>
      <c r="BF7" s="55">
        <f t="shared" si="4"/>
        <v>4.1699999999999982</v>
      </c>
      <c r="BG7" s="71">
        <f t="shared" si="5"/>
        <v>34.28</v>
      </c>
      <c r="BJ7" s="73">
        <v>36.47</v>
      </c>
      <c r="BK7" s="73">
        <v>33.68</v>
      </c>
      <c r="BL7" s="55">
        <v>28.85</v>
      </c>
      <c r="BM7" s="55">
        <f t="shared" si="6"/>
        <v>6.2250000000000014</v>
      </c>
      <c r="BN7" s="71">
        <f t="shared" si="7"/>
        <v>35.07</v>
      </c>
      <c r="BO7" s="55">
        <v>29.51</v>
      </c>
      <c r="BP7" s="55">
        <f t="shared" si="8"/>
        <v>5.5650000000000013</v>
      </c>
      <c r="BQ7" s="71">
        <f t="shared" si="9"/>
        <v>34.97</v>
      </c>
    </row>
    <row r="8" spans="1:69">
      <c r="A8" s="16">
        <v>26.93</v>
      </c>
      <c r="B8" s="9">
        <v>30.45</v>
      </c>
      <c r="C8" s="9">
        <v>30.7</v>
      </c>
      <c r="D8" s="9">
        <v>29.16</v>
      </c>
      <c r="F8" s="16">
        <v>26.93</v>
      </c>
      <c r="G8" s="9">
        <v>30.45</v>
      </c>
      <c r="H8" s="9">
        <v>30.7</v>
      </c>
      <c r="I8" s="9">
        <v>29.16</v>
      </c>
      <c r="J8" s="55">
        <v>24.18</v>
      </c>
      <c r="K8" s="55">
        <v>24.54</v>
      </c>
      <c r="AI8" s="73">
        <v>30.45</v>
      </c>
      <c r="AJ8" s="73">
        <v>30.7</v>
      </c>
      <c r="AK8" s="73">
        <v>29.16</v>
      </c>
      <c r="AL8" s="55">
        <v>24.18</v>
      </c>
      <c r="AM8" s="55">
        <f t="shared" si="0"/>
        <v>6.27</v>
      </c>
      <c r="AN8" s="71">
        <f>AL8+6.64</f>
        <v>30.82</v>
      </c>
      <c r="AO8" s="55">
        <v>24.54</v>
      </c>
      <c r="AP8" s="55">
        <f>AJ8-AO8</f>
        <v>6.16</v>
      </c>
      <c r="AQ8" s="71">
        <f t="shared" si="1"/>
        <v>30.689999999999998</v>
      </c>
      <c r="AZ8" s="73">
        <v>30.7</v>
      </c>
      <c r="BA8" s="73">
        <v>29.16</v>
      </c>
      <c r="BB8" s="55">
        <v>24.18</v>
      </c>
      <c r="BC8" s="55">
        <f t="shared" si="2"/>
        <v>4.9800000000000004</v>
      </c>
      <c r="BD8" s="71">
        <f t="shared" si="3"/>
        <v>29.72</v>
      </c>
      <c r="BE8" s="55">
        <v>24.54</v>
      </c>
      <c r="BF8" s="55">
        <f t="shared" si="4"/>
        <v>4.620000000000001</v>
      </c>
      <c r="BG8" s="71">
        <f t="shared" si="5"/>
        <v>29.31</v>
      </c>
      <c r="BJ8" s="73">
        <v>30.7</v>
      </c>
      <c r="BK8" s="73">
        <v>29.16</v>
      </c>
      <c r="BL8" s="55">
        <v>24.18</v>
      </c>
      <c r="BM8" s="55">
        <f t="shared" si="6"/>
        <v>5.75</v>
      </c>
      <c r="BN8" s="71">
        <f t="shared" si="7"/>
        <v>30.4</v>
      </c>
      <c r="BO8" s="55">
        <v>24.54</v>
      </c>
      <c r="BP8" s="55">
        <f t="shared" si="8"/>
        <v>5.3900000000000006</v>
      </c>
      <c r="BQ8" s="71">
        <f t="shared" si="9"/>
        <v>30</v>
      </c>
    </row>
    <row r="9" spans="1:69">
      <c r="A9" s="16">
        <v>28.22</v>
      </c>
      <c r="B9" s="9">
        <v>30.94</v>
      </c>
      <c r="C9" s="9">
        <v>31.18</v>
      </c>
      <c r="D9" s="9">
        <v>30.09</v>
      </c>
      <c r="F9" s="16">
        <v>28.22</v>
      </c>
      <c r="G9" s="9">
        <v>30.94</v>
      </c>
      <c r="H9" s="9">
        <v>31.18</v>
      </c>
      <c r="I9" s="9">
        <v>30.09</v>
      </c>
      <c r="J9" s="55">
        <v>23.55</v>
      </c>
      <c r="K9" s="55">
        <v>24.15</v>
      </c>
      <c r="AI9" s="73">
        <v>30.94</v>
      </c>
      <c r="AJ9" s="73">
        <v>31.18</v>
      </c>
      <c r="AK9" s="73">
        <v>30.09</v>
      </c>
      <c r="AL9" s="55">
        <v>23.55</v>
      </c>
      <c r="AM9" s="55">
        <f t="shared" si="0"/>
        <v>7.3900000000000006</v>
      </c>
      <c r="AN9" s="71">
        <f>AL9+6.64</f>
        <v>30.19</v>
      </c>
      <c r="AO9" s="55">
        <v>24.15</v>
      </c>
      <c r="AP9" s="55">
        <f>AJ9-AO9</f>
        <v>7.0300000000000011</v>
      </c>
      <c r="AQ9" s="71">
        <f t="shared" si="1"/>
        <v>30.299999999999997</v>
      </c>
      <c r="AZ9" s="73">
        <v>31.18</v>
      </c>
      <c r="BA9" s="73">
        <v>30.09</v>
      </c>
      <c r="BB9" s="55">
        <v>23.55</v>
      </c>
      <c r="BC9" s="55">
        <f t="shared" si="2"/>
        <v>6.5399999999999991</v>
      </c>
      <c r="BD9" s="71">
        <f t="shared" si="3"/>
        <v>29.09</v>
      </c>
      <c r="BE9" s="55">
        <v>24.15</v>
      </c>
      <c r="BF9" s="55">
        <f t="shared" si="4"/>
        <v>5.9400000000000013</v>
      </c>
      <c r="BG9" s="71">
        <f t="shared" si="5"/>
        <v>28.919999999999998</v>
      </c>
      <c r="BJ9" s="73">
        <v>31.18</v>
      </c>
      <c r="BK9" s="73">
        <v>30.09</v>
      </c>
      <c r="BL9" s="55">
        <v>23.55</v>
      </c>
      <c r="BM9" s="55">
        <f t="shared" si="6"/>
        <v>7.0849999999999973</v>
      </c>
      <c r="BN9" s="71">
        <f t="shared" si="7"/>
        <v>29.77</v>
      </c>
      <c r="BO9" s="55">
        <v>24.15</v>
      </c>
      <c r="BP9" s="55">
        <f t="shared" si="8"/>
        <v>6.4849999999999994</v>
      </c>
      <c r="BQ9" s="71">
        <f t="shared" si="9"/>
        <v>29.61</v>
      </c>
    </row>
    <row r="10" spans="1:69">
      <c r="A10" s="42">
        <v>29.41</v>
      </c>
      <c r="B10" s="34">
        <v>31.33</v>
      </c>
      <c r="C10" s="34">
        <v>31.6</v>
      </c>
      <c r="D10" s="34">
        <v>30.42</v>
      </c>
      <c r="F10" s="42">
        <v>29.41</v>
      </c>
      <c r="G10" s="34">
        <v>31.33</v>
      </c>
      <c r="H10" s="34">
        <v>31.6</v>
      </c>
      <c r="I10" s="34">
        <v>30.42</v>
      </c>
      <c r="J10" s="55">
        <v>26.09</v>
      </c>
      <c r="K10" s="55">
        <v>27.03</v>
      </c>
      <c r="AI10" s="74">
        <v>31.33</v>
      </c>
      <c r="AJ10" s="74">
        <v>31.6</v>
      </c>
      <c r="AK10" s="74">
        <v>30.42</v>
      </c>
      <c r="AL10" s="55">
        <v>26.09</v>
      </c>
      <c r="AM10" s="55">
        <f t="shared" si="0"/>
        <v>5.2399999999999984</v>
      </c>
      <c r="AN10" s="71">
        <f>AL10+6.64</f>
        <v>32.729999999999997</v>
      </c>
      <c r="AO10" s="55">
        <v>27.03</v>
      </c>
      <c r="AP10" s="55">
        <f>AJ10-AO10</f>
        <v>4.57</v>
      </c>
      <c r="AQ10" s="71">
        <f t="shared" si="1"/>
        <v>33.18</v>
      </c>
      <c r="AZ10" s="74">
        <v>31.6</v>
      </c>
      <c r="BA10" s="74">
        <v>30.42</v>
      </c>
      <c r="BB10" s="55">
        <v>26.09</v>
      </c>
      <c r="BC10" s="55">
        <f t="shared" si="2"/>
        <v>4.3300000000000018</v>
      </c>
      <c r="BD10" s="71">
        <f t="shared" si="3"/>
        <v>31.63</v>
      </c>
      <c r="BE10" s="55">
        <v>27.03</v>
      </c>
      <c r="BF10" s="55">
        <f t="shared" si="4"/>
        <v>3.3900000000000006</v>
      </c>
      <c r="BG10" s="71">
        <f t="shared" si="5"/>
        <v>31.8</v>
      </c>
      <c r="BJ10" s="74">
        <v>31.6</v>
      </c>
      <c r="BK10" s="74">
        <v>30.42</v>
      </c>
      <c r="BL10" s="55">
        <v>26.09</v>
      </c>
      <c r="BM10" s="55">
        <f t="shared" si="6"/>
        <v>4.9200000000000017</v>
      </c>
      <c r="BN10" s="71">
        <f t="shared" si="7"/>
        <v>32.31</v>
      </c>
      <c r="BO10" s="55">
        <v>27.03</v>
      </c>
      <c r="BP10" s="55">
        <f t="shared" si="8"/>
        <v>3.9800000000000004</v>
      </c>
      <c r="BQ10" s="71">
        <f t="shared" si="9"/>
        <v>32.49</v>
      </c>
    </row>
    <row r="11" spans="1:69">
      <c r="A11" s="42">
        <v>26.74</v>
      </c>
      <c r="B11" s="34">
        <v>31.24</v>
      </c>
      <c r="C11" s="34">
        <v>30.66</v>
      </c>
      <c r="D11" s="34">
        <v>28.7</v>
      </c>
      <c r="F11" s="42">
        <v>26.74</v>
      </c>
      <c r="G11" s="34">
        <v>31.24</v>
      </c>
      <c r="H11" s="34">
        <v>30.66</v>
      </c>
      <c r="I11" s="34">
        <v>28.7</v>
      </c>
      <c r="J11" s="55">
        <v>24.52</v>
      </c>
      <c r="K11" s="55">
        <v>25.7</v>
      </c>
      <c r="AI11" s="74">
        <v>31.24</v>
      </c>
      <c r="AJ11" s="74">
        <v>30.66</v>
      </c>
      <c r="AK11" s="74">
        <v>28.7</v>
      </c>
      <c r="AL11" s="55">
        <v>24.52</v>
      </c>
      <c r="AM11" s="55">
        <f t="shared" si="0"/>
        <v>6.7199999999999989</v>
      </c>
      <c r="AN11" s="71">
        <f>AL11+6.64</f>
        <v>31.16</v>
      </c>
      <c r="AO11" s="55">
        <v>25.7</v>
      </c>
      <c r="AP11" s="55">
        <f>AJ11-AO11</f>
        <v>4.9600000000000009</v>
      </c>
      <c r="AQ11" s="71">
        <f t="shared" si="1"/>
        <v>31.85</v>
      </c>
      <c r="AZ11" s="74">
        <v>30.66</v>
      </c>
      <c r="BA11" s="74">
        <v>28.7</v>
      </c>
      <c r="BB11" s="55">
        <v>24.52</v>
      </c>
      <c r="BC11" s="55">
        <f t="shared" si="2"/>
        <v>4.18</v>
      </c>
      <c r="BD11" s="71">
        <f t="shared" si="3"/>
        <v>30.06</v>
      </c>
      <c r="BE11" s="55">
        <v>25.7</v>
      </c>
      <c r="BF11" s="55">
        <f t="shared" si="4"/>
        <v>3</v>
      </c>
      <c r="BG11" s="71">
        <f t="shared" si="5"/>
        <v>30.47</v>
      </c>
      <c r="BJ11" s="74">
        <v>30.66</v>
      </c>
      <c r="BK11" s="74">
        <v>28.7</v>
      </c>
      <c r="BL11" s="55">
        <v>24.52</v>
      </c>
      <c r="BM11" s="55">
        <f t="shared" si="6"/>
        <v>5.16</v>
      </c>
      <c r="BN11" s="71">
        <f t="shared" si="7"/>
        <v>30.74</v>
      </c>
      <c r="BO11" s="55">
        <v>25.7</v>
      </c>
      <c r="BP11" s="55">
        <f t="shared" si="8"/>
        <v>3.9800000000000004</v>
      </c>
      <c r="BQ11" s="71">
        <f t="shared" si="9"/>
        <v>31.16</v>
      </c>
    </row>
    <row r="12" spans="1:69">
      <c r="A12" s="42">
        <v>26.36</v>
      </c>
      <c r="B12" s="34">
        <v>31.85</v>
      </c>
      <c r="C12" s="34">
        <v>32.15</v>
      </c>
      <c r="D12" s="34">
        <v>30.52</v>
      </c>
      <c r="F12" s="42">
        <v>26.36</v>
      </c>
      <c r="G12" s="34">
        <v>31.85</v>
      </c>
      <c r="H12" s="34">
        <v>32.15</v>
      </c>
      <c r="I12" s="34">
        <v>30.52</v>
      </c>
      <c r="J12" s="55">
        <v>25</v>
      </c>
      <c r="K12" s="55">
        <v>26.23</v>
      </c>
      <c r="AI12" s="74">
        <v>31.85</v>
      </c>
      <c r="AJ12" s="74">
        <v>32.15</v>
      </c>
      <c r="AK12" s="74">
        <v>30.52</v>
      </c>
      <c r="AL12" s="55">
        <v>25</v>
      </c>
      <c r="AM12" s="55">
        <f t="shared" si="0"/>
        <v>6.8500000000000014</v>
      </c>
      <c r="AN12" s="71">
        <f>AL12+6.64</f>
        <v>31.64</v>
      </c>
      <c r="AO12" s="55">
        <v>26.23</v>
      </c>
      <c r="AP12" s="55">
        <f>AJ12-AO12</f>
        <v>5.9199999999999982</v>
      </c>
      <c r="AQ12" s="71">
        <f t="shared" si="1"/>
        <v>32.380000000000003</v>
      </c>
      <c r="AZ12" s="74">
        <v>32.15</v>
      </c>
      <c r="BA12" s="74">
        <v>30.52</v>
      </c>
      <c r="BB12" s="55">
        <v>25</v>
      </c>
      <c r="BC12" s="55">
        <f t="shared" si="2"/>
        <v>5.52</v>
      </c>
      <c r="BD12" s="71">
        <f t="shared" si="3"/>
        <v>30.54</v>
      </c>
      <c r="BE12" s="55">
        <v>26.23</v>
      </c>
      <c r="BF12" s="55">
        <f t="shared" si="4"/>
        <v>4.2899999999999991</v>
      </c>
      <c r="BG12" s="71">
        <f t="shared" si="5"/>
        <v>31</v>
      </c>
      <c r="BJ12" s="74">
        <v>32.15</v>
      </c>
      <c r="BK12" s="74">
        <v>30.52</v>
      </c>
      <c r="BL12" s="55">
        <v>25</v>
      </c>
      <c r="BM12" s="55">
        <f t="shared" si="6"/>
        <v>6.3350000000000009</v>
      </c>
      <c r="BN12" s="71">
        <f t="shared" si="7"/>
        <v>31.22</v>
      </c>
      <c r="BO12" s="55">
        <v>26.23</v>
      </c>
      <c r="BP12" s="55">
        <f t="shared" si="8"/>
        <v>5.1050000000000004</v>
      </c>
      <c r="BQ12" s="71">
        <f t="shared" si="9"/>
        <v>31.69</v>
      </c>
    </row>
    <row r="13" spans="1:69">
      <c r="A13" s="42">
        <v>27.49</v>
      </c>
      <c r="B13" s="34">
        <v>30.65</v>
      </c>
      <c r="C13" s="34">
        <v>30.4</v>
      </c>
      <c r="D13" s="34">
        <v>29.73</v>
      </c>
      <c r="F13" s="42">
        <v>27.49</v>
      </c>
      <c r="G13" s="34">
        <v>30.65</v>
      </c>
      <c r="H13" s="34">
        <v>30.4</v>
      </c>
      <c r="I13" s="34">
        <v>29.73</v>
      </c>
      <c r="J13" s="55">
        <v>24.19</v>
      </c>
      <c r="K13" s="55">
        <v>25.75</v>
      </c>
      <c r="AI13" s="74">
        <v>30.65</v>
      </c>
      <c r="AJ13" s="74">
        <v>30.4</v>
      </c>
      <c r="AK13" s="74">
        <v>29.73</v>
      </c>
      <c r="AL13" s="55">
        <v>24.19</v>
      </c>
      <c r="AM13" s="55">
        <f t="shared" si="0"/>
        <v>6.4599999999999973</v>
      </c>
      <c r="AN13" s="71">
        <f>AL13+6.64</f>
        <v>30.830000000000002</v>
      </c>
      <c r="AO13" s="55">
        <v>25.75</v>
      </c>
      <c r="AP13" s="55">
        <f>AJ13-AO13</f>
        <v>4.6499999999999986</v>
      </c>
      <c r="AQ13" s="71">
        <f t="shared" si="1"/>
        <v>31.9</v>
      </c>
      <c r="AZ13" s="74">
        <v>30.4</v>
      </c>
      <c r="BA13" s="74">
        <v>29.73</v>
      </c>
      <c r="BB13" s="55">
        <v>24.19</v>
      </c>
      <c r="BC13" s="55">
        <f t="shared" si="2"/>
        <v>5.5399999999999991</v>
      </c>
      <c r="BD13" s="71">
        <f t="shared" si="3"/>
        <v>29.73</v>
      </c>
      <c r="BE13" s="55">
        <v>25.75</v>
      </c>
      <c r="BF13" s="55">
        <f t="shared" si="4"/>
        <v>3.9800000000000004</v>
      </c>
      <c r="BG13" s="71">
        <f t="shared" si="5"/>
        <v>30.52</v>
      </c>
      <c r="BJ13" s="74">
        <v>30.4</v>
      </c>
      <c r="BK13" s="74">
        <v>29.73</v>
      </c>
      <c r="BL13" s="55">
        <v>24.19</v>
      </c>
      <c r="BM13" s="55">
        <f t="shared" si="6"/>
        <v>5.8749999999999964</v>
      </c>
      <c r="BN13" s="71">
        <f t="shared" si="7"/>
        <v>30.41</v>
      </c>
      <c r="BO13" s="55">
        <v>25.75</v>
      </c>
      <c r="BP13" s="55">
        <f t="shared" si="8"/>
        <v>4.3149999999999977</v>
      </c>
      <c r="BQ13" s="71">
        <f t="shared" si="9"/>
        <v>31.21</v>
      </c>
    </row>
    <row r="14" spans="1:69">
      <c r="A14" s="42">
        <v>27.3</v>
      </c>
      <c r="B14" s="34">
        <v>30.61</v>
      </c>
      <c r="C14" s="34">
        <v>30.23</v>
      </c>
      <c r="D14" s="34">
        <v>29.12</v>
      </c>
      <c r="F14" s="42">
        <v>27.3</v>
      </c>
      <c r="G14" s="34">
        <v>30.61</v>
      </c>
      <c r="H14" s="34">
        <v>30.23</v>
      </c>
      <c r="I14" s="34">
        <v>29.12</v>
      </c>
      <c r="J14" s="55">
        <v>24.07</v>
      </c>
      <c r="K14" s="55">
        <v>25.11</v>
      </c>
      <c r="AI14" s="74">
        <v>30.61</v>
      </c>
      <c r="AJ14" s="74">
        <v>30.23</v>
      </c>
      <c r="AK14" s="74">
        <v>29.12</v>
      </c>
      <c r="AL14" s="55">
        <v>24.07</v>
      </c>
      <c r="AM14" s="55">
        <f t="shared" si="0"/>
        <v>6.5399999999999991</v>
      </c>
      <c r="AN14" s="71">
        <f>AL14+6.64</f>
        <v>30.71</v>
      </c>
      <c r="AO14" s="55">
        <v>25.11</v>
      </c>
      <c r="AP14" s="55">
        <f>AJ14-AO14</f>
        <v>5.120000000000001</v>
      </c>
      <c r="AQ14" s="71">
        <f t="shared" si="1"/>
        <v>31.259999999999998</v>
      </c>
      <c r="AZ14" s="74">
        <v>30.23</v>
      </c>
      <c r="BA14" s="74">
        <v>29.12</v>
      </c>
      <c r="BB14" s="55">
        <v>24.07</v>
      </c>
      <c r="BC14" s="55">
        <f t="shared" si="2"/>
        <v>5.0500000000000007</v>
      </c>
      <c r="BD14" s="71">
        <f t="shared" si="3"/>
        <v>29.61</v>
      </c>
      <c r="BE14" s="55">
        <v>25.11</v>
      </c>
      <c r="BF14" s="55">
        <f t="shared" si="4"/>
        <v>4.0100000000000016</v>
      </c>
      <c r="BG14" s="71">
        <f t="shared" si="5"/>
        <v>29.88</v>
      </c>
      <c r="BJ14" s="74">
        <v>30.23</v>
      </c>
      <c r="BK14" s="74">
        <v>29.12</v>
      </c>
      <c r="BL14" s="55">
        <v>24.07</v>
      </c>
      <c r="BM14" s="55">
        <f t="shared" si="6"/>
        <v>5.6050000000000004</v>
      </c>
      <c r="BN14" s="71">
        <f t="shared" si="7"/>
        <v>30.29</v>
      </c>
      <c r="BO14" s="55">
        <v>25.11</v>
      </c>
      <c r="BP14" s="55">
        <f t="shared" si="8"/>
        <v>4.5650000000000013</v>
      </c>
      <c r="BQ14" s="71">
        <f t="shared" si="9"/>
        <v>30.57</v>
      </c>
    </row>
    <row r="15" spans="1:69">
      <c r="A15" s="42">
        <v>27.23</v>
      </c>
      <c r="B15" s="34">
        <v>31.39</v>
      </c>
      <c r="C15" s="34">
        <v>31.75</v>
      </c>
      <c r="D15" s="34">
        <v>29.08</v>
      </c>
      <c r="F15" s="42">
        <v>27.23</v>
      </c>
      <c r="G15" s="34">
        <v>31.39</v>
      </c>
      <c r="H15" s="34">
        <v>31.75</v>
      </c>
      <c r="I15" s="34">
        <v>29.08</v>
      </c>
      <c r="J15" s="55">
        <v>25.1</v>
      </c>
      <c r="K15" s="55">
        <v>25.94</v>
      </c>
      <c r="AI15" s="74">
        <v>31.39</v>
      </c>
      <c r="AJ15" s="74">
        <v>31.75</v>
      </c>
      <c r="AK15" s="74">
        <v>29.08</v>
      </c>
      <c r="AL15" s="55">
        <v>25.1</v>
      </c>
      <c r="AM15" s="55">
        <f t="shared" si="0"/>
        <v>6.2899999999999991</v>
      </c>
      <c r="AN15" s="71">
        <f>AL15+6.64</f>
        <v>31.740000000000002</v>
      </c>
      <c r="AO15" s="55">
        <v>25.94</v>
      </c>
      <c r="AP15" s="55">
        <f>AJ15-AO15</f>
        <v>5.8099999999999987</v>
      </c>
      <c r="AQ15" s="71">
        <f t="shared" si="1"/>
        <v>32.090000000000003</v>
      </c>
      <c r="AZ15" s="74">
        <v>31.75</v>
      </c>
      <c r="BA15" s="74">
        <v>29.08</v>
      </c>
      <c r="BB15" s="55">
        <v>25.1</v>
      </c>
      <c r="BC15" s="55">
        <f t="shared" si="2"/>
        <v>3.9799999999999969</v>
      </c>
      <c r="BD15" s="71">
        <f t="shared" si="3"/>
        <v>30.64</v>
      </c>
      <c r="BE15" s="55">
        <v>25.94</v>
      </c>
      <c r="BF15" s="55">
        <f t="shared" si="4"/>
        <v>3.139999999999997</v>
      </c>
      <c r="BG15" s="71">
        <f t="shared" si="5"/>
        <v>30.71</v>
      </c>
      <c r="BJ15" s="74">
        <v>31.75</v>
      </c>
      <c r="BK15" s="74">
        <v>29.08</v>
      </c>
      <c r="BL15" s="55">
        <v>25.1</v>
      </c>
      <c r="BM15" s="55">
        <f t="shared" si="6"/>
        <v>5.3149999999999977</v>
      </c>
      <c r="BN15" s="71">
        <f t="shared" si="7"/>
        <v>31.32</v>
      </c>
      <c r="BO15" s="55">
        <v>25.94</v>
      </c>
      <c r="BP15" s="55">
        <f t="shared" si="8"/>
        <v>4.4749999999999979</v>
      </c>
      <c r="BQ15" s="71">
        <f t="shared" si="9"/>
        <v>31.400000000000002</v>
      </c>
    </row>
    <row r="16" spans="1:69">
      <c r="A16" s="42">
        <v>27.4</v>
      </c>
      <c r="B16" s="34">
        <v>30.7</v>
      </c>
      <c r="C16" s="34">
        <v>30.64</v>
      </c>
      <c r="D16" s="34">
        <v>28.81</v>
      </c>
      <c r="F16" s="42">
        <v>27.4</v>
      </c>
      <c r="G16" s="34">
        <v>30.7</v>
      </c>
      <c r="H16" s="34">
        <v>30.64</v>
      </c>
      <c r="I16" s="34">
        <v>28.81</v>
      </c>
      <c r="J16" s="55">
        <v>23.93</v>
      </c>
      <c r="K16" s="55">
        <v>24.6</v>
      </c>
      <c r="AI16" s="74">
        <v>30.7</v>
      </c>
      <c r="AJ16" s="74">
        <v>30.64</v>
      </c>
      <c r="AK16" s="74">
        <v>28.81</v>
      </c>
      <c r="AL16" s="55">
        <v>23.93</v>
      </c>
      <c r="AM16" s="55">
        <f t="shared" si="0"/>
        <v>6.77</v>
      </c>
      <c r="AN16" s="71">
        <f>AL16+6.64</f>
        <v>30.57</v>
      </c>
      <c r="AO16" s="55">
        <v>24.6</v>
      </c>
      <c r="AP16" s="55">
        <f>AJ16-AO16</f>
        <v>6.0399999999999991</v>
      </c>
      <c r="AQ16" s="71">
        <f t="shared" si="1"/>
        <v>30.75</v>
      </c>
      <c r="AZ16" s="74">
        <v>30.64</v>
      </c>
      <c r="BA16" s="74">
        <v>28.81</v>
      </c>
      <c r="BB16" s="55">
        <v>23.93</v>
      </c>
      <c r="BC16" s="55">
        <f t="shared" si="2"/>
        <v>4.879999999999999</v>
      </c>
      <c r="BD16" s="71">
        <f t="shared" si="3"/>
        <v>29.47</v>
      </c>
      <c r="BE16" s="55">
        <v>24.6</v>
      </c>
      <c r="BF16" s="55">
        <f t="shared" si="4"/>
        <v>4.2099999999999973</v>
      </c>
      <c r="BG16" s="71">
        <f t="shared" si="5"/>
        <v>29.37</v>
      </c>
      <c r="BJ16" s="74">
        <v>30.64</v>
      </c>
      <c r="BK16" s="74">
        <v>28.81</v>
      </c>
      <c r="BL16" s="55">
        <v>23.93</v>
      </c>
      <c r="BM16" s="55">
        <f t="shared" si="6"/>
        <v>5.7950000000000017</v>
      </c>
      <c r="BN16" s="71">
        <f t="shared" si="7"/>
        <v>30.15</v>
      </c>
      <c r="BO16" s="55">
        <v>24.6</v>
      </c>
      <c r="BP16" s="55">
        <f t="shared" si="8"/>
        <v>5.125</v>
      </c>
      <c r="BQ16" s="71">
        <f t="shared" si="9"/>
        <v>30.060000000000002</v>
      </c>
    </row>
    <row r="17" spans="1:69">
      <c r="A17" s="42">
        <v>29.18</v>
      </c>
      <c r="B17" s="34">
        <v>32.19</v>
      </c>
      <c r="C17" s="34">
        <v>32.42</v>
      </c>
      <c r="D17" s="34">
        <v>31.22</v>
      </c>
      <c r="F17" s="42">
        <v>29.18</v>
      </c>
      <c r="G17" s="34">
        <v>32.19</v>
      </c>
      <c r="H17" s="34">
        <v>32.42</v>
      </c>
      <c r="I17" s="34">
        <v>31.22</v>
      </c>
      <c r="J17" s="55">
        <v>25.23</v>
      </c>
      <c r="K17" s="55">
        <v>25.68</v>
      </c>
      <c r="AI17" s="74">
        <v>32.19</v>
      </c>
      <c r="AJ17" s="74">
        <v>32.42</v>
      </c>
      <c r="AK17" s="74">
        <v>31.22</v>
      </c>
      <c r="AL17" s="55">
        <v>25.23</v>
      </c>
      <c r="AM17" s="55">
        <f t="shared" si="0"/>
        <v>6.9599999999999973</v>
      </c>
      <c r="AN17" s="71">
        <f>AL17+6.64</f>
        <v>31.87</v>
      </c>
      <c r="AO17" s="55">
        <v>25.68</v>
      </c>
      <c r="AP17" s="55">
        <f>AJ17-AO17</f>
        <v>6.740000000000002</v>
      </c>
      <c r="AQ17" s="71">
        <f t="shared" si="1"/>
        <v>31.83</v>
      </c>
      <c r="AZ17" s="74">
        <v>32.42</v>
      </c>
      <c r="BA17" s="74">
        <v>31.22</v>
      </c>
      <c r="BB17" s="55">
        <v>25.23</v>
      </c>
      <c r="BC17" s="55">
        <f t="shared" si="2"/>
        <v>5.9899999999999984</v>
      </c>
      <c r="BD17" s="71">
        <f t="shared" si="3"/>
        <v>30.77</v>
      </c>
      <c r="BE17" s="55">
        <v>25.68</v>
      </c>
      <c r="BF17" s="55">
        <f t="shared" si="4"/>
        <v>5.5399999999999991</v>
      </c>
      <c r="BG17" s="71">
        <f t="shared" si="5"/>
        <v>30.45</v>
      </c>
      <c r="BJ17" s="74">
        <v>32.42</v>
      </c>
      <c r="BK17" s="74">
        <v>31.22</v>
      </c>
      <c r="BL17" s="55">
        <v>25.23</v>
      </c>
      <c r="BM17" s="55">
        <f t="shared" si="6"/>
        <v>6.59</v>
      </c>
      <c r="BN17" s="71">
        <f t="shared" si="7"/>
        <v>31.45</v>
      </c>
      <c r="BO17" s="55">
        <v>25.68</v>
      </c>
      <c r="BP17" s="55">
        <f t="shared" si="8"/>
        <v>6.1400000000000006</v>
      </c>
      <c r="BQ17" s="71">
        <f t="shared" si="9"/>
        <v>31.14</v>
      </c>
    </row>
    <row r="18" spans="1:69">
      <c r="A18" s="16">
        <v>26.64</v>
      </c>
      <c r="B18" s="9">
        <v>30.94</v>
      </c>
      <c r="C18" s="9">
        <v>31.19</v>
      </c>
      <c r="D18" s="9">
        <v>30.26</v>
      </c>
      <c r="F18" s="16">
        <v>26.64</v>
      </c>
      <c r="G18" s="9">
        <v>30.94</v>
      </c>
      <c r="H18" s="9">
        <v>31.19</v>
      </c>
      <c r="I18" s="9">
        <v>30.26</v>
      </c>
      <c r="J18" s="55">
        <v>24.82</v>
      </c>
      <c r="K18" s="55">
        <v>25.74</v>
      </c>
      <c r="AI18" s="73">
        <v>30.94</v>
      </c>
      <c r="AJ18" s="73">
        <v>31.19</v>
      </c>
      <c r="AK18" s="73">
        <v>30.26</v>
      </c>
      <c r="AL18" s="55">
        <v>24.82</v>
      </c>
      <c r="AM18" s="55">
        <f t="shared" si="0"/>
        <v>6.120000000000001</v>
      </c>
      <c r="AN18" s="71">
        <f>AL18+6.64</f>
        <v>31.46</v>
      </c>
      <c r="AO18" s="55">
        <v>25.74</v>
      </c>
      <c r="AP18" s="55">
        <f>AJ18-AO18</f>
        <v>5.4500000000000028</v>
      </c>
      <c r="AQ18" s="71">
        <f t="shared" si="1"/>
        <v>31.89</v>
      </c>
      <c r="AZ18" s="73">
        <v>31.19</v>
      </c>
      <c r="BA18" s="73">
        <v>30.26</v>
      </c>
      <c r="BB18" s="55">
        <v>24.82</v>
      </c>
      <c r="BC18" s="55">
        <f t="shared" si="2"/>
        <v>5.4400000000000013</v>
      </c>
      <c r="BD18" s="71">
        <f t="shared" si="3"/>
        <v>30.36</v>
      </c>
      <c r="BE18" s="55">
        <v>25.74</v>
      </c>
      <c r="BF18" s="55">
        <f t="shared" si="4"/>
        <v>4.5200000000000031</v>
      </c>
      <c r="BG18" s="71">
        <f t="shared" si="5"/>
        <v>30.509999999999998</v>
      </c>
      <c r="BJ18" s="73">
        <v>31.19</v>
      </c>
      <c r="BK18" s="73">
        <v>30.26</v>
      </c>
      <c r="BL18" s="55">
        <v>24.82</v>
      </c>
      <c r="BM18" s="55">
        <f t="shared" si="6"/>
        <v>5.9050000000000011</v>
      </c>
      <c r="BN18" s="71">
        <f t="shared" si="7"/>
        <v>31.04</v>
      </c>
      <c r="BO18" s="55">
        <v>25.74</v>
      </c>
      <c r="BP18" s="55">
        <f t="shared" si="8"/>
        <v>4.985000000000003</v>
      </c>
      <c r="BQ18" s="71">
        <f t="shared" si="9"/>
        <v>31.2</v>
      </c>
    </row>
    <row r="19" spans="1:69">
      <c r="A19" s="16">
        <v>24.44</v>
      </c>
      <c r="B19" s="9">
        <v>30.54</v>
      </c>
      <c r="C19" s="9">
        <v>30.37</v>
      </c>
      <c r="D19" s="9">
        <v>28.67</v>
      </c>
      <c r="F19" s="16">
        <v>24.44</v>
      </c>
      <c r="G19" s="9">
        <v>30.54</v>
      </c>
      <c r="H19" s="9">
        <v>30.37</v>
      </c>
      <c r="I19" s="9">
        <v>28.67</v>
      </c>
      <c r="J19" s="55">
        <v>24.1</v>
      </c>
      <c r="K19" s="55">
        <v>24.64</v>
      </c>
      <c r="AI19" s="73">
        <v>30.54</v>
      </c>
      <c r="AJ19" s="73">
        <v>30.37</v>
      </c>
      <c r="AK19" s="73">
        <v>28.67</v>
      </c>
      <c r="AL19" s="55">
        <v>24.1</v>
      </c>
      <c r="AM19" s="55">
        <f t="shared" si="0"/>
        <v>6.4399999999999977</v>
      </c>
      <c r="AN19" s="71">
        <f>AL19+6.64</f>
        <v>30.740000000000002</v>
      </c>
      <c r="AO19" s="55">
        <v>24.64</v>
      </c>
      <c r="AP19" s="55">
        <f>AJ19-AO19</f>
        <v>5.73</v>
      </c>
      <c r="AQ19" s="71">
        <f t="shared" si="1"/>
        <v>30.79</v>
      </c>
      <c r="AZ19" s="73">
        <v>30.37</v>
      </c>
      <c r="BA19" s="73">
        <v>28.67</v>
      </c>
      <c r="BB19" s="55">
        <v>24.1</v>
      </c>
      <c r="BC19" s="55">
        <f t="shared" si="2"/>
        <v>4.57</v>
      </c>
      <c r="BD19" s="71">
        <f t="shared" si="3"/>
        <v>29.64</v>
      </c>
      <c r="BE19" s="55">
        <v>24.64</v>
      </c>
      <c r="BF19" s="55">
        <f t="shared" si="4"/>
        <v>4.0300000000000011</v>
      </c>
      <c r="BG19" s="71">
        <f t="shared" si="5"/>
        <v>29.41</v>
      </c>
      <c r="BJ19" s="73">
        <v>30.37</v>
      </c>
      <c r="BK19" s="73">
        <v>28.67</v>
      </c>
      <c r="BL19" s="55">
        <v>24.1</v>
      </c>
      <c r="BM19" s="55">
        <f t="shared" si="6"/>
        <v>5.4200000000000017</v>
      </c>
      <c r="BN19" s="71">
        <f t="shared" si="7"/>
        <v>30.32</v>
      </c>
      <c r="BO19" s="55">
        <v>24.64</v>
      </c>
      <c r="BP19" s="55">
        <f t="shared" si="8"/>
        <v>4.8800000000000026</v>
      </c>
      <c r="BQ19" s="71">
        <f t="shared" si="9"/>
        <v>30.1</v>
      </c>
    </row>
    <row r="20" spans="1:69">
      <c r="A20" s="16">
        <v>24.51</v>
      </c>
      <c r="B20" s="9">
        <v>28.56</v>
      </c>
      <c r="C20" s="9">
        <v>30.36</v>
      </c>
      <c r="D20" s="9">
        <v>29.18</v>
      </c>
      <c r="F20" s="16">
        <v>24.51</v>
      </c>
      <c r="G20" s="9">
        <v>28.56</v>
      </c>
      <c r="H20" s="9">
        <v>30.36</v>
      </c>
      <c r="I20" s="9">
        <v>29.18</v>
      </c>
      <c r="J20" s="55">
        <v>24.28</v>
      </c>
      <c r="K20" s="55">
        <v>24.67</v>
      </c>
      <c r="AI20" s="73">
        <v>28.56</v>
      </c>
      <c r="AJ20" s="73">
        <v>30.36</v>
      </c>
      <c r="AK20" s="73">
        <v>29.18</v>
      </c>
      <c r="AL20" s="55">
        <v>24.28</v>
      </c>
      <c r="AM20" s="55">
        <f t="shared" si="0"/>
        <v>4.2799999999999976</v>
      </c>
      <c r="AN20" s="71">
        <f>AL20+6.64</f>
        <v>30.92</v>
      </c>
      <c r="AO20" s="55">
        <v>24.67</v>
      </c>
      <c r="AP20" s="55">
        <f>AJ20-AO20</f>
        <v>5.6899999999999977</v>
      </c>
      <c r="AQ20" s="71">
        <f t="shared" si="1"/>
        <v>30.82</v>
      </c>
      <c r="AZ20" s="73">
        <v>30.36</v>
      </c>
      <c r="BA20" s="73">
        <v>29.18</v>
      </c>
      <c r="BB20" s="55">
        <v>24.28</v>
      </c>
      <c r="BC20" s="55">
        <f t="shared" si="2"/>
        <v>4.8999999999999986</v>
      </c>
      <c r="BD20" s="71">
        <f t="shared" si="3"/>
        <v>29.82</v>
      </c>
      <c r="BE20" s="55">
        <v>24.67</v>
      </c>
      <c r="BF20" s="55">
        <f t="shared" si="4"/>
        <v>4.509999999999998</v>
      </c>
      <c r="BG20" s="71">
        <f t="shared" si="5"/>
        <v>29.44</v>
      </c>
      <c r="BJ20" s="73">
        <v>30.36</v>
      </c>
      <c r="BK20" s="73">
        <v>29.18</v>
      </c>
      <c r="BL20" s="55">
        <v>24.28</v>
      </c>
      <c r="BM20" s="55">
        <f t="shared" si="6"/>
        <v>5.4899999999999984</v>
      </c>
      <c r="BN20" s="71">
        <f t="shared" si="7"/>
        <v>30.5</v>
      </c>
      <c r="BO20" s="55">
        <v>24.67</v>
      </c>
      <c r="BP20" s="55">
        <f t="shared" si="8"/>
        <v>5.0999999999999979</v>
      </c>
      <c r="BQ20" s="71">
        <f t="shared" si="9"/>
        <v>30.130000000000003</v>
      </c>
    </row>
    <row r="21" spans="1:69">
      <c r="A21" s="16">
        <v>25.22</v>
      </c>
      <c r="B21" s="9">
        <v>31.05</v>
      </c>
      <c r="C21" s="9">
        <v>30.97</v>
      </c>
      <c r="D21" s="9">
        <v>29.93</v>
      </c>
      <c r="F21" s="16">
        <v>25.22</v>
      </c>
      <c r="G21" s="9">
        <v>31.05</v>
      </c>
      <c r="H21" s="9">
        <v>30.97</v>
      </c>
      <c r="I21" s="9">
        <v>29.93</v>
      </c>
      <c r="J21" s="55">
        <v>24.09</v>
      </c>
      <c r="K21" s="55">
        <v>25.13</v>
      </c>
      <c r="AI21" s="73">
        <v>31.05</v>
      </c>
      <c r="AJ21" s="73">
        <v>30.97</v>
      </c>
      <c r="AK21" s="73">
        <v>29.93</v>
      </c>
      <c r="AL21" s="55">
        <v>24.09</v>
      </c>
      <c r="AM21" s="55">
        <f t="shared" si="0"/>
        <v>6.9600000000000009</v>
      </c>
      <c r="AN21" s="71">
        <f>AL21+6.64</f>
        <v>30.73</v>
      </c>
      <c r="AO21" s="55">
        <v>25.13</v>
      </c>
      <c r="AP21" s="55">
        <f>AJ21-AO21</f>
        <v>5.84</v>
      </c>
      <c r="AQ21" s="71">
        <f t="shared" si="1"/>
        <v>31.28</v>
      </c>
      <c r="AZ21" s="73">
        <v>30.97</v>
      </c>
      <c r="BA21" s="73">
        <v>29.93</v>
      </c>
      <c r="BB21" s="55">
        <v>24.09</v>
      </c>
      <c r="BC21" s="55">
        <f t="shared" si="2"/>
        <v>5.84</v>
      </c>
      <c r="BD21" s="71">
        <f t="shared" si="3"/>
        <v>29.63</v>
      </c>
      <c r="BE21" s="55">
        <v>25.13</v>
      </c>
      <c r="BF21" s="55">
        <f t="shared" si="4"/>
        <v>4.8000000000000007</v>
      </c>
      <c r="BG21" s="71">
        <f t="shared" si="5"/>
        <v>29.9</v>
      </c>
      <c r="BJ21" s="73">
        <v>30.97</v>
      </c>
      <c r="BK21" s="73">
        <v>29.93</v>
      </c>
      <c r="BL21" s="55">
        <v>24.09</v>
      </c>
      <c r="BM21" s="55">
        <f t="shared" si="6"/>
        <v>6.3599999999999994</v>
      </c>
      <c r="BN21" s="71">
        <f t="shared" si="7"/>
        <v>30.31</v>
      </c>
      <c r="BO21" s="55">
        <v>25.13</v>
      </c>
      <c r="BP21" s="55">
        <f t="shared" si="8"/>
        <v>5.32</v>
      </c>
      <c r="BQ21" s="71">
        <f t="shared" si="9"/>
        <v>30.59</v>
      </c>
    </row>
    <row r="22" spans="1:69">
      <c r="A22" s="16">
        <v>24.39</v>
      </c>
      <c r="B22" s="9">
        <v>30.04</v>
      </c>
      <c r="C22" s="9">
        <v>30.04</v>
      </c>
      <c r="D22" s="9">
        <v>29.42</v>
      </c>
      <c r="F22" s="16">
        <v>24.39</v>
      </c>
      <c r="G22" s="9">
        <v>30.04</v>
      </c>
      <c r="H22" s="9">
        <v>30.04</v>
      </c>
      <c r="I22" s="9">
        <v>29.42</v>
      </c>
      <c r="J22" s="55">
        <v>23.45</v>
      </c>
      <c r="K22" s="55">
        <v>24.22</v>
      </c>
      <c r="AI22" s="73">
        <v>30.04</v>
      </c>
      <c r="AJ22" s="73">
        <v>30.04</v>
      </c>
      <c r="AK22" s="73">
        <v>29.42</v>
      </c>
      <c r="AL22" s="55">
        <v>23.45</v>
      </c>
      <c r="AM22" s="55">
        <f t="shared" si="0"/>
        <v>6.59</v>
      </c>
      <c r="AN22" s="71">
        <f>AL22+6.64</f>
        <v>30.09</v>
      </c>
      <c r="AO22" s="55">
        <v>24.22</v>
      </c>
      <c r="AP22" s="55">
        <f>AJ22-AO22</f>
        <v>5.82</v>
      </c>
      <c r="AQ22" s="71">
        <f t="shared" si="1"/>
        <v>30.369999999999997</v>
      </c>
      <c r="AZ22" s="73">
        <v>30.04</v>
      </c>
      <c r="BA22" s="73">
        <v>29.42</v>
      </c>
      <c r="BB22" s="55">
        <v>23.45</v>
      </c>
      <c r="BC22" s="55">
        <f t="shared" si="2"/>
        <v>5.9700000000000024</v>
      </c>
      <c r="BD22" s="71">
        <f t="shared" si="3"/>
        <v>28.99</v>
      </c>
      <c r="BE22" s="55">
        <v>24.22</v>
      </c>
      <c r="BF22" s="55">
        <f t="shared" si="4"/>
        <v>5.2000000000000028</v>
      </c>
      <c r="BG22" s="71">
        <f t="shared" si="5"/>
        <v>28.99</v>
      </c>
      <c r="BJ22" s="73">
        <v>30.04</v>
      </c>
      <c r="BK22" s="73">
        <v>29.42</v>
      </c>
      <c r="BL22" s="55">
        <v>23.45</v>
      </c>
      <c r="BM22" s="55">
        <f t="shared" si="6"/>
        <v>6.2800000000000011</v>
      </c>
      <c r="BN22" s="71">
        <f t="shared" si="7"/>
        <v>29.669999999999998</v>
      </c>
      <c r="BO22" s="55">
        <v>24.22</v>
      </c>
      <c r="BP22" s="55">
        <f t="shared" si="8"/>
        <v>5.5100000000000016</v>
      </c>
      <c r="BQ22" s="71">
        <f t="shared" si="9"/>
        <v>29.68</v>
      </c>
    </row>
    <row r="23" spans="1:69">
      <c r="A23" s="16">
        <v>25.13</v>
      </c>
      <c r="B23" s="9">
        <v>30.46</v>
      </c>
      <c r="C23" s="9">
        <v>30.44</v>
      </c>
      <c r="D23" s="9">
        <v>29.59</v>
      </c>
      <c r="F23" s="16">
        <v>25.13</v>
      </c>
      <c r="G23" s="9">
        <v>30.46</v>
      </c>
      <c r="H23" s="9">
        <v>30.44</v>
      </c>
      <c r="I23" s="9">
        <v>29.59</v>
      </c>
      <c r="J23" s="55">
        <v>23.13</v>
      </c>
      <c r="K23" s="55">
        <v>24.05</v>
      </c>
      <c r="AI23" s="73">
        <v>30.46</v>
      </c>
      <c r="AJ23" s="73">
        <v>30.44</v>
      </c>
      <c r="AK23" s="73">
        <v>29.59</v>
      </c>
      <c r="AL23" s="55">
        <v>23.13</v>
      </c>
      <c r="AM23" s="55">
        <f t="shared" si="0"/>
        <v>7.3300000000000018</v>
      </c>
      <c r="AN23" s="71">
        <f>AL23+6.64</f>
        <v>29.77</v>
      </c>
      <c r="AO23" s="55">
        <v>24.05</v>
      </c>
      <c r="AP23" s="55">
        <f>AJ23-AO23</f>
        <v>6.3900000000000006</v>
      </c>
      <c r="AQ23" s="71">
        <f t="shared" si="1"/>
        <v>30.200000000000003</v>
      </c>
      <c r="AZ23" s="73">
        <v>30.44</v>
      </c>
      <c r="BA23" s="73">
        <v>29.59</v>
      </c>
      <c r="BB23" s="55">
        <v>23.13</v>
      </c>
      <c r="BC23" s="55">
        <f t="shared" si="2"/>
        <v>6.4600000000000009</v>
      </c>
      <c r="BD23" s="71">
        <f t="shared" si="3"/>
        <v>28.669999999999998</v>
      </c>
      <c r="BE23" s="55">
        <v>24.05</v>
      </c>
      <c r="BF23" s="55">
        <f t="shared" si="4"/>
        <v>5.5399999999999991</v>
      </c>
      <c r="BG23" s="71">
        <f t="shared" si="5"/>
        <v>28.82</v>
      </c>
      <c r="BJ23" s="73">
        <v>30.44</v>
      </c>
      <c r="BK23" s="73">
        <v>29.59</v>
      </c>
      <c r="BL23" s="55">
        <v>23.13</v>
      </c>
      <c r="BM23" s="55">
        <f t="shared" si="6"/>
        <v>6.8850000000000016</v>
      </c>
      <c r="BN23" s="71">
        <f t="shared" si="7"/>
        <v>29.349999999999998</v>
      </c>
      <c r="BO23" s="55">
        <v>24.05</v>
      </c>
      <c r="BP23" s="55">
        <f t="shared" si="8"/>
        <v>5.9649999999999999</v>
      </c>
      <c r="BQ23" s="71">
        <f t="shared" si="9"/>
        <v>29.51</v>
      </c>
    </row>
    <row r="24" spans="1:69">
      <c r="A24" s="16">
        <v>26.36</v>
      </c>
      <c r="B24" s="9">
        <v>31.12</v>
      </c>
      <c r="C24" s="9">
        <v>30.82</v>
      </c>
      <c r="D24" s="9">
        <v>30.65</v>
      </c>
      <c r="F24" s="16">
        <v>26.36</v>
      </c>
      <c r="G24" s="9">
        <v>31.12</v>
      </c>
      <c r="H24" s="9">
        <v>30.82</v>
      </c>
      <c r="I24" s="9">
        <v>30.65</v>
      </c>
      <c r="J24" s="55">
        <v>23.19</v>
      </c>
      <c r="K24" s="55">
        <v>24.59</v>
      </c>
      <c r="AI24" s="73">
        <v>31.12</v>
      </c>
      <c r="AJ24" s="73">
        <v>30.82</v>
      </c>
      <c r="AK24" s="73">
        <v>30.65</v>
      </c>
      <c r="AL24" s="55">
        <v>23.19</v>
      </c>
      <c r="AM24" s="55">
        <f t="shared" si="0"/>
        <v>7.93</v>
      </c>
      <c r="AN24" s="71">
        <f>AL24+6.64</f>
        <v>29.830000000000002</v>
      </c>
      <c r="AO24" s="55">
        <v>24.59</v>
      </c>
      <c r="AP24" s="55">
        <f>AJ24-AO24</f>
        <v>6.23</v>
      </c>
      <c r="AQ24" s="71">
        <f t="shared" si="1"/>
        <v>30.740000000000002</v>
      </c>
      <c r="AZ24" s="73">
        <v>30.82</v>
      </c>
      <c r="BA24" s="73">
        <v>30.65</v>
      </c>
      <c r="BB24" s="55">
        <v>23.19</v>
      </c>
      <c r="BC24" s="55">
        <f t="shared" si="2"/>
        <v>7.4599999999999973</v>
      </c>
      <c r="BD24" s="71">
        <f t="shared" si="3"/>
        <v>28.73</v>
      </c>
      <c r="BE24" s="55">
        <v>24.59</v>
      </c>
      <c r="BF24" s="55">
        <f t="shared" si="4"/>
        <v>6.0599999999999987</v>
      </c>
      <c r="BG24" s="71">
        <f t="shared" si="5"/>
        <v>29.36</v>
      </c>
      <c r="BJ24" s="73">
        <v>30.82</v>
      </c>
      <c r="BK24" s="73">
        <v>30.65</v>
      </c>
      <c r="BL24" s="55">
        <v>23.19</v>
      </c>
      <c r="BM24" s="55">
        <f t="shared" si="6"/>
        <v>7.5449999999999982</v>
      </c>
      <c r="BN24" s="71">
        <f t="shared" si="7"/>
        <v>29.41</v>
      </c>
      <c r="BO24" s="55">
        <v>24.59</v>
      </c>
      <c r="BP24" s="55">
        <f t="shared" si="8"/>
        <v>6.1449999999999996</v>
      </c>
      <c r="BQ24" s="71">
        <f t="shared" si="9"/>
        <v>30.05</v>
      </c>
    </row>
    <row r="25" spans="1:69">
      <c r="A25" s="16">
        <v>26.05</v>
      </c>
      <c r="B25" s="9">
        <v>31.1</v>
      </c>
      <c r="C25" s="9">
        <v>31.03</v>
      </c>
      <c r="D25" s="9">
        <v>30.72</v>
      </c>
      <c r="F25" s="16">
        <v>26.05</v>
      </c>
      <c r="G25" s="9">
        <v>31.1</v>
      </c>
      <c r="H25" s="9">
        <v>31.03</v>
      </c>
      <c r="I25" s="9">
        <v>30.72</v>
      </c>
      <c r="J25" s="55">
        <v>23.84</v>
      </c>
      <c r="K25" s="55">
        <v>24.25</v>
      </c>
      <c r="AI25" s="73">
        <v>31.1</v>
      </c>
      <c r="AJ25" s="73">
        <v>31.03</v>
      </c>
      <c r="AK25" s="73">
        <v>30.72</v>
      </c>
      <c r="AL25" s="55">
        <v>23.84</v>
      </c>
      <c r="AM25" s="55">
        <f t="shared" si="0"/>
        <v>7.2600000000000016</v>
      </c>
      <c r="AN25" s="71">
        <f>AL25+6.64</f>
        <v>30.48</v>
      </c>
      <c r="AO25" s="55">
        <v>24.25</v>
      </c>
      <c r="AP25" s="55">
        <f>AJ25-AO25</f>
        <v>6.7800000000000011</v>
      </c>
      <c r="AQ25" s="71">
        <f t="shared" si="1"/>
        <v>30.4</v>
      </c>
      <c r="AZ25" s="73">
        <v>31.03</v>
      </c>
      <c r="BA25" s="73">
        <v>30.72</v>
      </c>
      <c r="BB25" s="55">
        <v>23.84</v>
      </c>
      <c r="BC25" s="55">
        <f t="shared" si="2"/>
        <v>6.879999999999999</v>
      </c>
      <c r="BD25" s="71">
        <f t="shared" si="3"/>
        <v>29.38</v>
      </c>
      <c r="BE25" s="55">
        <v>24.25</v>
      </c>
      <c r="BF25" s="55">
        <f t="shared" si="4"/>
        <v>6.4699999999999989</v>
      </c>
      <c r="BG25" s="71">
        <f t="shared" si="5"/>
        <v>29.02</v>
      </c>
      <c r="BJ25" s="73">
        <v>31.03</v>
      </c>
      <c r="BK25" s="73">
        <v>30.72</v>
      </c>
      <c r="BL25" s="55">
        <v>23.84</v>
      </c>
      <c r="BM25" s="55">
        <f t="shared" si="6"/>
        <v>7.0350000000000001</v>
      </c>
      <c r="BN25" s="71">
        <f t="shared" si="7"/>
        <v>30.06</v>
      </c>
      <c r="BO25" s="55">
        <v>24.25</v>
      </c>
      <c r="BP25" s="55">
        <f t="shared" si="8"/>
        <v>6.625</v>
      </c>
      <c r="BQ25" s="71">
        <f t="shared" si="9"/>
        <v>29.71</v>
      </c>
    </row>
    <row r="26" spans="1:69">
      <c r="A26" s="42">
        <v>30.4</v>
      </c>
      <c r="B26" s="34">
        <v>33.97</v>
      </c>
      <c r="C26" s="34">
        <v>33.9</v>
      </c>
      <c r="D26" s="34">
        <v>32.14</v>
      </c>
      <c r="F26" s="42">
        <v>30.4</v>
      </c>
      <c r="G26" s="34">
        <v>33.97</v>
      </c>
      <c r="H26" s="34">
        <v>33.9</v>
      </c>
      <c r="I26" s="34">
        <v>32.14</v>
      </c>
      <c r="J26" s="55">
        <v>26.62</v>
      </c>
      <c r="K26" s="55">
        <v>28.01</v>
      </c>
      <c r="AI26" s="74">
        <v>33.97</v>
      </c>
      <c r="AJ26" s="74">
        <v>33.9</v>
      </c>
      <c r="AK26" s="74">
        <v>32.14</v>
      </c>
      <c r="AL26" s="55">
        <v>26.62</v>
      </c>
      <c r="AM26" s="55">
        <f t="shared" si="0"/>
        <v>7.3499999999999979</v>
      </c>
      <c r="AN26" s="71">
        <f>AL26+6.64</f>
        <v>33.26</v>
      </c>
      <c r="AO26" s="55">
        <v>28.01</v>
      </c>
      <c r="AP26" s="55">
        <f>AJ26-AO26</f>
        <v>5.889999999999997</v>
      </c>
      <c r="AQ26" s="71">
        <f t="shared" si="1"/>
        <v>34.160000000000004</v>
      </c>
      <c r="AZ26" s="74">
        <v>33.9</v>
      </c>
      <c r="BA26" s="74">
        <v>32.14</v>
      </c>
      <c r="BB26" s="55">
        <v>26.62</v>
      </c>
      <c r="BC26" s="55">
        <f t="shared" si="2"/>
        <v>5.52</v>
      </c>
      <c r="BD26" s="71">
        <f t="shared" si="3"/>
        <v>32.160000000000004</v>
      </c>
      <c r="BE26" s="55">
        <v>28.01</v>
      </c>
      <c r="BF26" s="55">
        <f t="shared" si="4"/>
        <v>4.129999999999999</v>
      </c>
      <c r="BG26" s="71">
        <f t="shared" si="5"/>
        <v>32.78</v>
      </c>
      <c r="BJ26" s="74">
        <v>33.9</v>
      </c>
      <c r="BK26" s="74">
        <v>32.14</v>
      </c>
      <c r="BL26" s="55">
        <v>26.62</v>
      </c>
      <c r="BM26" s="55">
        <f t="shared" si="6"/>
        <v>6.399999999999995</v>
      </c>
      <c r="BN26" s="71">
        <f t="shared" si="7"/>
        <v>32.840000000000003</v>
      </c>
      <c r="BO26" s="55">
        <v>28.01</v>
      </c>
      <c r="BP26" s="55">
        <f t="shared" si="8"/>
        <v>5.0099999999999945</v>
      </c>
      <c r="BQ26" s="71">
        <f t="shared" si="9"/>
        <v>33.47</v>
      </c>
    </row>
    <row r="27" spans="1:69">
      <c r="A27" s="42">
        <v>29.28</v>
      </c>
      <c r="B27" s="34">
        <v>32.79</v>
      </c>
      <c r="C27" s="34">
        <v>32.880000000000003</v>
      </c>
      <c r="D27" s="34">
        <v>31.57</v>
      </c>
      <c r="F27" s="42">
        <v>29.28</v>
      </c>
      <c r="G27" s="34">
        <v>32.79</v>
      </c>
      <c r="H27" s="34">
        <v>32.880000000000003</v>
      </c>
      <c r="I27" s="34">
        <v>31.57</v>
      </c>
      <c r="J27" s="55">
        <v>26.26</v>
      </c>
      <c r="K27" s="55">
        <v>27.15</v>
      </c>
      <c r="AI27" s="74">
        <v>32.79</v>
      </c>
      <c r="AJ27" s="74">
        <v>32.880000000000003</v>
      </c>
      <c r="AK27" s="74">
        <v>31.57</v>
      </c>
      <c r="AL27" s="55">
        <v>26.26</v>
      </c>
      <c r="AM27" s="55">
        <f t="shared" si="0"/>
        <v>6.5299999999999976</v>
      </c>
      <c r="AN27" s="71">
        <f>AL27+6.64</f>
        <v>32.9</v>
      </c>
      <c r="AO27" s="55">
        <v>27.15</v>
      </c>
      <c r="AP27" s="55">
        <f>AJ27-AO27</f>
        <v>5.730000000000004</v>
      </c>
      <c r="AQ27" s="71">
        <f t="shared" si="1"/>
        <v>33.299999999999997</v>
      </c>
      <c r="AZ27" s="74">
        <v>32.880000000000003</v>
      </c>
      <c r="BA27" s="74">
        <v>31.57</v>
      </c>
      <c r="BB27" s="55">
        <v>26.26</v>
      </c>
      <c r="BC27" s="55">
        <f t="shared" si="2"/>
        <v>5.3099999999999987</v>
      </c>
      <c r="BD27" s="71">
        <f t="shared" si="3"/>
        <v>31.8</v>
      </c>
      <c r="BE27" s="55">
        <v>27.15</v>
      </c>
      <c r="BF27" s="55">
        <f t="shared" si="4"/>
        <v>4.4200000000000017</v>
      </c>
      <c r="BG27" s="71">
        <f t="shared" si="5"/>
        <v>31.919999999999998</v>
      </c>
      <c r="BJ27" s="74">
        <v>32.880000000000003</v>
      </c>
      <c r="BK27" s="74">
        <v>31.57</v>
      </c>
      <c r="BL27" s="55">
        <v>26.26</v>
      </c>
      <c r="BM27" s="55">
        <f t="shared" si="6"/>
        <v>5.9649999999999999</v>
      </c>
      <c r="BN27" s="71">
        <f t="shared" si="7"/>
        <v>32.480000000000004</v>
      </c>
      <c r="BO27" s="55">
        <v>27.15</v>
      </c>
      <c r="BP27" s="55">
        <f t="shared" si="8"/>
        <v>5.0750000000000028</v>
      </c>
      <c r="BQ27" s="71">
        <f t="shared" si="9"/>
        <v>32.61</v>
      </c>
    </row>
    <row r="28" spans="1:69">
      <c r="A28" s="42">
        <v>28.31</v>
      </c>
      <c r="B28" s="34">
        <v>34.01</v>
      </c>
      <c r="C28" s="34">
        <v>33.270000000000003</v>
      </c>
      <c r="D28" s="34">
        <v>33.44</v>
      </c>
      <c r="F28" s="42">
        <v>28.31</v>
      </c>
      <c r="G28" s="34">
        <v>34.01</v>
      </c>
      <c r="H28" s="34">
        <v>33.270000000000003</v>
      </c>
      <c r="I28" s="34">
        <v>33.44</v>
      </c>
      <c r="J28" s="55">
        <v>26.7</v>
      </c>
      <c r="K28" s="55">
        <v>27.28</v>
      </c>
      <c r="AI28" s="74">
        <v>34.01</v>
      </c>
      <c r="AJ28" s="74">
        <v>33.270000000000003</v>
      </c>
      <c r="AK28" s="74">
        <v>33.44</v>
      </c>
      <c r="AL28" s="55">
        <v>26.7</v>
      </c>
      <c r="AM28" s="55">
        <f t="shared" si="0"/>
        <v>7.3099999999999987</v>
      </c>
      <c r="AN28" s="71">
        <f>AL28+6.64</f>
        <v>33.339999999999996</v>
      </c>
      <c r="AO28" s="55">
        <v>27.28</v>
      </c>
      <c r="AP28" s="55">
        <f>AJ28-AO28</f>
        <v>5.990000000000002</v>
      </c>
      <c r="AQ28" s="71">
        <f t="shared" si="1"/>
        <v>33.43</v>
      </c>
      <c r="AZ28" s="74">
        <v>33.270000000000003</v>
      </c>
      <c r="BA28" s="74">
        <v>33.44</v>
      </c>
      <c r="BB28" s="55">
        <v>26.7</v>
      </c>
      <c r="BC28" s="55">
        <f t="shared" si="2"/>
        <v>6.7399999999999984</v>
      </c>
      <c r="BD28" s="71">
        <f t="shared" si="3"/>
        <v>32.24</v>
      </c>
      <c r="BE28" s="55">
        <v>27.28</v>
      </c>
      <c r="BF28" s="55">
        <f t="shared" si="4"/>
        <v>6.1599999999999966</v>
      </c>
      <c r="BG28" s="71">
        <f t="shared" si="5"/>
        <v>32.049999999999997</v>
      </c>
      <c r="BJ28" s="74">
        <v>33.270000000000003</v>
      </c>
      <c r="BK28" s="74">
        <v>33.44</v>
      </c>
      <c r="BL28" s="55">
        <v>26.7</v>
      </c>
      <c r="BM28" s="55">
        <f t="shared" si="6"/>
        <v>6.6550000000000047</v>
      </c>
      <c r="BN28" s="71">
        <f t="shared" si="7"/>
        <v>32.92</v>
      </c>
      <c r="BO28" s="55">
        <v>27.28</v>
      </c>
      <c r="BP28" s="55">
        <f t="shared" si="8"/>
        <v>6.0750000000000028</v>
      </c>
      <c r="BQ28" s="71">
        <f t="shared" si="9"/>
        <v>32.74</v>
      </c>
    </row>
    <row r="29" spans="1:69">
      <c r="A29" s="42">
        <v>28.47</v>
      </c>
      <c r="B29" s="34">
        <v>33.299999999999997</v>
      </c>
      <c r="C29" s="34">
        <v>33.31</v>
      </c>
      <c r="D29" s="34">
        <v>32.33</v>
      </c>
      <c r="F29" s="42">
        <v>28.47</v>
      </c>
      <c r="G29" s="34">
        <v>33.299999999999997</v>
      </c>
      <c r="H29" s="34">
        <v>33.31</v>
      </c>
      <c r="I29" s="34">
        <v>32.33</v>
      </c>
      <c r="J29" s="55">
        <v>26.15</v>
      </c>
      <c r="K29" s="55">
        <v>27.27</v>
      </c>
      <c r="AI29" s="74">
        <v>33.299999999999997</v>
      </c>
      <c r="AJ29" s="74">
        <v>33.31</v>
      </c>
      <c r="AK29" s="74">
        <v>32.33</v>
      </c>
      <c r="AL29" s="55">
        <v>26.15</v>
      </c>
      <c r="AM29" s="55">
        <f t="shared" si="0"/>
        <v>7.1499999999999986</v>
      </c>
      <c r="AN29" s="71">
        <f>AL29+6.64</f>
        <v>32.79</v>
      </c>
      <c r="AO29" s="55">
        <v>27.27</v>
      </c>
      <c r="AP29" s="55">
        <f>AJ29-AO29</f>
        <v>6.0400000000000027</v>
      </c>
      <c r="AQ29" s="71">
        <f t="shared" si="1"/>
        <v>33.42</v>
      </c>
      <c r="AZ29" s="74">
        <v>33.31</v>
      </c>
      <c r="BA29" s="74">
        <v>32.33</v>
      </c>
      <c r="BB29" s="55">
        <v>26.15</v>
      </c>
      <c r="BC29" s="55">
        <f t="shared" si="2"/>
        <v>6.18</v>
      </c>
      <c r="BD29" s="71">
        <f t="shared" si="3"/>
        <v>31.689999999999998</v>
      </c>
      <c r="BE29" s="55">
        <v>27.27</v>
      </c>
      <c r="BF29" s="55">
        <f t="shared" si="4"/>
        <v>5.0599999999999987</v>
      </c>
      <c r="BG29" s="71">
        <f t="shared" si="5"/>
        <v>32.04</v>
      </c>
      <c r="BJ29" s="74">
        <v>33.31</v>
      </c>
      <c r="BK29" s="74">
        <v>32.33</v>
      </c>
      <c r="BL29" s="55">
        <v>26.15</v>
      </c>
      <c r="BM29" s="55">
        <f t="shared" si="6"/>
        <v>6.6700000000000017</v>
      </c>
      <c r="BN29" s="71">
        <f t="shared" si="7"/>
        <v>32.369999999999997</v>
      </c>
      <c r="BO29" s="55">
        <v>27.27</v>
      </c>
      <c r="BP29" s="55">
        <f t="shared" si="8"/>
        <v>5.5500000000000007</v>
      </c>
      <c r="BQ29" s="71">
        <f t="shared" si="9"/>
        <v>32.729999999999997</v>
      </c>
    </row>
    <row r="30" spans="1:69">
      <c r="A30" s="42">
        <v>27.57</v>
      </c>
      <c r="B30" s="34">
        <v>33.450000000000003</v>
      </c>
      <c r="C30" s="34">
        <v>33.44</v>
      </c>
      <c r="D30" s="34">
        <v>32.18</v>
      </c>
      <c r="F30" s="42">
        <v>27.57</v>
      </c>
      <c r="G30" s="34">
        <v>33.450000000000003</v>
      </c>
      <c r="H30" s="34">
        <v>33.44</v>
      </c>
      <c r="I30" s="34">
        <v>32.18</v>
      </c>
      <c r="J30" s="55">
        <v>27.13</v>
      </c>
      <c r="K30" s="55">
        <v>27.72</v>
      </c>
      <c r="AI30" s="74">
        <v>33.450000000000003</v>
      </c>
      <c r="AJ30" s="74">
        <v>33.44</v>
      </c>
      <c r="AK30" s="74">
        <v>32.18</v>
      </c>
      <c r="AL30" s="55">
        <v>27.13</v>
      </c>
      <c r="AM30" s="55">
        <f t="shared" si="0"/>
        <v>6.3200000000000038</v>
      </c>
      <c r="AN30" s="71">
        <f>AL30+6.64</f>
        <v>33.769999999999996</v>
      </c>
      <c r="AO30" s="55">
        <v>27.72</v>
      </c>
      <c r="AP30" s="55">
        <f>AJ30-AO30</f>
        <v>5.7199999999999989</v>
      </c>
      <c r="AQ30" s="71">
        <f t="shared" si="1"/>
        <v>33.869999999999997</v>
      </c>
      <c r="AZ30" s="74">
        <v>33.44</v>
      </c>
      <c r="BA30" s="74">
        <v>32.18</v>
      </c>
      <c r="BB30" s="55">
        <v>27.13</v>
      </c>
      <c r="BC30" s="55">
        <f t="shared" si="2"/>
        <v>5.0500000000000007</v>
      </c>
      <c r="BD30" s="71">
        <f t="shared" si="3"/>
        <v>32.67</v>
      </c>
      <c r="BE30" s="55">
        <v>27.72</v>
      </c>
      <c r="BF30" s="55">
        <f t="shared" si="4"/>
        <v>4.4600000000000009</v>
      </c>
      <c r="BG30" s="71">
        <f t="shared" si="5"/>
        <v>32.489999999999995</v>
      </c>
      <c r="BJ30" s="74">
        <v>33.44</v>
      </c>
      <c r="BK30" s="74">
        <v>32.18</v>
      </c>
      <c r="BL30" s="55">
        <v>27.13</v>
      </c>
      <c r="BM30" s="55">
        <f t="shared" si="6"/>
        <v>5.6800000000000033</v>
      </c>
      <c r="BN30" s="71">
        <f t="shared" si="7"/>
        <v>33.35</v>
      </c>
      <c r="BO30" s="55">
        <v>27.72</v>
      </c>
      <c r="BP30" s="55">
        <f t="shared" si="8"/>
        <v>5.0900000000000034</v>
      </c>
      <c r="BQ30" s="71">
        <f t="shared" si="9"/>
        <v>33.18</v>
      </c>
    </row>
    <row r="31" spans="1:69">
      <c r="A31" s="42">
        <v>28.14</v>
      </c>
      <c r="B31" s="34">
        <v>33.36</v>
      </c>
      <c r="C31" s="34">
        <v>33.57</v>
      </c>
      <c r="D31" s="34">
        <v>34.53</v>
      </c>
      <c r="F31" s="42">
        <v>28.14</v>
      </c>
      <c r="G31" s="34">
        <v>33.36</v>
      </c>
      <c r="H31" s="34">
        <v>33.57</v>
      </c>
      <c r="I31" s="34">
        <v>34.53</v>
      </c>
      <c r="J31" s="55">
        <v>26.27</v>
      </c>
      <c r="K31" s="55">
        <v>26.84</v>
      </c>
      <c r="AI31" s="74">
        <v>33.36</v>
      </c>
      <c r="AJ31" s="74">
        <v>33.57</v>
      </c>
      <c r="AK31" s="74">
        <v>34.53</v>
      </c>
      <c r="AL31" s="55">
        <v>26.27</v>
      </c>
      <c r="AM31" s="55">
        <f t="shared" si="0"/>
        <v>7.09</v>
      </c>
      <c r="AN31" s="71">
        <f>AL31+6.64</f>
        <v>32.909999999999997</v>
      </c>
      <c r="AO31" s="55">
        <v>26.84</v>
      </c>
      <c r="AP31" s="55">
        <f>AJ31-AO31</f>
        <v>6.73</v>
      </c>
      <c r="AQ31" s="71">
        <f t="shared" si="1"/>
        <v>32.99</v>
      </c>
      <c r="AZ31" s="74">
        <v>33.57</v>
      </c>
      <c r="BA31" s="74">
        <v>34.53</v>
      </c>
      <c r="BB31" s="55">
        <v>26.27</v>
      </c>
      <c r="BC31" s="55">
        <f t="shared" si="2"/>
        <v>8.2600000000000016</v>
      </c>
      <c r="BD31" s="71">
        <f t="shared" si="3"/>
        <v>31.81</v>
      </c>
      <c r="BE31" s="55">
        <v>26.84</v>
      </c>
      <c r="BF31" s="55">
        <f t="shared" si="4"/>
        <v>7.6900000000000013</v>
      </c>
      <c r="BG31" s="71">
        <f t="shared" si="5"/>
        <v>31.61</v>
      </c>
      <c r="BJ31" s="74">
        <v>33.57</v>
      </c>
      <c r="BK31" s="74">
        <v>34.53</v>
      </c>
      <c r="BL31" s="55">
        <v>26.27</v>
      </c>
      <c r="BM31" s="55">
        <f t="shared" si="6"/>
        <v>7.7799999999999976</v>
      </c>
      <c r="BN31" s="71">
        <f t="shared" si="7"/>
        <v>32.49</v>
      </c>
      <c r="BO31" s="55">
        <v>26.84</v>
      </c>
      <c r="BP31" s="55">
        <f t="shared" si="8"/>
        <v>7.2099999999999973</v>
      </c>
      <c r="BQ31" s="71">
        <f t="shared" si="9"/>
        <v>32.299999999999997</v>
      </c>
    </row>
    <row r="32" spans="1:69">
      <c r="A32" s="42">
        <v>27.05</v>
      </c>
      <c r="B32" s="34">
        <v>32.93</v>
      </c>
      <c r="C32" s="34">
        <v>32.93</v>
      </c>
      <c r="D32" s="34">
        <v>32.53</v>
      </c>
      <c r="F32" s="42">
        <v>27.05</v>
      </c>
      <c r="G32" s="34">
        <v>32.93</v>
      </c>
      <c r="H32" s="34">
        <v>32.93</v>
      </c>
      <c r="I32" s="34">
        <v>32.53</v>
      </c>
      <c r="J32" s="55">
        <v>25.71</v>
      </c>
      <c r="K32" s="55">
        <v>26.65</v>
      </c>
      <c r="AI32" s="74">
        <v>32.93</v>
      </c>
      <c r="AJ32" s="74">
        <v>32.93</v>
      </c>
      <c r="AK32" s="74">
        <v>32.53</v>
      </c>
      <c r="AL32" s="55">
        <v>25.71</v>
      </c>
      <c r="AM32" s="55">
        <f t="shared" si="0"/>
        <v>7.2199999999999989</v>
      </c>
      <c r="AN32" s="71">
        <f>AL32+6.64</f>
        <v>32.35</v>
      </c>
      <c r="AO32" s="55">
        <v>26.65</v>
      </c>
      <c r="AP32" s="55">
        <f>AJ32-AO32</f>
        <v>6.2800000000000011</v>
      </c>
      <c r="AQ32" s="71">
        <f t="shared" si="1"/>
        <v>32.799999999999997</v>
      </c>
      <c r="AZ32" s="74">
        <v>32.93</v>
      </c>
      <c r="BA32" s="74">
        <v>32.53</v>
      </c>
      <c r="BB32" s="55">
        <v>25.71</v>
      </c>
      <c r="BC32" s="55">
        <f t="shared" si="2"/>
        <v>6.82</v>
      </c>
      <c r="BD32" s="71">
        <f t="shared" si="3"/>
        <v>31.25</v>
      </c>
      <c r="BE32" s="55">
        <v>26.65</v>
      </c>
      <c r="BF32" s="55">
        <f t="shared" si="4"/>
        <v>5.8800000000000026</v>
      </c>
      <c r="BG32" s="71">
        <f t="shared" si="5"/>
        <v>31.419999999999998</v>
      </c>
      <c r="BJ32" s="74">
        <v>32.93</v>
      </c>
      <c r="BK32" s="74">
        <v>32.53</v>
      </c>
      <c r="BL32" s="55">
        <v>25.71</v>
      </c>
      <c r="BM32" s="55">
        <f t="shared" si="6"/>
        <v>7.0200000000000031</v>
      </c>
      <c r="BN32" s="71">
        <f t="shared" si="7"/>
        <v>31.93</v>
      </c>
      <c r="BO32" s="55">
        <v>26.65</v>
      </c>
      <c r="BP32" s="55">
        <f t="shared" si="8"/>
        <v>6.0800000000000054</v>
      </c>
      <c r="BQ32" s="71">
        <f t="shared" si="9"/>
        <v>32.11</v>
      </c>
    </row>
    <row r="33" spans="1:69">
      <c r="A33" s="42">
        <v>28.57</v>
      </c>
      <c r="B33" s="34">
        <v>34.03</v>
      </c>
      <c r="C33" s="34">
        <v>33.42</v>
      </c>
      <c r="D33" s="34">
        <v>32.81</v>
      </c>
      <c r="F33" s="42">
        <v>28.57</v>
      </c>
      <c r="G33" s="34">
        <v>34.03</v>
      </c>
      <c r="H33" s="34">
        <v>33.42</v>
      </c>
      <c r="I33" s="34">
        <v>32.81</v>
      </c>
      <c r="J33" s="55">
        <v>26.66</v>
      </c>
      <c r="K33" s="55">
        <v>24.78</v>
      </c>
      <c r="AI33" s="74">
        <v>34.03</v>
      </c>
      <c r="AJ33" s="74">
        <v>33.42</v>
      </c>
      <c r="AK33" s="74">
        <v>32.81</v>
      </c>
      <c r="AL33" s="55">
        <v>26.66</v>
      </c>
      <c r="AM33" s="55">
        <f t="shared" si="0"/>
        <v>7.370000000000001</v>
      </c>
      <c r="AN33" s="71">
        <f>AL33+6.64</f>
        <v>33.299999999999997</v>
      </c>
      <c r="AO33" s="55">
        <v>24.78</v>
      </c>
      <c r="AP33" s="55">
        <f>AJ33-AO33</f>
        <v>8.64</v>
      </c>
      <c r="AQ33" s="71">
        <f t="shared" si="1"/>
        <v>30.93</v>
      </c>
      <c r="AZ33" s="74">
        <v>33.42</v>
      </c>
      <c r="BA33" s="74">
        <v>32.81</v>
      </c>
      <c r="BB33" s="55">
        <v>26.66</v>
      </c>
      <c r="BC33" s="55">
        <f t="shared" si="2"/>
        <v>6.1500000000000021</v>
      </c>
      <c r="BD33" s="71">
        <f t="shared" si="3"/>
        <v>32.200000000000003</v>
      </c>
      <c r="BE33" s="55">
        <v>24.78</v>
      </c>
      <c r="BF33" s="55">
        <f t="shared" si="4"/>
        <v>8.0300000000000011</v>
      </c>
      <c r="BG33" s="71">
        <f t="shared" si="5"/>
        <v>29.55</v>
      </c>
      <c r="BJ33" s="74">
        <v>33.42</v>
      </c>
      <c r="BK33" s="74">
        <v>32.81</v>
      </c>
      <c r="BL33" s="55">
        <v>26.66</v>
      </c>
      <c r="BM33" s="55">
        <f t="shared" si="6"/>
        <v>6.4550000000000018</v>
      </c>
      <c r="BN33" s="71">
        <f t="shared" si="7"/>
        <v>32.880000000000003</v>
      </c>
      <c r="BO33" s="55">
        <v>24.78</v>
      </c>
      <c r="BP33" s="55">
        <f t="shared" si="8"/>
        <v>8.3350000000000009</v>
      </c>
      <c r="BQ33" s="71">
        <f t="shared" si="9"/>
        <v>30.240000000000002</v>
      </c>
    </row>
    <row r="34" spans="1:69">
      <c r="A34" s="16">
        <v>28.37</v>
      </c>
      <c r="B34" s="9">
        <v>33</v>
      </c>
      <c r="C34" s="9">
        <v>33.51</v>
      </c>
      <c r="D34" s="9">
        <v>32.43</v>
      </c>
      <c r="F34" s="16">
        <v>28.37</v>
      </c>
      <c r="G34" s="9">
        <v>33</v>
      </c>
      <c r="H34" s="9">
        <v>33.51</v>
      </c>
      <c r="I34" s="9">
        <v>32.43</v>
      </c>
      <c r="J34" s="55">
        <v>26.7</v>
      </c>
      <c r="K34" s="55">
        <v>27.25</v>
      </c>
      <c r="AI34" s="73">
        <v>33</v>
      </c>
      <c r="AJ34" s="73">
        <v>33.51</v>
      </c>
      <c r="AK34" s="73">
        <v>32.43</v>
      </c>
      <c r="AL34" s="55">
        <v>26.7</v>
      </c>
      <c r="AM34" s="55">
        <f t="shared" si="0"/>
        <v>6.3000000000000007</v>
      </c>
      <c r="AN34" s="71">
        <f>AL34+6.64</f>
        <v>33.339999999999996</v>
      </c>
      <c r="AO34" s="55">
        <v>27.25</v>
      </c>
      <c r="AP34" s="55">
        <f>AJ34-AO34</f>
        <v>6.259999999999998</v>
      </c>
      <c r="AQ34" s="71">
        <f t="shared" si="1"/>
        <v>33.4</v>
      </c>
      <c r="AZ34" s="73">
        <v>33.51</v>
      </c>
      <c r="BA34" s="73">
        <v>32.43</v>
      </c>
      <c r="BB34" s="55">
        <v>26.7</v>
      </c>
      <c r="BC34" s="55">
        <f t="shared" si="2"/>
        <v>5.73</v>
      </c>
      <c r="BD34" s="71">
        <f t="shared" si="3"/>
        <v>32.24</v>
      </c>
      <c r="BE34" s="55">
        <v>27.25</v>
      </c>
      <c r="BF34" s="55">
        <f t="shared" si="4"/>
        <v>5.18</v>
      </c>
      <c r="BG34" s="71">
        <f t="shared" si="5"/>
        <v>32.019999999999996</v>
      </c>
      <c r="BJ34" s="73">
        <v>33.51</v>
      </c>
      <c r="BK34" s="73">
        <v>32.43</v>
      </c>
      <c r="BL34" s="55">
        <v>26.7</v>
      </c>
      <c r="BM34" s="55">
        <f t="shared" si="6"/>
        <v>6.27</v>
      </c>
      <c r="BN34" s="71">
        <f t="shared" si="7"/>
        <v>32.92</v>
      </c>
      <c r="BO34" s="55">
        <v>27.25</v>
      </c>
      <c r="BP34" s="55">
        <f t="shared" si="8"/>
        <v>5.7199999999999989</v>
      </c>
      <c r="BQ34" s="71">
        <f t="shared" si="9"/>
        <v>32.71</v>
      </c>
    </row>
    <row r="35" spans="1:69">
      <c r="A35" s="16">
        <v>28.36</v>
      </c>
      <c r="B35" s="9">
        <v>33.21</v>
      </c>
      <c r="C35" s="9">
        <v>33.39</v>
      </c>
      <c r="D35" s="9">
        <v>31.48</v>
      </c>
      <c r="F35" s="16">
        <v>28.36</v>
      </c>
      <c r="G35" s="9">
        <v>33.21</v>
      </c>
      <c r="H35" s="9">
        <v>33.39</v>
      </c>
      <c r="I35" s="9">
        <v>31.48</v>
      </c>
      <c r="J35" s="55">
        <v>25.78</v>
      </c>
      <c r="K35" s="55">
        <v>26.76</v>
      </c>
      <c r="AI35" s="73">
        <v>33.21</v>
      </c>
      <c r="AJ35" s="73">
        <v>33.39</v>
      </c>
      <c r="AK35" s="73">
        <v>31.48</v>
      </c>
      <c r="AL35" s="55">
        <v>25.78</v>
      </c>
      <c r="AM35" s="55">
        <f t="shared" si="0"/>
        <v>7.43</v>
      </c>
      <c r="AN35" s="71">
        <f>AL35+6.64</f>
        <v>32.42</v>
      </c>
      <c r="AO35" s="55">
        <v>26.76</v>
      </c>
      <c r="AP35" s="55">
        <f>AJ35-AO35</f>
        <v>6.629999999999999</v>
      </c>
      <c r="AQ35" s="71">
        <f t="shared" si="1"/>
        <v>32.910000000000004</v>
      </c>
      <c r="AZ35" s="73">
        <v>33.39</v>
      </c>
      <c r="BA35" s="73">
        <v>31.48</v>
      </c>
      <c r="BB35" s="55">
        <v>25.78</v>
      </c>
      <c r="BC35" s="55">
        <f t="shared" si="2"/>
        <v>5.6999999999999993</v>
      </c>
      <c r="BD35" s="71">
        <f t="shared" si="3"/>
        <v>31.32</v>
      </c>
      <c r="BE35" s="55">
        <v>26.76</v>
      </c>
      <c r="BF35" s="55">
        <f t="shared" si="4"/>
        <v>4.7199999999999989</v>
      </c>
      <c r="BG35" s="71">
        <f t="shared" si="5"/>
        <v>31.53</v>
      </c>
      <c r="BJ35" s="73">
        <v>33.39</v>
      </c>
      <c r="BK35" s="73">
        <v>31.48</v>
      </c>
      <c r="BL35" s="55">
        <v>25.78</v>
      </c>
      <c r="BM35" s="55">
        <f t="shared" si="6"/>
        <v>6.6550000000000011</v>
      </c>
      <c r="BN35" s="71">
        <f t="shared" si="7"/>
        <v>32</v>
      </c>
      <c r="BO35" s="55">
        <v>26.76</v>
      </c>
      <c r="BP35" s="55">
        <f t="shared" si="8"/>
        <v>5.6750000000000007</v>
      </c>
      <c r="BQ35" s="71">
        <f t="shared" si="9"/>
        <v>32.22</v>
      </c>
    </row>
    <row r="36" spans="1:69">
      <c r="A36" s="16">
        <v>28.33</v>
      </c>
      <c r="B36" s="9">
        <v>31.84</v>
      </c>
      <c r="C36" s="9">
        <v>31.56</v>
      </c>
      <c r="D36" s="9">
        <v>30.02</v>
      </c>
      <c r="F36" s="16">
        <v>28.33</v>
      </c>
      <c r="G36" s="9">
        <v>31.84</v>
      </c>
      <c r="H36" s="9">
        <v>31.56</v>
      </c>
      <c r="I36" s="9">
        <v>30.02</v>
      </c>
      <c r="J36" s="55">
        <v>24.52</v>
      </c>
      <c r="K36" s="55">
        <v>25.52</v>
      </c>
      <c r="AI36" s="73">
        <v>31.84</v>
      </c>
      <c r="AJ36" s="73">
        <v>31.56</v>
      </c>
      <c r="AK36" s="73">
        <v>30.02</v>
      </c>
      <c r="AL36" s="55">
        <v>24.52</v>
      </c>
      <c r="AM36" s="55">
        <f t="shared" si="0"/>
        <v>7.32</v>
      </c>
      <c r="AN36" s="71">
        <f>AL36+6.64</f>
        <v>31.16</v>
      </c>
      <c r="AO36" s="55">
        <v>25.52</v>
      </c>
      <c r="AP36" s="55">
        <f>AJ36-AO36</f>
        <v>6.0399999999999991</v>
      </c>
      <c r="AQ36" s="71">
        <f t="shared" si="1"/>
        <v>31.67</v>
      </c>
      <c r="AZ36" s="73">
        <v>31.56</v>
      </c>
      <c r="BA36" s="73">
        <v>30.02</v>
      </c>
      <c r="BB36" s="55">
        <v>24.52</v>
      </c>
      <c r="BC36" s="55">
        <f t="shared" si="2"/>
        <v>5.5</v>
      </c>
      <c r="BD36" s="71">
        <f t="shared" si="3"/>
        <v>30.06</v>
      </c>
      <c r="BE36" s="55">
        <v>25.52</v>
      </c>
      <c r="BF36" s="55">
        <f t="shared" si="4"/>
        <v>4.5</v>
      </c>
      <c r="BG36" s="71">
        <f t="shared" si="5"/>
        <v>30.29</v>
      </c>
      <c r="BJ36" s="73">
        <v>31.56</v>
      </c>
      <c r="BK36" s="73">
        <v>30.02</v>
      </c>
      <c r="BL36" s="55">
        <v>24.52</v>
      </c>
      <c r="BM36" s="55">
        <f t="shared" si="6"/>
        <v>6.27</v>
      </c>
      <c r="BN36" s="71">
        <f t="shared" si="7"/>
        <v>30.74</v>
      </c>
      <c r="BO36" s="55">
        <v>25.52</v>
      </c>
      <c r="BP36" s="55">
        <f t="shared" si="8"/>
        <v>5.27</v>
      </c>
      <c r="BQ36" s="71">
        <f t="shared" si="9"/>
        <v>30.98</v>
      </c>
    </row>
    <row r="37" spans="1:69">
      <c r="A37" s="16">
        <v>28</v>
      </c>
      <c r="B37" s="9">
        <v>33.369999999999997</v>
      </c>
      <c r="C37" s="9">
        <v>33.81</v>
      </c>
      <c r="D37" s="9">
        <v>32.049999999999997</v>
      </c>
      <c r="F37" s="16">
        <v>28</v>
      </c>
      <c r="G37" s="9">
        <v>33.369999999999997</v>
      </c>
      <c r="H37" s="9">
        <v>33.81</v>
      </c>
      <c r="I37" s="9">
        <v>32.049999999999997</v>
      </c>
      <c r="J37" s="55">
        <v>26.21</v>
      </c>
      <c r="K37" s="55">
        <v>26.91</v>
      </c>
      <c r="AI37" s="73">
        <v>33.369999999999997</v>
      </c>
      <c r="AJ37" s="73">
        <v>33.81</v>
      </c>
      <c r="AK37" s="73">
        <v>32.049999999999997</v>
      </c>
      <c r="AL37" s="55">
        <v>26.21</v>
      </c>
      <c r="AM37" s="55">
        <f t="shared" si="0"/>
        <v>7.1599999999999966</v>
      </c>
      <c r="AN37" s="71">
        <f>AL37+6.64</f>
        <v>32.85</v>
      </c>
      <c r="AO37" s="55">
        <v>26.91</v>
      </c>
      <c r="AP37" s="55">
        <f>AJ37-AO37</f>
        <v>6.9000000000000021</v>
      </c>
      <c r="AQ37" s="71">
        <f t="shared" si="1"/>
        <v>33.06</v>
      </c>
      <c r="AZ37" s="73">
        <v>33.81</v>
      </c>
      <c r="BA37" s="73">
        <v>32.049999999999997</v>
      </c>
      <c r="BB37" s="55">
        <v>26.21</v>
      </c>
      <c r="BC37" s="55">
        <f t="shared" si="2"/>
        <v>5.8399999999999963</v>
      </c>
      <c r="BD37" s="71">
        <f t="shared" si="3"/>
        <v>31.75</v>
      </c>
      <c r="BE37" s="55">
        <v>26.91</v>
      </c>
      <c r="BF37" s="55">
        <f t="shared" si="4"/>
        <v>5.139999999999997</v>
      </c>
      <c r="BG37" s="71">
        <f t="shared" si="5"/>
        <v>31.68</v>
      </c>
      <c r="BJ37" s="73">
        <v>33.81</v>
      </c>
      <c r="BK37" s="73">
        <v>32.049999999999997</v>
      </c>
      <c r="BL37" s="55">
        <v>26.21</v>
      </c>
      <c r="BM37" s="55">
        <f t="shared" si="6"/>
        <v>6.7199999999999989</v>
      </c>
      <c r="BN37" s="71">
        <f t="shared" si="7"/>
        <v>32.43</v>
      </c>
      <c r="BO37" s="55">
        <v>26.91</v>
      </c>
      <c r="BP37" s="55">
        <f t="shared" si="8"/>
        <v>6.02</v>
      </c>
      <c r="BQ37" s="71">
        <f t="shared" si="9"/>
        <v>32.369999999999997</v>
      </c>
    </row>
    <row r="38" spans="1:69">
      <c r="A38" s="16">
        <v>27.25</v>
      </c>
      <c r="B38" s="9">
        <v>31.44</v>
      </c>
      <c r="C38" s="9">
        <v>31.53</v>
      </c>
      <c r="D38" s="9">
        <v>29.99</v>
      </c>
      <c r="F38" s="16">
        <v>27.25</v>
      </c>
      <c r="G38" s="9">
        <v>31.44</v>
      </c>
      <c r="H38" s="9">
        <v>31.53</v>
      </c>
      <c r="I38" s="9">
        <v>29.99</v>
      </c>
      <c r="J38" s="55">
        <v>24.19</v>
      </c>
      <c r="K38" s="55">
        <v>25.13</v>
      </c>
      <c r="AI38" s="73">
        <v>31.44</v>
      </c>
      <c r="AJ38" s="73">
        <v>31.53</v>
      </c>
      <c r="AK38" s="73">
        <v>29.99</v>
      </c>
      <c r="AL38" s="55">
        <v>24.19</v>
      </c>
      <c r="AM38" s="55">
        <f t="shared" si="0"/>
        <v>7.25</v>
      </c>
      <c r="AN38" s="71">
        <f>AL38+6.64</f>
        <v>30.830000000000002</v>
      </c>
      <c r="AO38" s="55">
        <v>25.13</v>
      </c>
      <c r="AP38" s="55">
        <f>AJ38-AO38</f>
        <v>6.4000000000000021</v>
      </c>
      <c r="AQ38" s="71">
        <f t="shared" si="1"/>
        <v>31.28</v>
      </c>
      <c r="AZ38" s="73">
        <v>31.53</v>
      </c>
      <c r="BA38" s="73">
        <v>29.99</v>
      </c>
      <c r="BB38" s="55">
        <v>24.19</v>
      </c>
      <c r="BC38" s="55">
        <f t="shared" si="2"/>
        <v>5.7999999999999972</v>
      </c>
      <c r="BD38" s="71">
        <f t="shared" si="3"/>
        <v>29.73</v>
      </c>
      <c r="BE38" s="55">
        <v>25.13</v>
      </c>
      <c r="BF38" s="55">
        <f t="shared" si="4"/>
        <v>4.8599999999999994</v>
      </c>
      <c r="BG38" s="71">
        <f t="shared" si="5"/>
        <v>29.9</v>
      </c>
      <c r="BJ38" s="73">
        <v>31.53</v>
      </c>
      <c r="BK38" s="73">
        <v>29.99</v>
      </c>
      <c r="BL38" s="55">
        <v>24.19</v>
      </c>
      <c r="BM38" s="55">
        <f t="shared" si="6"/>
        <v>6.5699999999999967</v>
      </c>
      <c r="BN38" s="71">
        <f t="shared" si="7"/>
        <v>30.41</v>
      </c>
      <c r="BO38" s="55">
        <v>25.13</v>
      </c>
      <c r="BP38" s="55">
        <f t="shared" si="8"/>
        <v>5.629999999999999</v>
      </c>
      <c r="BQ38" s="71">
        <f t="shared" si="9"/>
        <v>30.59</v>
      </c>
    </row>
    <row r="39" spans="1:69">
      <c r="A39" s="16">
        <v>29.16</v>
      </c>
      <c r="B39" s="9">
        <v>33.36</v>
      </c>
      <c r="C39" s="9">
        <v>33.549999999999997</v>
      </c>
      <c r="D39" s="9">
        <v>30.76</v>
      </c>
      <c r="F39" s="16">
        <v>29.16</v>
      </c>
      <c r="G39" s="9">
        <v>33.36</v>
      </c>
      <c r="H39" s="9">
        <v>33.549999999999997</v>
      </c>
      <c r="I39" s="9">
        <v>30.76</v>
      </c>
      <c r="J39" s="55">
        <v>26.34</v>
      </c>
      <c r="K39" s="55">
        <v>25.33</v>
      </c>
      <c r="AI39" s="73">
        <v>33.36</v>
      </c>
      <c r="AJ39" s="73">
        <v>33.549999999999997</v>
      </c>
      <c r="AK39" s="73">
        <v>30.76</v>
      </c>
      <c r="AL39" s="55">
        <v>26.34</v>
      </c>
      <c r="AM39" s="55">
        <f t="shared" si="0"/>
        <v>7.02</v>
      </c>
      <c r="AN39" s="71">
        <f>AL39+6.64</f>
        <v>32.979999999999997</v>
      </c>
      <c r="AO39" s="55">
        <v>25.33</v>
      </c>
      <c r="AP39" s="55">
        <f>AJ39-AO39</f>
        <v>8.2199999999999989</v>
      </c>
      <c r="AQ39" s="71">
        <f t="shared" si="1"/>
        <v>31.479999999999997</v>
      </c>
      <c r="AZ39" s="73">
        <v>33.549999999999997</v>
      </c>
      <c r="BA39" s="73">
        <v>30.76</v>
      </c>
      <c r="BB39" s="55">
        <v>26.34</v>
      </c>
      <c r="BC39" s="55">
        <f t="shared" si="2"/>
        <v>4.4200000000000017</v>
      </c>
      <c r="BD39" s="71">
        <f t="shared" si="3"/>
        <v>31.88</v>
      </c>
      <c r="BE39" s="55">
        <v>25.33</v>
      </c>
      <c r="BF39" s="55">
        <f t="shared" si="4"/>
        <v>5.4300000000000033</v>
      </c>
      <c r="BG39" s="71">
        <f t="shared" si="5"/>
        <v>30.099999999999998</v>
      </c>
      <c r="BJ39" s="73">
        <v>33.549999999999997</v>
      </c>
      <c r="BK39" s="73">
        <v>30.76</v>
      </c>
      <c r="BL39" s="55">
        <v>26.34</v>
      </c>
      <c r="BM39" s="55">
        <f t="shared" si="6"/>
        <v>5.8150000000000013</v>
      </c>
      <c r="BN39" s="71">
        <f t="shared" si="7"/>
        <v>32.56</v>
      </c>
      <c r="BO39" s="55">
        <v>25.33</v>
      </c>
      <c r="BP39" s="55">
        <f t="shared" si="8"/>
        <v>6.8250000000000028</v>
      </c>
      <c r="BQ39" s="71">
        <f t="shared" si="9"/>
        <v>30.79</v>
      </c>
    </row>
    <row r="40" spans="1:69">
      <c r="A40" s="16">
        <v>30.01</v>
      </c>
      <c r="B40" s="9">
        <v>34.92</v>
      </c>
      <c r="C40" s="9">
        <v>36.6</v>
      </c>
      <c r="D40" s="9">
        <v>31.4</v>
      </c>
      <c r="F40" s="16">
        <v>30.01</v>
      </c>
      <c r="G40" s="9">
        <v>34.92</v>
      </c>
      <c r="H40" s="9">
        <v>36.6</v>
      </c>
      <c r="I40" s="9">
        <v>31.4</v>
      </c>
      <c r="J40" s="55">
        <v>26.65</v>
      </c>
      <c r="K40" s="55">
        <v>27.71</v>
      </c>
      <c r="AI40" s="73">
        <v>34.92</v>
      </c>
      <c r="AJ40" s="73">
        <v>36.6</v>
      </c>
      <c r="AK40" s="73">
        <v>31.4</v>
      </c>
      <c r="AL40" s="55">
        <v>26.65</v>
      </c>
      <c r="AM40" s="55">
        <f t="shared" si="0"/>
        <v>8.2700000000000031</v>
      </c>
      <c r="AN40" s="71">
        <f>AL40+6.64</f>
        <v>33.29</v>
      </c>
      <c r="AO40" s="55">
        <v>27.71</v>
      </c>
      <c r="AP40" s="55">
        <f>AJ40-AO40</f>
        <v>8.89</v>
      </c>
      <c r="AQ40" s="71">
        <f t="shared" si="1"/>
        <v>33.86</v>
      </c>
      <c r="AZ40" s="73">
        <v>36.6</v>
      </c>
      <c r="BA40" s="73">
        <v>31.4</v>
      </c>
      <c r="BB40" s="55">
        <v>26.65</v>
      </c>
      <c r="BC40" s="55">
        <f t="shared" si="2"/>
        <v>4.75</v>
      </c>
      <c r="BD40" s="71">
        <f t="shared" si="3"/>
        <v>32.19</v>
      </c>
      <c r="BE40" s="55">
        <v>27.71</v>
      </c>
      <c r="BF40" s="55">
        <f t="shared" si="4"/>
        <v>3.6899999999999977</v>
      </c>
      <c r="BG40" s="71">
        <f t="shared" si="5"/>
        <v>32.480000000000004</v>
      </c>
      <c r="BJ40" s="73">
        <v>36.6</v>
      </c>
      <c r="BK40" s="73">
        <v>31.4</v>
      </c>
      <c r="BL40" s="55">
        <v>26.65</v>
      </c>
      <c r="BM40" s="55">
        <f t="shared" si="6"/>
        <v>7.3500000000000014</v>
      </c>
      <c r="BN40" s="71">
        <f t="shared" si="7"/>
        <v>32.869999999999997</v>
      </c>
      <c r="BO40" s="55">
        <v>27.71</v>
      </c>
      <c r="BP40" s="55">
        <f t="shared" si="8"/>
        <v>6.2899999999999991</v>
      </c>
      <c r="BQ40" s="71">
        <f t="shared" si="9"/>
        <v>33.17</v>
      </c>
    </row>
    <row r="41" spans="1:69">
      <c r="A41" s="16">
        <v>30.59</v>
      </c>
      <c r="B41" s="9">
        <v>36.03</v>
      </c>
      <c r="C41" s="9">
        <v>35.61</v>
      </c>
      <c r="D41" s="9">
        <v>32.76</v>
      </c>
      <c r="F41" s="16">
        <v>30.59</v>
      </c>
      <c r="G41" s="9">
        <v>36.03</v>
      </c>
      <c r="H41" s="9">
        <v>35.61</v>
      </c>
      <c r="I41" s="9">
        <v>32.76</v>
      </c>
      <c r="J41" s="55">
        <v>27.43</v>
      </c>
      <c r="K41" s="55">
        <v>30.51</v>
      </c>
      <c r="AI41" s="73">
        <v>36.03</v>
      </c>
      <c r="AJ41" s="73">
        <v>35.61</v>
      </c>
      <c r="AK41" s="73">
        <v>32.76</v>
      </c>
      <c r="AL41" s="55">
        <v>27.43</v>
      </c>
      <c r="AM41" s="55">
        <f t="shared" si="0"/>
        <v>8.6000000000000014</v>
      </c>
      <c r="AN41" s="71">
        <f>AL41+6.64</f>
        <v>34.07</v>
      </c>
      <c r="AO41" s="55">
        <v>30.51</v>
      </c>
      <c r="AP41" s="55">
        <f>AJ41-AO41</f>
        <v>5.0999999999999979</v>
      </c>
      <c r="AQ41" s="71">
        <f t="shared" si="1"/>
        <v>36.660000000000004</v>
      </c>
      <c r="AZ41" s="73">
        <v>35.61</v>
      </c>
      <c r="BA41" s="73">
        <v>32.76</v>
      </c>
      <c r="BB41" s="55">
        <v>27.43</v>
      </c>
      <c r="BC41" s="55">
        <f t="shared" si="2"/>
        <v>5.3299999999999983</v>
      </c>
      <c r="BD41" s="71">
        <f t="shared" si="3"/>
        <v>32.97</v>
      </c>
      <c r="BE41" s="55">
        <v>30.51</v>
      </c>
      <c r="BF41" s="55">
        <f t="shared" si="4"/>
        <v>2.2499999999999964</v>
      </c>
      <c r="BG41" s="71">
        <f t="shared" si="5"/>
        <v>35.28</v>
      </c>
      <c r="BJ41" s="73">
        <v>35.61</v>
      </c>
      <c r="BK41" s="73">
        <v>32.76</v>
      </c>
      <c r="BL41" s="55">
        <v>27.43</v>
      </c>
      <c r="BM41" s="55">
        <f t="shared" si="6"/>
        <v>6.7550000000000026</v>
      </c>
      <c r="BN41" s="71">
        <f t="shared" si="7"/>
        <v>33.65</v>
      </c>
      <c r="BO41" s="55">
        <v>30.51</v>
      </c>
      <c r="BP41" s="55">
        <f t="shared" si="8"/>
        <v>3.6750000000000007</v>
      </c>
      <c r="BQ41" s="71">
        <f t="shared" si="9"/>
        <v>35.97</v>
      </c>
    </row>
    <row r="42" spans="1:69">
      <c r="A42" s="42">
        <v>31.25</v>
      </c>
      <c r="B42" s="34">
        <v>34.14</v>
      </c>
      <c r="C42" s="34">
        <v>34.22</v>
      </c>
      <c r="D42" s="34">
        <v>32.119999999999997</v>
      </c>
      <c r="F42" s="42">
        <v>31.25</v>
      </c>
      <c r="G42" s="34">
        <v>34.14</v>
      </c>
      <c r="H42" s="34">
        <v>34.22</v>
      </c>
      <c r="I42" s="34">
        <v>32.119999999999997</v>
      </c>
      <c r="J42" s="55">
        <v>28.2</v>
      </c>
      <c r="K42" s="55">
        <v>27.63</v>
      </c>
      <c r="AI42" s="74">
        <v>34.14</v>
      </c>
      <c r="AJ42" s="74">
        <v>34.22</v>
      </c>
      <c r="AK42" s="74">
        <v>32.119999999999997</v>
      </c>
      <c r="AL42" s="55">
        <v>28.2</v>
      </c>
      <c r="AM42" s="55">
        <f t="shared" si="0"/>
        <v>5.9400000000000013</v>
      </c>
      <c r="AN42" s="71">
        <f>AL42+6.64</f>
        <v>34.839999999999996</v>
      </c>
      <c r="AO42" s="55">
        <v>27.63</v>
      </c>
      <c r="AP42" s="55">
        <f>AJ42-AO42</f>
        <v>6.59</v>
      </c>
      <c r="AQ42" s="71">
        <f t="shared" si="1"/>
        <v>33.78</v>
      </c>
      <c r="AZ42" s="74">
        <v>34.22</v>
      </c>
      <c r="BA42" s="74">
        <v>32.119999999999997</v>
      </c>
      <c r="BB42" s="55">
        <v>28.2</v>
      </c>
      <c r="BC42" s="55">
        <f t="shared" si="2"/>
        <v>3.9199999999999982</v>
      </c>
      <c r="BD42" s="71">
        <f t="shared" si="3"/>
        <v>33.74</v>
      </c>
      <c r="BE42" s="55">
        <v>27.63</v>
      </c>
      <c r="BF42" s="55">
        <f t="shared" si="4"/>
        <v>4.4899999999999984</v>
      </c>
      <c r="BG42" s="71">
        <f t="shared" si="5"/>
        <v>32.4</v>
      </c>
      <c r="BJ42" s="74">
        <v>34.22</v>
      </c>
      <c r="BK42" s="74">
        <v>32.119999999999997</v>
      </c>
      <c r="BL42" s="55">
        <v>28.2</v>
      </c>
      <c r="BM42" s="55">
        <f t="shared" si="6"/>
        <v>4.9700000000000024</v>
      </c>
      <c r="BN42" s="71">
        <f t="shared" si="7"/>
        <v>34.42</v>
      </c>
      <c r="BO42" s="55">
        <v>27.63</v>
      </c>
      <c r="BP42" s="55">
        <f t="shared" si="8"/>
        <v>5.5400000000000027</v>
      </c>
      <c r="BQ42" s="71">
        <f t="shared" si="9"/>
        <v>33.089999999999996</v>
      </c>
    </row>
    <row r="43" spans="1:69">
      <c r="A43" s="42">
        <v>29.29</v>
      </c>
      <c r="B43" s="34">
        <v>32.58</v>
      </c>
      <c r="C43" s="34">
        <v>33.1</v>
      </c>
      <c r="D43" s="34">
        <v>31.73</v>
      </c>
      <c r="F43" s="42">
        <v>29.29</v>
      </c>
      <c r="G43" s="34">
        <v>32.58</v>
      </c>
      <c r="H43" s="34">
        <v>33.1</v>
      </c>
      <c r="I43" s="34">
        <v>31.73</v>
      </c>
      <c r="J43" s="55">
        <v>26.2</v>
      </c>
      <c r="K43" s="55">
        <v>27.11</v>
      </c>
      <c r="AI43" s="74">
        <v>32.58</v>
      </c>
      <c r="AJ43" s="74">
        <v>33.1</v>
      </c>
      <c r="AK43" s="74">
        <v>31.73</v>
      </c>
      <c r="AL43" s="55">
        <v>26.2</v>
      </c>
      <c r="AM43" s="55">
        <f t="shared" si="0"/>
        <v>6.379999999999999</v>
      </c>
      <c r="AN43" s="71">
        <f>AL43+6.64</f>
        <v>32.839999999999996</v>
      </c>
      <c r="AO43" s="55">
        <v>27.11</v>
      </c>
      <c r="AP43" s="55">
        <f>AJ43-AO43</f>
        <v>5.990000000000002</v>
      </c>
      <c r="AQ43" s="71">
        <f t="shared" si="1"/>
        <v>33.26</v>
      </c>
      <c r="AZ43" s="74">
        <v>33.1</v>
      </c>
      <c r="BA43" s="74">
        <v>31.73</v>
      </c>
      <c r="BB43" s="55">
        <v>26.2</v>
      </c>
      <c r="BC43" s="55">
        <f t="shared" si="2"/>
        <v>5.5300000000000011</v>
      </c>
      <c r="BD43" s="71">
        <f t="shared" si="3"/>
        <v>31.74</v>
      </c>
      <c r="BE43" s="55">
        <v>27.11</v>
      </c>
      <c r="BF43" s="55">
        <f t="shared" si="4"/>
        <v>4.620000000000001</v>
      </c>
      <c r="BG43" s="71">
        <f t="shared" si="5"/>
        <v>31.88</v>
      </c>
      <c r="BJ43" s="74">
        <v>33.1</v>
      </c>
      <c r="BK43" s="74">
        <v>31.73</v>
      </c>
      <c r="BL43" s="55">
        <v>26.2</v>
      </c>
      <c r="BM43" s="55">
        <f t="shared" si="6"/>
        <v>6.2149999999999999</v>
      </c>
      <c r="BN43" s="71">
        <f t="shared" si="7"/>
        <v>32.42</v>
      </c>
      <c r="BO43" s="55">
        <v>27.11</v>
      </c>
      <c r="BP43" s="55">
        <f t="shared" si="8"/>
        <v>5.3049999999999997</v>
      </c>
      <c r="BQ43" s="71">
        <f t="shared" si="9"/>
        <v>32.57</v>
      </c>
    </row>
    <row r="44" spans="1:69">
      <c r="A44" s="42">
        <v>29.12</v>
      </c>
      <c r="B44" s="34">
        <v>35.659999999999997</v>
      </c>
      <c r="C44" s="34">
        <v>34.590000000000003</v>
      </c>
      <c r="D44" s="34">
        <v>33.33</v>
      </c>
      <c r="F44" s="42">
        <v>29.12</v>
      </c>
      <c r="G44" s="34">
        <v>35.659999999999997</v>
      </c>
      <c r="H44" s="34">
        <v>34.590000000000003</v>
      </c>
      <c r="I44" s="34">
        <v>33.33</v>
      </c>
      <c r="J44" s="55">
        <v>27.18</v>
      </c>
      <c r="K44" s="55">
        <v>27.54</v>
      </c>
      <c r="AI44" s="74">
        <v>35.659999999999997</v>
      </c>
      <c r="AJ44" s="74">
        <v>34.590000000000003</v>
      </c>
      <c r="AK44" s="74">
        <v>33.33</v>
      </c>
      <c r="AL44" s="55">
        <v>27.18</v>
      </c>
      <c r="AM44" s="55">
        <f t="shared" si="0"/>
        <v>8.4799999999999969</v>
      </c>
      <c r="AN44" s="71">
        <f>AL44+6.64</f>
        <v>33.82</v>
      </c>
      <c r="AO44" s="55">
        <v>27.54</v>
      </c>
      <c r="AP44" s="55">
        <f>AJ44-AO44</f>
        <v>7.0500000000000043</v>
      </c>
      <c r="AQ44" s="71">
        <f t="shared" si="1"/>
        <v>33.69</v>
      </c>
      <c r="AZ44" s="74">
        <v>34.590000000000003</v>
      </c>
      <c r="BA44" s="74">
        <v>33.33</v>
      </c>
      <c r="BB44" s="55">
        <v>27.18</v>
      </c>
      <c r="BC44" s="55">
        <f t="shared" si="2"/>
        <v>6.1499999999999986</v>
      </c>
      <c r="BD44" s="71">
        <f t="shared" si="3"/>
        <v>32.72</v>
      </c>
      <c r="BE44" s="55">
        <v>27.54</v>
      </c>
      <c r="BF44" s="55">
        <f t="shared" si="4"/>
        <v>5.7899999999999991</v>
      </c>
      <c r="BG44" s="71">
        <f t="shared" si="5"/>
        <v>32.31</v>
      </c>
      <c r="BJ44" s="74">
        <v>34.590000000000003</v>
      </c>
      <c r="BK44" s="74">
        <v>33.33</v>
      </c>
      <c r="BL44" s="55">
        <v>27.18</v>
      </c>
      <c r="BM44" s="55">
        <f t="shared" si="6"/>
        <v>6.7800000000000011</v>
      </c>
      <c r="BN44" s="71">
        <f t="shared" si="7"/>
        <v>33.4</v>
      </c>
      <c r="BO44" s="55">
        <v>27.54</v>
      </c>
      <c r="BP44" s="55">
        <f t="shared" si="8"/>
        <v>6.4200000000000017</v>
      </c>
      <c r="BQ44" s="71">
        <f t="shared" si="9"/>
        <v>33</v>
      </c>
    </row>
    <row r="45" spans="1:69">
      <c r="A45" s="42">
        <v>28.58</v>
      </c>
      <c r="B45" s="34">
        <v>34.17</v>
      </c>
      <c r="C45" s="34">
        <v>33.71</v>
      </c>
      <c r="D45" s="34">
        <v>32.590000000000003</v>
      </c>
      <c r="F45" s="42">
        <v>28.58</v>
      </c>
      <c r="G45" s="34">
        <v>34.17</v>
      </c>
      <c r="H45" s="34">
        <v>33.71</v>
      </c>
      <c r="I45" s="34">
        <v>32.590000000000003</v>
      </c>
      <c r="J45" s="55">
        <v>26.85</v>
      </c>
      <c r="K45" s="55">
        <v>27.36</v>
      </c>
      <c r="AI45" s="74">
        <v>34.17</v>
      </c>
      <c r="AJ45" s="74">
        <v>33.71</v>
      </c>
      <c r="AK45" s="74">
        <v>32.590000000000003</v>
      </c>
      <c r="AL45" s="55">
        <v>26.85</v>
      </c>
      <c r="AM45" s="55">
        <f t="shared" si="0"/>
        <v>7.32</v>
      </c>
      <c r="AN45" s="71">
        <f>AL45+6.64</f>
        <v>33.49</v>
      </c>
      <c r="AO45" s="55">
        <v>27.36</v>
      </c>
      <c r="AP45" s="55">
        <f>AJ45-AO45</f>
        <v>6.3500000000000014</v>
      </c>
      <c r="AQ45" s="71">
        <f t="shared" si="1"/>
        <v>33.51</v>
      </c>
      <c r="AZ45" s="74">
        <v>33.71</v>
      </c>
      <c r="BA45" s="74">
        <v>32.590000000000003</v>
      </c>
      <c r="BB45" s="55">
        <v>26.85</v>
      </c>
      <c r="BC45" s="55">
        <f t="shared" si="2"/>
        <v>5.740000000000002</v>
      </c>
      <c r="BD45" s="71">
        <f t="shared" si="3"/>
        <v>32.39</v>
      </c>
      <c r="BE45" s="55">
        <v>27.36</v>
      </c>
      <c r="BF45" s="55">
        <f t="shared" si="4"/>
        <v>5.230000000000004</v>
      </c>
      <c r="BG45" s="71">
        <f t="shared" si="5"/>
        <v>32.129999999999995</v>
      </c>
      <c r="BJ45" s="74">
        <v>33.71</v>
      </c>
      <c r="BK45" s="74">
        <v>32.590000000000003</v>
      </c>
      <c r="BL45" s="55">
        <v>26.85</v>
      </c>
      <c r="BM45" s="55">
        <f t="shared" si="6"/>
        <v>6.3000000000000043</v>
      </c>
      <c r="BN45" s="71">
        <f t="shared" si="7"/>
        <v>33.07</v>
      </c>
      <c r="BO45" s="55">
        <v>27.36</v>
      </c>
      <c r="BP45" s="55">
        <f t="shared" si="8"/>
        <v>5.7900000000000063</v>
      </c>
      <c r="BQ45" s="71">
        <f t="shared" si="9"/>
        <v>32.82</v>
      </c>
    </row>
    <row r="46" spans="1:69">
      <c r="A46" s="42">
        <v>28.62</v>
      </c>
      <c r="B46" s="34">
        <v>34.71</v>
      </c>
      <c r="C46" s="34">
        <v>34.840000000000003</v>
      </c>
      <c r="D46" s="34">
        <v>34.380000000000003</v>
      </c>
      <c r="F46" s="42">
        <v>28.62</v>
      </c>
      <c r="G46" s="34">
        <v>34.71</v>
      </c>
      <c r="H46" s="34">
        <v>34.840000000000003</v>
      </c>
      <c r="I46" s="34">
        <v>34.380000000000003</v>
      </c>
      <c r="J46" s="55">
        <v>26.89</v>
      </c>
      <c r="K46" s="55">
        <v>29.02</v>
      </c>
      <c r="AI46" s="74">
        <v>34.71</v>
      </c>
      <c r="AJ46" s="74">
        <v>34.840000000000003</v>
      </c>
      <c r="AK46" s="74">
        <v>34.380000000000003</v>
      </c>
      <c r="AL46" s="55">
        <v>26.89</v>
      </c>
      <c r="AM46" s="55">
        <f t="shared" si="0"/>
        <v>7.82</v>
      </c>
      <c r="AN46" s="71">
        <f>AL46+6.64</f>
        <v>33.53</v>
      </c>
      <c r="AO46" s="55">
        <v>29.02</v>
      </c>
      <c r="AP46" s="55">
        <f>AJ46-AO46</f>
        <v>5.8200000000000038</v>
      </c>
      <c r="AQ46" s="71">
        <f t="shared" si="1"/>
        <v>35.17</v>
      </c>
      <c r="AZ46" s="74">
        <v>34.840000000000003</v>
      </c>
      <c r="BA46" s="74">
        <v>34.380000000000003</v>
      </c>
      <c r="BB46" s="55">
        <v>26.89</v>
      </c>
      <c r="BC46" s="55">
        <f t="shared" si="2"/>
        <v>7.490000000000002</v>
      </c>
      <c r="BD46" s="71">
        <f t="shared" si="3"/>
        <v>32.43</v>
      </c>
      <c r="BE46" s="55">
        <v>29.02</v>
      </c>
      <c r="BF46" s="55">
        <f t="shared" si="4"/>
        <v>5.360000000000003</v>
      </c>
      <c r="BG46" s="71">
        <f t="shared" si="5"/>
        <v>33.79</v>
      </c>
      <c r="BJ46" s="74">
        <v>34.840000000000003</v>
      </c>
      <c r="BK46" s="74">
        <v>34.380000000000003</v>
      </c>
      <c r="BL46" s="55">
        <v>26.89</v>
      </c>
      <c r="BM46" s="55">
        <f t="shared" si="6"/>
        <v>7.7199999999999989</v>
      </c>
      <c r="BN46" s="71">
        <f t="shared" si="7"/>
        <v>33.11</v>
      </c>
      <c r="BO46" s="55">
        <v>29.02</v>
      </c>
      <c r="BP46" s="55">
        <f t="shared" si="8"/>
        <v>5.59</v>
      </c>
      <c r="BQ46" s="71">
        <f t="shared" si="9"/>
        <v>34.479999999999997</v>
      </c>
    </row>
    <row r="47" spans="1:69">
      <c r="A47" s="42">
        <v>29.8</v>
      </c>
      <c r="B47" s="34">
        <v>33.43</v>
      </c>
      <c r="C47" s="34">
        <v>33.49</v>
      </c>
      <c r="D47" s="34">
        <v>32.479999999999997</v>
      </c>
      <c r="F47" s="42">
        <v>29.8</v>
      </c>
      <c r="G47" s="34">
        <v>33.43</v>
      </c>
      <c r="H47" s="34">
        <v>33.49</v>
      </c>
      <c r="I47" s="34">
        <v>32.479999999999997</v>
      </c>
      <c r="J47" s="55">
        <v>26.44</v>
      </c>
      <c r="K47" s="55">
        <v>27.35</v>
      </c>
      <c r="AI47" s="74">
        <v>33.43</v>
      </c>
      <c r="AJ47" s="74">
        <v>33.49</v>
      </c>
      <c r="AK47" s="74">
        <v>32.479999999999997</v>
      </c>
      <c r="AL47" s="55">
        <v>26.44</v>
      </c>
      <c r="AM47" s="55">
        <f t="shared" si="0"/>
        <v>6.9899999999999984</v>
      </c>
      <c r="AN47" s="71">
        <f>AL47+6.64</f>
        <v>33.08</v>
      </c>
      <c r="AO47" s="55">
        <v>27.35</v>
      </c>
      <c r="AP47" s="55">
        <f>AJ47-AO47</f>
        <v>6.1400000000000006</v>
      </c>
      <c r="AQ47" s="71">
        <f t="shared" si="1"/>
        <v>33.5</v>
      </c>
      <c r="AZ47" s="74">
        <v>33.49</v>
      </c>
      <c r="BA47" s="74">
        <v>32.479999999999997</v>
      </c>
      <c r="BB47" s="55">
        <v>26.44</v>
      </c>
      <c r="BC47" s="55">
        <f t="shared" si="2"/>
        <v>6.0399999999999956</v>
      </c>
      <c r="BD47" s="71">
        <f t="shared" si="3"/>
        <v>31.98</v>
      </c>
      <c r="BE47" s="55">
        <v>27.35</v>
      </c>
      <c r="BF47" s="55">
        <f t="shared" si="4"/>
        <v>5.1299999999999955</v>
      </c>
      <c r="BG47" s="71">
        <f t="shared" si="5"/>
        <v>32.120000000000005</v>
      </c>
      <c r="BJ47" s="74">
        <v>33.49</v>
      </c>
      <c r="BK47" s="74">
        <v>32.479999999999997</v>
      </c>
      <c r="BL47" s="55">
        <v>26.44</v>
      </c>
      <c r="BM47" s="55">
        <f t="shared" si="6"/>
        <v>6.5449999999999982</v>
      </c>
      <c r="BN47" s="71">
        <f t="shared" si="7"/>
        <v>32.660000000000004</v>
      </c>
      <c r="BO47" s="55">
        <v>27.35</v>
      </c>
      <c r="BP47" s="55">
        <f t="shared" si="8"/>
        <v>5.634999999999998</v>
      </c>
      <c r="BQ47" s="71">
        <f t="shared" si="9"/>
        <v>32.81</v>
      </c>
    </row>
    <row r="48" spans="1:69">
      <c r="A48" s="42">
        <v>28.03</v>
      </c>
      <c r="B48" s="34">
        <v>33.229999999999997</v>
      </c>
      <c r="C48" s="34">
        <v>32.5</v>
      </c>
      <c r="D48" s="34">
        <v>32.729999999999997</v>
      </c>
      <c r="F48" s="42">
        <v>28.03</v>
      </c>
      <c r="G48" s="34">
        <v>33.229999999999997</v>
      </c>
      <c r="H48" s="34">
        <v>32.5</v>
      </c>
      <c r="I48" s="34">
        <v>32.729999999999997</v>
      </c>
      <c r="J48" s="55">
        <v>26.08</v>
      </c>
      <c r="K48" s="55">
        <v>27.11</v>
      </c>
      <c r="AI48" s="74">
        <v>33.229999999999997</v>
      </c>
      <c r="AJ48" s="74">
        <v>32.5</v>
      </c>
      <c r="AK48" s="74">
        <v>32.729999999999997</v>
      </c>
      <c r="AL48" s="55">
        <v>26.08</v>
      </c>
      <c r="AM48" s="55">
        <f t="shared" si="0"/>
        <v>7.1499999999999986</v>
      </c>
      <c r="AN48" s="71">
        <f>AL48+6.64</f>
        <v>32.72</v>
      </c>
      <c r="AO48" s="55">
        <v>27.11</v>
      </c>
      <c r="AP48" s="55">
        <f>AJ48-AO48</f>
        <v>5.3900000000000006</v>
      </c>
      <c r="AQ48" s="71">
        <f t="shared" si="1"/>
        <v>33.26</v>
      </c>
      <c r="AZ48" s="74">
        <v>32.5</v>
      </c>
      <c r="BA48" s="74">
        <v>32.729999999999997</v>
      </c>
      <c r="BB48" s="55">
        <v>26.08</v>
      </c>
      <c r="BC48" s="55">
        <f t="shared" si="2"/>
        <v>6.6499999999999986</v>
      </c>
      <c r="BD48" s="71">
        <f t="shared" si="3"/>
        <v>31.619999999999997</v>
      </c>
      <c r="BE48" s="55">
        <v>27.11</v>
      </c>
      <c r="BF48" s="55">
        <f t="shared" si="4"/>
        <v>5.6199999999999974</v>
      </c>
      <c r="BG48" s="71">
        <f t="shared" si="5"/>
        <v>31.88</v>
      </c>
      <c r="BJ48" s="74">
        <v>32.5</v>
      </c>
      <c r="BK48" s="74">
        <v>32.729999999999997</v>
      </c>
      <c r="BL48" s="55">
        <v>26.08</v>
      </c>
      <c r="BM48" s="55">
        <f t="shared" si="6"/>
        <v>6.5349999999999966</v>
      </c>
      <c r="BN48" s="71">
        <f t="shared" si="7"/>
        <v>32.299999999999997</v>
      </c>
      <c r="BO48" s="55">
        <v>27.11</v>
      </c>
      <c r="BP48" s="55">
        <f t="shared" si="8"/>
        <v>5.5049999999999955</v>
      </c>
      <c r="BQ48" s="71">
        <f t="shared" si="9"/>
        <v>32.57</v>
      </c>
    </row>
    <row r="49" spans="1:69">
      <c r="A49" s="42">
        <v>31.26</v>
      </c>
      <c r="B49" s="34">
        <v>33.75</v>
      </c>
      <c r="C49" s="34">
        <v>33.520000000000003</v>
      </c>
      <c r="D49" s="34">
        <v>33.74</v>
      </c>
      <c r="F49" s="42">
        <v>31.26</v>
      </c>
      <c r="G49" s="34">
        <v>33.75</v>
      </c>
      <c r="H49" s="34">
        <v>33.520000000000003</v>
      </c>
      <c r="I49" s="34">
        <v>33.74</v>
      </c>
      <c r="J49" s="55">
        <v>27.09</v>
      </c>
      <c r="K49" s="55">
        <v>28.25</v>
      </c>
      <c r="AI49" s="74">
        <v>33.75</v>
      </c>
      <c r="AJ49" s="74">
        <v>33.520000000000003</v>
      </c>
      <c r="AK49" s="74">
        <v>33.74</v>
      </c>
      <c r="AL49" s="55">
        <v>27.09</v>
      </c>
      <c r="AM49" s="55">
        <f t="shared" si="0"/>
        <v>6.66</v>
      </c>
      <c r="AN49" s="71">
        <f>AL49+6.64</f>
        <v>33.729999999999997</v>
      </c>
      <c r="AO49" s="55">
        <v>28.25</v>
      </c>
      <c r="AP49" s="55">
        <f>AJ49-AO49</f>
        <v>5.2700000000000031</v>
      </c>
      <c r="AQ49" s="71">
        <f t="shared" si="1"/>
        <v>34.4</v>
      </c>
      <c r="AZ49" s="74">
        <v>33.520000000000003</v>
      </c>
      <c r="BA49" s="74">
        <v>33.74</v>
      </c>
      <c r="BB49" s="55">
        <v>27.09</v>
      </c>
      <c r="BC49" s="55">
        <f t="shared" si="2"/>
        <v>6.6500000000000021</v>
      </c>
      <c r="BD49" s="71">
        <f t="shared" si="3"/>
        <v>32.630000000000003</v>
      </c>
      <c r="BE49" s="55">
        <v>28.25</v>
      </c>
      <c r="BF49" s="55">
        <f t="shared" si="4"/>
        <v>5.490000000000002</v>
      </c>
      <c r="BG49" s="71">
        <f t="shared" si="5"/>
        <v>33.019999999999996</v>
      </c>
      <c r="BJ49" s="74">
        <v>33.520000000000003</v>
      </c>
      <c r="BK49" s="74">
        <v>33.74</v>
      </c>
      <c r="BL49" s="55">
        <v>27.09</v>
      </c>
      <c r="BM49" s="55">
        <f t="shared" si="6"/>
        <v>6.5400000000000027</v>
      </c>
      <c r="BN49" s="71">
        <f t="shared" si="7"/>
        <v>33.31</v>
      </c>
      <c r="BO49" s="55">
        <v>28.25</v>
      </c>
      <c r="BP49" s="55">
        <f t="shared" si="8"/>
        <v>5.3800000000000026</v>
      </c>
      <c r="BQ49" s="71">
        <f t="shared" si="9"/>
        <v>33.71</v>
      </c>
    </row>
    <row r="50" spans="1:69">
      <c r="J50" s="55">
        <v>23.63</v>
      </c>
      <c r="K50" s="55">
        <v>24.94</v>
      </c>
      <c r="AL50" s="55">
        <v>23.63</v>
      </c>
      <c r="AM50" s="55">
        <f>AVERAGE(AM2:AM49)</f>
        <v>6.6434042553191492</v>
      </c>
      <c r="AN50" s="71">
        <f>AL50+6.64</f>
        <v>30.27</v>
      </c>
      <c r="AO50" s="55">
        <v>24.94</v>
      </c>
      <c r="AP50" s="55">
        <f>AVERAGE(AP2:AP49)</f>
        <v>6.145624999999999</v>
      </c>
      <c r="AQ50" s="71">
        <f t="shared" si="1"/>
        <v>31.090000000000003</v>
      </c>
      <c r="BB50" s="55">
        <v>23.63</v>
      </c>
      <c r="BC50" s="55">
        <f>AVERAGE(BC2:BC49)</f>
        <v>5.536249999999999</v>
      </c>
      <c r="BD50" s="71">
        <f t="shared" si="3"/>
        <v>29.169999999999998</v>
      </c>
      <c r="BE50" s="55">
        <v>24.94</v>
      </c>
      <c r="BF50" s="55">
        <f>AVERAGE(BF2:BF49)</f>
        <v>4.7781249999999993</v>
      </c>
      <c r="BG50" s="71">
        <f t="shared" si="5"/>
        <v>29.71</v>
      </c>
      <c r="BL50" s="55">
        <v>23.63</v>
      </c>
      <c r="BM50" s="55">
        <f>AVERAGE(BM2:BM49)</f>
        <v>6.2200000000000024</v>
      </c>
      <c r="BN50" s="71">
        <f t="shared" si="7"/>
        <v>29.849999999999998</v>
      </c>
      <c r="BO50" s="55">
        <v>24.94</v>
      </c>
      <c r="BP50" s="55">
        <f>AVERAGE(BP2:BP49)</f>
        <v>5.4618750000000018</v>
      </c>
      <c r="BQ50" s="71">
        <f t="shared" si="9"/>
        <v>30.400000000000002</v>
      </c>
    </row>
    <row r="51" spans="1:69">
      <c r="J51" s="55">
        <v>23.64</v>
      </c>
      <c r="K51" s="55">
        <v>24.8</v>
      </c>
      <c r="AL51" s="55">
        <v>23.64</v>
      </c>
      <c r="AN51" s="71">
        <f>AL51+6.64</f>
        <v>30.28</v>
      </c>
      <c r="AO51" s="55">
        <v>24.8</v>
      </c>
      <c r="AQ51" s="71">
        <f t="shared" si="1"/>
        <v>30.950000000000003</v>
      </c>
      <c r="BB51" s="55">
        <v>23.64</v>
      </c>
      <c r="BD51" s="71">
        <f t="shared" si="3"/>
        <v>29.18</v>
      </c>
      <c r="BE51" s="55">
        <v>24.8</v>
      </c>
      <c r="BG51" s="71">
        <f t="shared" si="5"/>
        <v>29.57</v>
      </c>
      <c r="BL51" s="55">
        <v>23.64</v>
      </c>
      <c r="BN51" s="71">
        <f t="shared" si="7"/>
        <v>29.86</v>
      </c>
      <c r="BO51" s="55">
        <v>24.8</v>
      </c>
      <c r="BQ51" s="71">
        <f t="shared" si="9"/>
        <v>30.26</v>
      </c>
    </row>
    <row r="52" spans="1:69">
      <c r="J52" s="55">
        <v>23.75</v>
      </c>
      <c r="K52" s="55">
        <v>24.63</v>
      </c>
      <c r="AL52" s="55">
        <v>23.75</v>
      </c>
      <c r="AN52" s="71">
        <f>AL52+6.64</f>
        <v>30.39</v>
      </c>
      <c r="AO52" s="55">
        <v>24.63</v>
      </c>
      <c r="AQ52" s="71">
        <f t="shared" si="1"/>
        <v>30.78</v>
      </c>
      <c r="BB52" s="55">
        <v>23.75</v>
      </c>
      <c r="BD52" s="71">
        <f t="shared" si="3"/>
        <v>29.29</v>
      </c>
      <c r="BE52" s="55">
        <v>24.63</v>
      </c>
      <c r="BG52" s="71">
        <f t="shared" si="5"/>
        <v>29.4</v>
      </c>
      <c r="BL52" s="55">
        <v>23.75</v>
      </c>
      <c r="BN52" s="71">
        <f t="shared" si="7"/>
        <v>29.97</v>
      </c>
      <c r="BO52" s="55">
        <v>24.63</v>
      </c>
      <c r="BQ52" s="71">
        <f t="shared" si="9"/>
        <v>30.09</v>
      </c>
    </row>
    <row r="53" spans="1:69">
      <c r="J53" s="55">
        <v>23.9</v>
      </c>
      <c r="K53" s="55">
        <v>24.86</v>
      </c>
      <c r="AL53" s="55">
        <v>23.9</v>
      </c>
      <c r="AN53" s="71">
        <f>AL53+6.64</f>
        <v>30.54</v>
      </c>
      <c r="AO53" s="55">
        <v>24.86</v>
      </c>
      <c r="AQ53" s="71">
        <f t="shared" si="1"/>
        <v>31.009999999999998</v>
      </c>
      <c r="BB53" s="55">
        <v>23.9</v>
      </c>
      <c r="BD53" s="71">
        <f t="shared" si="3"/>
        <v>29.439999999999998</v>
      </c>
      <c r="BE53" s="55">
        <v>24.86</v>
      </c>
      <c r="BG53" s="71">
        <f t="shared" si="5"/>
        <v>29.63</v>
      </c>
      <c r="BL53" s="55">
        <v>23.9</v>
      </c>
      <c r="BN53" s="71">
        <f t="shared" si="7"/>
        <v>30.119999999999997</v>
      </c>
      <c r="BO53" s="55">
        <v>24.86</v>
      </c>
      <c r="BQ53" s="71">
        <f t="shared" si="9"/>
        <v>30.32</v>
      </c>
    </row>
    <row r="54" spans="1:69">
      <c r="J54" s="55">
        <v>23.59</v>
      </c>
      <c r="K54" s="55">
        <v>24.15</v>
      </c>
      <c r="AL54" s="55">
        <v>23.59</v>
      </c>
      <c r="AN54" s="71">
        <f>AL54+6.64</f>
        <v>30.23</v>
      </c>
      <c r="AO54" s="55">
        <v>24.15</v>
      </c>
      <c r="AQ54" s="71">
        <f t="shared" si="1"/>
        <v>30.299999999999997</v>
      </c>
      <c r="BB54" s="55">
        <v>23.59</v>
      </c>
      <c r="BD54" s="71">
        <f t="shared" si="3"/>
        <v>29.13</v>
      </c>
      <c r="BE54" s="55">
        <v>24.15</v>
      </c>
      <c r="BG54" s="71">
        <f t="shared" si="5"/>
        <v>28.919999999999998</v>
      </c>
      <c r="BL54" s="55">
        <v>23.59</v>
      </c>
      <c r="BN54" s="71">
        <f t="shared" si="7"/>
        <v>29.81</v>
      </c>
      <c r="BO54" s="55">
        <v>24.15</v>
      </c>
      <c r="BQ54" s="71">
        <f t="shared" si="9"/>
        <v>29.61</v>
      </c>
    </row>
    <row r="55" spans="1:69">
      <c r="J55" s="55">
        <v>23.91</v>
      </c>
      <c r="K55" s="55">
        <v>24.57</v>
      </c>
      <c r="AL55" s="55">
        <v>23.91</v>
      </c>
      <c r="AN55" s="71">
        <f>AL55+6.64</f>
        <v>30.55</v>
      </c>
      <c r="AO55" s="55">
        <v>24.57</v>
      </c>
      <c r="AQ55" s="71">
        <f t="shared" si="1"/>
        <v>30.72</v>
      </c>
      <c r="BB55" s="55">
        <v>23.91</v>
      </c>
      <c r="BD55" s="71">
        <f t="shared" si="3"/>
        <v>29.45</v>
      </c>
      <c r="BE55" s="55">
        <v>24.57</v>
      </c>
      <c r="BG55" s="71">
        <f t="shared" si="5"/>
        <v>29.34</v>
      </c>
      <c r="BL55" s="55">
        <v>23.91</v>
      </c>
      <c r="BN55" s="71">
        <f t="shared" si="7"/>
        <v>30.13</v>
      </c>
      <c r="BO55" s="55">
        <v>24.57</v>
      </c>
      <c r="BQ55" s="71">
        <f t="shared" si="9"/>
        <v>30.03</v>
      </c>
    </row>
    <row r="56" spans="1:69">
      <c r="J56" s="55">
        <v>25</v>
      </c>
      <c r="K56" s="55">
        <v>26.53</v>
      </c>
      <c r="AL56" s="55">
        <v>25</v>
      </c>
      <c r="AN56" s="71">
        <f>AL56+6.64</f>
        <v>31.64</v>
      </c>
      <c r="AO56" s="55">
        <v>26.53</v>
      </c>
      <c r="AQ56" s="71">
        <f t="shared" si="1"/>
        <v>32.68</v>
      </c>
      <c r="BB56" s="55">
        <v>25</v>
      </c>
      <c r="BD56" s="71">
        <f t="shared" si="3"/>
        <v>30.54</v>
      </c>
      <c r="BE56" s="55">
        <v>26.53</v>
      </c>
      <c r="BG56" s="71">
        <f t="shared" si="5"/>
        <v>31.3</v>
      </c>
      <c r="BL56" s="55">
        <v>25</v>
      </c>
      <c r="BN56" s="71">
        <f t="shared" si="7"/>
        <v>31.22</v>
      </c>
      <c r="BO56" s="55">
        <v>26.53</v>
      </c>
      <c r="BQ56" s="71">
        <f t="shared" si="9"/>
        <v>31.990000000000002</v>
      </c>
    </row>
    <row r="57" spans="1:69">
      <c r="J57" s="55">
        <v>26.28</v>
      </c>
      <c r="K57" s="55">
        <v>27.71</v>
      </c>
      <c r="AL57" s="55">
        <v>26.28</v>
      </c>
      <c r="AN57" s="71">
        <f>AL57+6.64</f>
        <v>32.92</v>
      </c>
      <c r="AO57" s="55">
        <v>27.71</v>
      </c>
      <c r="AQ57" s="71">
        <f t="shared" si="1"/>
        <v>33.86</v>
      </c>
      <c r="BB57" s="55">
        <v>26.28</v>
      </c>
      <c r="BD57" s="71">
        <f t="shared" si="3"/>
        <v>31.82</v>
      </c>
      <c r="BE57" s="55">
        <v>27.71</v>
      </c>
      <c r="BG57" s="71">
        <f t="shared" si="5"/>
        <v>32.480000000000004</v>
      </c>
      <c r="BL57" s="55">
        <v>26.28</v>
      </c>
      <c r="BN57" s="71">
        <f t="shared" si="7"/>
        <v>32.5</v>
      </c>
      <c r="BO57" s="55">
        <v>27.71</v>
      </c>
      <c r="BQ57" s="71">
        <f t="shared" si="9"/>
        <v>33.17</v>
      </c>
    </row>
    <row r="58" spans="1:69">
      <c r="F58" s="42"/>
      <c r="G58" s="34"/>
      <c r="H58" s="34"/>
      <c r="I58" s="34"/>
      <c r="J58" s="55">
        <v>24.24</v>
      </c>
      <c r="K58" s="55">
        <v>25.07</v>
      </c>
      <c r="AI58" s="74"/>
      <c r="AJ58" s="74"/>
      <c r="AK58" s="74"/>
      <c r="AL58" s="55">
        <v>24.24</v>
      </c>
      <c r="AN58" s="71">
        <f>AL58+6.64</f>
        <v>30.88</v>
      </c>
      <c r="AO58" s="55">
        <v>25.07</v>
      </c>
      <c r="AQ58" s="71">
        <f t="shared" si="1"/>
        <v>31.22</v>
      </c>
      <c r="AZ58" s="74"/>
      <c r="BA58" s="74"/>
      <c r="BB58" s="55">
        <v>24.24</v>
      </c>
      <c r="BD58" s="71">
        <f t="shared" si="3"/>
        <v>29.779999999999998</v>
      </c>
      <c r="BE58" s="55">
        <v>25.07</v>
      </c>
      <c r="BG58" s="71">
        <f t="shared" si="5"/>
        <v>29.84</v>
      </c>
      <c r="BJ58" s="74"/>
      <c r="BK58" s="74"/>
      <c r="BL58" s="55">
        <v>24.24</v>
      </c>
      <c r="BN58" s="71">
        <f t="shared" si="7"/>
        <v>30.459999999999997</v>
      </c>
      <c r="BO58" s="55">
        <v>25.07</v>
      </c>
      <c r="BQ58" s="71">
        <f t="shared" si="9"/>
        <v>30.53</v>
      </c>
    </row>
    <row r="59" spans="1:69">
      <c r="F59" s="42"/>
      <c r="G59" s="34"/>
      <c r="H59" s="34"/>
      <c r="I59" s="34"/>
      <c r="J59" s="55">
        <v>23.15</v>
      </c>
      <c r="K59" s="55">
        <v>24.48</v>
      </c>
      <c r="AI59" s="74"/>
      <c r="AJ59" s="74"/>
      <c r="AK59" s="74"/>
      <c r="AL59" s="55">
        <v>23.15</v>
      </c>
      <c r="AN59" s="71">
        <f>AL59+6.64</f>
        <v>29.79</v>
      </c>
      <c r="AO59" s="55">
        <v>24.48</v>
      </c>
      <c r="AQ59" s="71">
        <f t="shared" si="1"/>
        <v>30.630000000000003</v>
      </c>
      <c r="AZ59" s="74"/>
      <c r="BA59" s="74"/>
      <c r="BB59" s="55">
        <v>23.15</v>
      </c>
      <c r="BD59" s="71">
        <f t="shared" si="3"/>
        <v>28.689999999999998</v>
      </c>
      <c r="BE59" s="55">
        <v>24.48</v>
      </c>
      <c r="BG59" s="71">
        <f t="shared" si="5"/>
        <v>29.25</v>
      </c>
      <c r="BJ59" s="74"/>
      <c r="BK59" s="74"/>
      <c r="BL59" s="55">
        <v>23.15</v>
      </c>
      <c r="BN59" s="71">
        <f t="shared" si="7"/>
        <v>29.369999999999997</v>
      </c>
      <c r="BO59" s="55">
        <v>24.48</v>
      </c>
      <c r="BQ59" s="71">
        <f t="shared" si="9"/>
        <v>29.94</v>
      </c>
    </row>
    <row r="60" spans="1:69">
      <c r="F60" s="42"/>
      <c r="G60" s="34"/>
      <c r="H60" s="34"/>
      <c r="I60" s="34"/>
      <c r="J60" s="55">
        <v>22.5</v>
      </c>
      <c r="K60" s="55">
        <v>23.93</v>
      </c>
      <c r="AI60" s="74"/>
      <c r="AJ60" s="74"/>
      <c r="AK60" s="74"/>
      <c r="AL60" s="55">
        <v>22.5</v>
      </c>
      <c r="AN60" s="71">
        <f>AL60+6.64</f>
        <v>29.14</v>
      </c>
      <c r="AO60" s="55">
        <v>23.93</v>
      </c>
      <c r="AQ60" s="71">
        <f t="shared" si="1"/>
        <v>30.08</v>
      </c>
      <c r="AZ60" s="74"/>
      <c r="BA60" s="74"/>
      <c r="BB60" s="55">
        <v>22.5</v>
      </c>
      <c r="BD60" s="71">
        <f t="shared" si="3"/>
        <v>28.04</v>
      </c>
      <c r="BE60" s="55">
        <v>23.93</v>
      </c>
      <c r="BG60" s="71">
        <f t="shared" si="5"/>
        <v>28.7</v>
      </c>
      <c r="BJ60" s="74"/>
      <c r="BK60" s="74"/>
      <c r="BL60" s="55">
        <v>22.5</v>
      </c>
      <c r="BN60" s="71">
        <f t="shared" si="7"/>
        <v>28.72</v>
      </c>
      <c r="BO60" s="55">
        <v>23.93</v>
      </c>
      <c r="BQ60" s="71">
        <f t="shared" si="9"/>
        <v>29.39</v>
      </c>
    </row>
    <row r="61" spans="1:69">
      <c r="F61" s="42"/>
      <c r="G61" s="34"/>
      <c r="H61" s="34"/>
      <c r="I61" s="34"/>
      <c r="J61" s="55">
        <v>22.38</v>
      </c>
      <c r="K61" s="55">
        <v>23.22</v>
      </c>
      <c r="AI61" s="74"/>
      <c r="AJ61" s="74"/>
      <c r="AK61" s="74"/>
      <c r="AL61" s="55">
        <v>22.38</v>
      </c>
      <c r="AN61" s="71">
        <f>AL61+6.64</f>
        <v>29.02</v>
      </c>
      <c r="AO61" s="55">
        <v>23.22</v>
      </c>
      <c r="AQ61" s="71">
        <f t="shared" si="1"/>
        <v>29.369999999999997</v>
      </c>
      <c r="AZ61" s="74"/>
      <c r="BA61" s="74"/>
      <c r="BB61" s="55">
        <v>22.38</v>
      </c>
      <c r="BD61" s="71">
        <f t="shared" si="3"/>
        <v>27.919999999999998</v>
      </c>
      <c r="BE61" s="55">
        <v>23.22</v>
      </c>
      <c r="BG61" s="71">
        <f t="shared" si="5"/>
        <v>27.99</v>
      </c>
      <c r="BJ61" s="74"/>
      <c r="BK61" s="74"/>
      <c r="BL61" s="55">
        <v>22.38</v>
      </c>
      <c r="BN61" s="71">
        <f t="shared" si="7"/>
        <v>28.599999999999998</v>
      </c>
      <c r="BO61" s="55">
        <v>23.22</v>
      </c>
      <c r="BQ61" s="71">
        <f t="shared" si="9"/>
        <v>28.68</v>
      </c>
    </row>
    <row r="62" spans="1:69">
      <c r="F62" s="42"/>
      <c r="G62" s="34"/>
      <c r="H62" s="34"/>
      <c r="I62" s="34"/>
      <c r="J62" s="55">
        <v>23.56</v>
      </c>
      <c r="K62" s="55">
        <v>24.59</v>
      </c>
      <c r="AI62" s="74"/>
      <c r="AJ62" s="74"/>
      <c r="AK62" s="74"/>
      <c r="AL62" s="55">
        <v>23.56</v>
      </c>
      <c r="AN62" s="71">
        <f>AL62+6.64</f>
        <v>30.2</v>
      </c>
      <c r="AO62" s="55">
        <v>24.59</v>
      </c>
      <c r="AQ62" s="71">
        <f t="shared" si="1"/>
        <v>30.740000000000002</v>
      </c>
      <c r="AZ62" s="74"/>
      <c r="BA62" s="74"/>
      <c r="BB62" s="55">
        <v>23.56</v>
      </c>
      <c r="BD62" s="71">
        <f t="shared" si="3"/>
        <v>29.099999999999998</v>
      </c>
      <c r="BE62" s="55">
        <v>24.59</v>
      </c>
      <c r="BG62" s="71">
        <f t="shared" si="5"/>
        <v>29.36</v>
      </c>
      <c r="BJ62" s="74"/>
      <c r="BK62" s="74"/>
      <c r="BL62" s="55">
        <v>23.56</v>
      </c>
      <c r="BN62" s="71">
        <f t="shared" si="7"/>
        <v>29.779999999999998</v>
      </c>
      <c r="BO62" s="55">
        <v>24.59</v>
      </c>
      <c r="BQ62" s="71">
        <f t="shared" si="9"/>
        <v>30.05</v>
      </c>
    </row>
    <row r="63" spans="1:69">
      <c r="F63" s="42"/>
      <c r="G63" s="34"/>
      <c r="H63" s="34"/>
      <c r="I63" s="34"/>
      <c r="J63" s="55">
        <v>23.38</v>
      </c>
      <c r="K63" s="55">
        <v>24.21</v>
      </c>
      <c r="AI63" s="74"/>
      <c r="AJ63" s="74"/>
      <c r="AK63" s="74"/>
      <c r="AL63" s="55">
        <v>23.38</v>
      </c>
      <c r="AN63" s="71">
        <f>AL63+6.64</f>
        <v>30.02</v>
      </c>
      <c r="AO63" s="55">
        <v>24.21</v>
      </c>
      <c r="AQ63" s="71">
        <f t="shared" si="1"/>
        <v>30.36</v>
      </c>
      <c r="AZ63" s="74"/>
      <c r="BA63" s="74"/>
      <c r="BB63" s="55">
        <v>23.38</v>
      </c>
      <c r="BD63" s="71">
        <f t="shared" si="3"/>
        <v>28.919999999999998</v>
      </c>
      <c r="BE63" s="55">
        <v>24.21</v>
      </c>
      <c r="BG63" s="71">
        <f t="shared" si="5"/>
        <v>28.98</v>
      </c>
      <c r="BJ63" s="74"/>
      <c r="BK63" s="74"/>
      <c r="BL63" s="55">
        <v>23.38</v>
      </c>
      <c r="BN63" s="71">
        <f t="shared" si="7"/>
        <v>29.599999999999998</v>
      </c>
      <c r="BO63" s="55">
        <v>24.21</v>
      </c>
      <c r="BQ63" s="71">
        <f t="shared" si="9"/>
        <v>29.67</v>
      </c>
    </row>
    <row r="64" spans="1:69">
      <c r="F64" s="42"/>
      <c r="G64" s="34"/>
      <c r="H64" s="34"/>
      <c r="I64" s="34"/>
      <c r="J64" s="55">
        <v>23.17</v>
      </c>
      <c r="K64" s="55">
        <v>24.24</v>
      </c>
      <c r="AI64" s="74"/>
      <c r="AJ64" s="74"/>
      <c r="AK64" s="74"/>
      <c r="AL64" s="55">
        <v>23.17</v>
      </c>
      <c r="AN64" s="71">
        <f>AL64+6.64</f>
        <v>29.810000000000002</v>
      </c>
      <c r="AO64" s="55">
        <v>24.24</v>
      </c>
      <c r="AQ64" s="71">
        <f t="shared" si="1"/>
        <v>30.39</v>
      </c>
      <c r="AZ64" s="74"/>
      <c r="BA64" s="74"/>
      <c r="BB64" s="55">
        <v>23.17</v>
      </c>
      <c r="BD64" s="71">
        <f t="shared" si="3"/>
        <v>28.71</v>
      </c>
      <c r="BE64" s="55">
        <v>24.24</v>
      </c>
      <c r="BG64" s="71">
        <f t="shared" si="5"/>
        <v>29.009999999999998</v>
      </c>
      <c r="BJ64" s="74"/>
      <c r="BK64" s="74"/>
      <c r="BL64" s="55">
        <v>23.17</v>
      </c>
      <c r="BN64" s="71">
        <f t="shared" si="7"/>
        <v>29.39</v>
      </c>
      <c r="BO64" s="55">
        <v>24.24</v>
      </c>
      <c r="BQ64" s="71">
        <f t="shared" si="9"/>
        <v>29.7</v>
      </c>
    </row>
    <row r="65" spans="6:69">
      <c r="F65" s="42"/>
      <c r="G65" s="34"/>
      <c r="H65" s="34"/>
      <c r="I65" s="34"/>
      <c r="J65" s="55">
        <v>23.15</v>
      </c>
      <c r="K65" s="55">
        <v>23.81</v>
      </c>
      <c r="AI65" s="74"/>
      <c r="AJ65" s="74"/>
      <c r="AK65" s="74"/>
      <c r="AL65" s="55">
        <v>23.15</v>
      </c>
      <c r="AN65" s="71">
        <f>AL65+6.64</f>
        <v>29.79</v>
      </c>
      <c r="AO65" s="55">
        <v>23.81</v>
      </c>
      <c r="AQ65" s="71">
        <f t="shared" si="1"/>
        <v>29.96</v>
      </c>
      <c r="AZ65" s="74"/>
      <c r="BA65" s="74"/>
      <c r="BB65" s="55">
        <v>23.15</v>
      </c>
      <c r="BD65" s="71">
        <f t="shared" si="3"/>
        <v>28.689999999999998</v>
      </c>
      <c r="BE65" s="55">
        <v>23.81</v>
      </c>
      <c r="BG65" s="71">
        <f t="shared" si="5"/>
        <v>28.58</v>
      </c>
      <c r="BJ65" s="74"/>
      <c r="BK65" s="74"/>
      <c r="BL65" s="55">
        <v>23.15</v>
      </c>
      <c r="BN65" s="71">
        <f t="shared" si="7"/>
        <v>29.369999999999997</v>
      </c>
      <c r="BO65" s="55">
        <v>23.81</v>
      </c>
      <c r="BQ65" s="71">
        <f t="shared" si="9"/>
        <v>29.27</v>
      </c>
    </row>
    <row r="66" spans="6:69">
      <c r="J66" s="55">
        <v>24.31</v>
      </c>
      <c r="K66" s="55">
        <v>25.06</v>
      </c>
      <c r="AL66" s="55">
        <v>24.31</v>
      </c>
      <c r="AN66" s="71">
        <f>AL66+6.64</f>
        <v>30.95</v>
      </c>
      <c r="AO66" s="55">
        <v>25.06</v>
      </c>
      <c r="AQ66" s="71">
        <f t="shared" si="1"/>
        <v>31.21</v>
      </c>
      <c r="BB66" s="55">
        <v>24.31</v>
      </c>
      <c r="BD66" s="71">
        <f t="shared" si="3"/>
        <v>29.849999999999998</v>
      </c>
      <c r="BE66" s="55">
        <v>25.06</v>
      </c>
      <c r="BG66" s="71">
        <f t="shared" si="5"/>
        <v>29.83</v>
      </c>
      <c r="BL66" s="55">
        <v>24.31</v>
      </c>
      <c r="BN66" s="71">
        <f t="shared" si="7"/>
        <v>30.529999999999998</v>
      </c>
      <c r="BO66" s="55">
        <v>25.06</v>
      </c>
      <c r="BQ66" s="71">
        <f t="shared" si="9"/>
        <v>30.52</v>
      </c>
    </row>
    <row r="67" spans="6:69">
      <c r="J67" s="55">
        <v>24.17</v>
      </c>
      <c r="K67" s="55">
        <v>24.56</v>
      </c>
      <c r="AL67" s="55">
        <v>24.17</v>
      </c>
      <c r="AN67" s="71">
        <f>AL67+6.64</f>
        <v>30.810000000000002</v>
      </c>
      <c r="AO67" s="55">
        <v>24.56</v>
      </c>
      <c r="AQ67" s="71">
        <f t="shared" ref="AQ67:AQ73" si="10">AO67+6.15</f>
        <v>30.71</v>
      </c>
      <c r="BB67" s="55">
        <v>24.17</v>
      </c>
      <c r="BD67" s="71">
        <f t="shared" ref="BD67:BD73" si="11">BB67+5.54</f>
        <v>29.71</v>
      </c>
      <c r="BE67" s="55">
        <v>24.56</v>
      </c>
      <c r="BG67" s="71">
        <f t="shared" ref="BG67:BG73" si="12">BE67+4.77</f>
        <v>29.33</v>
      </c>
      <c r="BL67" s="55">
        <v>24.17</v>
      </c>
      <c r="BN67" s="71">
        <f t="shared" ref="BN67:BN73" si="13">BL67+6.22</f>
        <v>30.39</v>
      </c>
      <c r="BO67" s="55">
        <v>24.56</v>
      </c>
      <c r="BQ67" s="71">
        <f t="shared" ref="BQ67:BQ73" si="14">BO67+5.46</f>
        <v>30.02</v>
      </c>
    </row>
    <row r="68" spans="6:69">
      <c r="J68" s="55">
        <v>23.86</v>
      </c>
      <c r="K68" s="55">
        <v>23.9</v>
      </c>
      <c r="AL68" s="55">
        <v>23.86</v>
      </c>
      <c r="AN68" s="71">
        <f>AL68+6.64</f>
        <v>30.5</v>
      </c>
      <c r="AO68" s="55">
        <v>23.9</v>
      </c>
      <c r="AQ68" s="71">
        <f t="shared" si="10"/>
        <v>30.049999999999997</v>
      </c>
      <c r="BB68" s="55">
        <v>23.86</v>
      </c>
      <c r="BD68" s="71">
        <f t="shared" si="11"/>
        <v>29.4</v>
      </c>
      <c r="BE68" s="55">
        <v>23.9</v>
      </c>
      <c r="BG68" s="71">
        <f t="shared" si="12"/>
        <v>28.669999999999998</v>
      </c>
      <c r="BL68" s="55">
        <v>23.86</v>
      </c>
      <c r="BN68" s="71">
        <f t="shared" si="13"/>
        <v>30.08</v>
      </c>
      <c r="BO68" s="55">
        <v>23.9</v>
      </c>
      <c r="BQ68" s="71">
        <f t="shared" si="14"/>
        <v>29.36</v>
      </c>
    </row>
    <row r="69" spans="6:69">
      <c r="J69" s="55">
        <v>22.85</v>
      </c>
      <c r="K69" s="55">
        <v>23.68</v>
      </c>
      <c r="AL69" s="55">
        <v>22.85</v>
      </c>
      <c r="AN69" s="71">
        <f>AL69+6.64</f>
        <v>29.490000000000002</v>
      </c>
      <c r="AO69" s="55">
        <v>23.68</v>
      </c>
      <c r="AQ69" s="71">
        <f t="shared" si="10"/>
        <v>29.83</v>
      </c>
      <c r="BB69" s="55">
        <v>22.85</v>
      </c>
      <c r="BD69" s="71">
        <f t="shared" si="11"/>
        <v>28.39</v>
      </c>
      <c r="BE69" s="55">
        <v>23.68</v>
      </c>
      <c r="BG69" s="71">
        <f t="shared" si="12"/>
        <v>28.45</v>
      </c>
      <c r="BL69" s="55">
        <v>22.85</v>
      </c>
      <c r="BN69" s="71">
        <f t="shared" si="13"/>
        <v>29.07</v>
      </c>
      <c r="BO69" s="55">
        <v>23.68</v>
      </c>
      <c r="BQ69" s="71">
        <f t="shared" si="14"/>
        <v>29.14</v>
      </c>
    </row>
    <row r="70" spans="6:69">
      <c r="J70" s="55">
        <v>22.58</v>
      </c>
      <c r="K70" s="55">
        <v>24.35</v>
      </c>
      <c r="AL70" s="55">
        <v>22.58</v>
      </c>
      <c r="AN70" s="71">
        <f>AL70+6.64</f>
        <v>29.22</v>
      </c>
      <c r="AO70" s="55">
        <v>24.35</v>
      </c>
      <c r="AQ70" s="71">
        <f t="shared" si="10"/>
        <v>30.5</v>
      </c>
      <c r="BB70" s="55">
        <v>22.58</v>
      </c>
      <c r="BD70" s="71">
        <f t="shared" si="11"/>
        <v>28.119999999999997</v>
      </c>
      <c r="BE70" s="55">
        <v>24.35</v>
      </c>
      <c r="BG70" s="71">
        <f t="shared" si="12"/>
        <v>29.12</v>
      </c>
      <c r="BL70" s="55">
        <v>22.58</v>
      </c>
      <c r="BN70" s="71">
        <f t="shared" si="13"/>
        <v>28.799999999999997</v>
      </c>
      <c r="BO70" s="55">
        <v>24.35</v>
      </c>
      <c r="BQ70" s="71">
        <f t="shared" si="14"/>
        <v>29.810000000000002</v>
      </c>
    </row>
    <row r="71" spans="6:69">
      <c r="J71" s="55">
        <v>24.01</v>
      </c>
      <c r="K71" s="55">
        <v>25.86</v>
      </c>
      <c r="AL71" s="55">
        <v>24.01</v>
      </c>
      <c r="AN71" s="71">
        <f>AL71+6.64</f>
        <v>30.650000000000002</v>
      </c>
      <c r="AO71" s="55">
        <v>25.86</v>
      </c>
      <c r="AQ71" s="71">
        <f t="shared" si="10"/>
        <v>32.01</v>
      </c>
      <c r="BB71" s="55">
        <v>24.01</v>
      </c>
      <c r="BD71" s="71">
        <f t="shared" si="11"/>
        <v>29.55</v>
      </c>
      <c r="BE71" s="55">
        <v>25.86</v>
      </c>
      <c r="BG71" s="71">
        <f t="shared" si="12"/>
        <v>30.63</v>
      </c>
      <c r="BL71" s="55">
        <v>24.01</v>
      </c>
      <c r="BN71" s="71">
        <f t="shared" si="13"/>
        <v>30.23</v>
      </c>
      <c r="BO71" s="55">
        <v>25.86</v>
      </c>
      <c r="BQ71" s="71">
        <f t="shared" si="14"/>
        <v>31.32</v>
      </c>
    </row>
    <row r="72" spans="6:69">
      <c r="J72" s="55">
        <v>23.56</v>
      </c>
      <c r="K72" s="55">
        <v>24.72</v>
      </c>
      <c r="AL72" s="55">
        <v>23.56</v>
      </c>
      <c r="AN72" s="71">
        <f>AL72+6.64</f>
        <v>30.2</v>
      </c>
      <c r="AO72" s="55">
        <v>24.72</v>
      </c>
      <c r="AQ72" s="71">
        <f t="shared" si="10"/>
        <v>30.869999999999997</v>
      </c>
      <c r="BB72" s="55">
        <v>23.56</v>
      </c>
      <c r="BD72" s="71">
        <f t="shared" si="11"/>
        <v>29.099999999999998</v>
      </c>
      <c r="BE72" s="55">
        <v>24.72</v>
      </c>
      <c r="BG72" s="71">
        <f t="shared" si="12"/>
        <v>29.49</v>
      </c>
      <c r="BL72" s="55">
        <v>23.56</v>
      </c>
      <c r="BN72" s="71">
        <f t="shared" si="13"/>
        <v>29.779999999999998</v>
      </c>
      <c r="BO72" s="55">
        <v>24.72</v>
      </c>
      <c r="BQ72" s="71">
        <f t="shared" si="14"/>
        <v>30.18</v>
      </c>
    </row>
    <row r="73" spans="6:69">
      <c r="J73" s="55">
        <v>22.9</v>
      </c>
      <c r="K73" s="55">
        <v>23.51</v>
      </c>
      <c r="AL73" s="55">
        <v>22.9</v>
      </c>
      <c r="AN73" s="71">
        <f>AL73+6.64</f>
        <v>29.54</v>
      </c>
      <c r="AO73" s="55">
        <v>23.51</v>
      </c>
      <c r="AQ73" s="71">
        <f t="shared" si="10"/>
        <v>29.660000000000004</v>
      </c>
      <c r="BB73" s="55">
        <v>22.9</v>
      </c>
      <c r="BD73" s="71">
        <f t="shared" si="11"/>
        <v>28.439999999999998</v>
      </c>
      <c r="BE73" s="55">
        <v>23.51</v>
      </c>
      <c r="BG73" s="71">
        <f t="shared" si="12"/>
        <v>28.28</v>
      </c>
      <c r="BL73" s="55">
        <v>22.9</v>
      </c>
      <c r="BN73" s="71">
        <f t="shared" si="13"/>
        <v>29.119999999999997</v>
      </c>
      <c r="BO73" s="55">
        <v>23.51</v>
      </c>
      <c r="BQ73" s="71">
        <f t="shared" si="14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048576"/>
    </sheetView>
  </sheetViews>
  <sheetFormatPr baseColWidth="10" defaultRowHeight="12" x14ac:dyDescent="0"/>
  <cols>
    <col min="1" max="4" width="14.5" style="16" customWidth="1"/>
  </cols>
  <sheetData>
    <row r="1" spans="1:4" ht="30">
      <c r="A1" s="29" t="s">
        <v>38</v>
      </c>
      <c r="B1" s="29" t="s">
        <v>160</v>
      </c>
      <c r="C1" s="29" t="s">
        <v>161</v>
      </c>
      <c r="D1" s="29" t="s">
        <v>29</v>
      </c>
    </row>
    <row r="2" spans="1:4">
      <c r="A2" s="16">
        <v>28.95</v>
      </c>
      <c r="B2" s="16">
        <f>D2-A2</f>
        <v>3.0399999999999991</v>
      </c>
      <c r="C2" s="18">
        <f>A2+5.87</f>
        <v>34.82</v>
      </c>
      <c r="D2" s="16">
        <v>31.99</v>
      </c>
    </row>
    <row r="3" spans="1:4">
      <c r="A3" s="16">
        <v>29.32</v>
      </c>
      <c r="B3" s="16">
        <f t="shared" ref="B3:B49" si="0">D3-A3</f>
        <v>2.0399999999999991</v>
      </c>
      <c r="C3" s="18">
        <f t="shared" ref="C3:C49" si="1">A3+5.87</f>
        <v>35.19</v>
      </c>
      <c r="D3" s="16">
        <v>31.36</v>
      </c>
    </row>
    <row r="4" spans="1:4">
      <c r="A4" s="16">
        <v>28.31</v>
      </c>
      <c r="B4" s="16">
        <f t="shared" si="0"/>
        <v>3.3000000000000007</v>
      </c>
      <c r="C4" s="18">
        <f t="shared" si="1"/>
        <v>34.18</v>
      </c>
      <c r="D4" s="16">
        <v>31.61</v>
      </c>
    </row>
    <row r="5" spans="1:4">
      <c r="A5" s="16">
        <v>28.16</v>
      </c>
      <c r="B5" s="16">
        <f t="shared" si="0"/>
        <v>3.16</v>
      </c>
      <c r="C5" s="18">
        <f t="shared" si="1"/>
        <v>34.03</v>
      </c>
      <c r="D5" s="16">
        <v>31.32</v>
      </c>
    </row>
    <row r="6" spans="1:4">
      <c r="A6" s="16">
        <v>26.86</v>
      </c>
      <c r="B6" s="16">
        <f t="shared" si="0"/>
        <v>3.5600000000000023</v>
      </c>
      <c r="C6" s="18">
        <f t="shared" si="1"/>
        <v>32.729999999999997</v>
      </c>
      <c r="D6" s="16">
        <v>30.42</v>
      </c>
    </row>
    <row r="7" spans="1:4">
      <c r="A7" s="16">
        <v>31.44</v>
      </c>
      <c r="B7" s="16">
        <f t="shared" si="0"/>
        <v>5.3000000000000007</v>
      </c>
      <c r="C7" s="18">
        <f t="shared" si="1"/>
        <v>37.31</v>
      </c>
      <c r="D7" s="16">
        <v>36.74</v>
      </c>
    </row>
    <row r="8" spans="1:4">
      <c r="A8" s="16">
        <v>28.2</v>
      </c>
      <c r="B8" s="16">
        <f t="shared" si="0"/>
        <v>2.5800000000000018</v>
      </c>
      <c r="C8" s="18">
        <f t="shared" si="1"/>
        <v>34.07</v>
      </c>
      <c r="D8" s="16">
        <v>30.78</v>
      </c>
    </row>
    <row r="9" spans="1:4">
      <c r="A9" s="16">
        <v>27.47</v>
      </c>
      <c r="B9" s="16">
        <f t="shared" si="0"/>
        <v>2.7000000000000028</v>
      </c>
      <c r="C9" s="18">
        <f t="shared" si="1"/>
        <v>33.339999999999996</v>
      </c>
      <c r="D9" s="16">
        <v>30.17</v>
      </c>
    </row>
    <row r="10" spans="1:4">
      <c r="A10" s="42">
        <v>26.3</v>
      </c>
      <c r="B10" s="42">
        <f t="shared" si="0"/>
        <v>6.66</v>
      </c>
      <c r="C10" s="44">
        <f t="shared" si="1"/>
        <v>32.17</v>
      </c>
      <c r="D10" s="42">
        <v>32.96</v>
      </c>
    </row>
    <row r="11" spans="1:4">
      <c r="A11" s="42">
        <v>25.72</v>
      </c>
      <c r="B11" s="42">
        <f t="shared" si="0"/>
        <v>6.7100000000000009</v>
      </c>
      <c r="C11" s="44">
        <f t="shared" si="1"/>
        <v>31.59</v>
      </c>
      <c r="D11" s="42">
        <v>32.43</v>
      </c>
    </row>
    <row r="12" spans="1:4">
      <c r="A12" s="42">
        <v>26.64</v>
      </c>
      <c r="B12" s="42">
        <f t="shared" si="0"/>
        <v>5.32</v>
      </c>
      <c r="C12" s="44">
        <f t="shared" si="1"/>
        <v>32.51</v>
      </c>
      <c r="D12" s="42">
        <v>31.96</v>
      </c>
    </row>
    <row r="13" spans="1:4">
      <c r="A13" s="42">
        <v>25.07</v>
      </c>
      <c r="B13" s="42">
        <f t="shared" si="0"/>
        <v>7.6700000000000017</v>
      </c>
      <c r="C13" s="44">
        <f t="shared" si="1"/>
        <v>30.94</v>
      </c>
      <c r="D13" s="42">
        <v>32.74</v>
      </c>
    </row>
    <row r="14" spans="1:4">
      <c r="A14" s="42">
        <v>25.19</v>
      </c>
      <c r="B14" s="42">
        <f t="shared" si="0"/>
        <v>6.870000000000001</v>
      </c>
      <c r="C14" s="44">
        <f t="shared" si="1"/>
        <v>31.060000000000002</v>
      </c>
      <c r="D14" s="42">
        <v>32.06</v>
      </c>
    </row>
    <row r="15" spans="1:4">
      <c r="A15" s="42">
        <v>26.06</v>
      </c>
      <c r="B15" s="42">
        <f t="shared" si="0"/>
        <v>6.5999999999999979</v>
      </c>
      <c r="C15" s="44">
        <f t="shared" si="1"/>
        <v>31.93</v>
      </c>
      <c r="D15" s="42">
        <v>32.659999999999997</v>
      </c>
    </row>
    <row r="16" spans="1:4">
      <c r="A16" s="42">
        <v>25.09</v>
      </c>
      <c r="B16" s="42">
        <f t="shared" si="0"/>
        <v>8.02</v>
      </c>
      <c r="C16" s="44">
        <f t="shared" si="1"/>
        <v>30.96</v>
      </c>
      <c r="D16" s="42">
        <v>33.11</v>
      </c>
    </row>
    <row r="17" spans="1:4">
      <c r="A17" s="42">
        <v>26.76</v>
      </c>
      <c r="B17" s="42">
        <f t="shared" si="0"/>
        <v>7.7399999999999984</v>
      </c>
      <c r="C17" s="44">
        <f t="shared" si="1"/>
        <v>32.630000000000003</v>
      </c>
      <c r="D17" s="42">
        <v>34.5</v>
      </c>
    </row>
    <row r="18" spans="1:4">
      <c r="A18" s="16">
        <v>25.03</v>
      </c>
      <c r="B18" s="16">
        <f t="shared" si="0"/>
        <v>5.3900000000000006</v>
      </c>
      <c r="C18" s="18">
        <f t="shared" si="1"/>
        <v>30.900000000000002</v>
      </c>
      <c r="D18" s="16">
        <v>30.42</v>
      </c>
    </row>
    <row r="19" spans="1:4">
      <c r="A19" s="16">
        <v>24.68</v>
      </c>
      <c r="B19" s="16">
        <f t="shared" si="0"/>
        <v>4.5100000000000016</v>
      </c>
      <c r="C19" s="18">
        <f t="shared" si="1"/>
        <v>30.55</v>
      </c>
      <c r="D19" s="16">
        <v>29.19</v>
      </c>
    </row>
    <row r="20" spans="1:4">
      <c r="A20" s="16">
        <v>24.14</v>
      </c>
      <c r="B20" s="16">
        <f t="shared" si="0"/>
        <v>6.48</v>
      </c>
      <c r="C20" s="18">
        <f t="shared" si="1"/>
        <v>30.01</v>
      </c>
      <c r="D20" s="16">
        <v>30.62</v>
      </c>
    </row>
    <row r="21" spans="1:4">
      <c r="A21" s="16">
        <v>24.62</v>
      </c>
      <c r="B21" s="16">
        <f t="shared" si="0"/>
        <v>5.7799999999999976</v>
      </c>
      <c r="C21" s="18">
        <f t="shared" si="1"/>
        <v>30.490000000000002</v>
      </c>
      <c r="D21" s="16">
        <v>30.4</v>
      </c>
    </row>
    <row r="22" spans="1:4">
      <c r="A22" s="16">
        <v>24.24</v>
      </c>
      <c r="B22" s="16">
        <f t="shared" si="0"/>
        <v>6.75</v>
      </c>
      <c r="C22" s="18">
        <f t="shared" si="1"/>
        <v>30.11</v>
      </c>
      <c r="D22" s="16">
        <v>30.99</v>
      </c>
    </row>
    <row r="23" spans="1:4">
      <c r="A23" s="16">
        <v>24.25</v>
      </c>
      <c r="B23" s="16">
        <f t="shared" si="0"/>
        <v>6.52</v>
      </c>
      <c r="C23" s="18">
        <f t="shared" si="1"/>
        <v>30.12</v>
      </c>
      <c r="D23" s="16">
        <v>30.77</v>
      </c>
    </row>
    <row r="24" spans="1:4">
      <c r="A24" s="16">
        <v>25.6</v>
      </c>
      <c r="B24" s="16">
        <f t="shared" si="0"/>
        <v>7.1299999999999955</v>
      </c>
      <c r="C24" s="18">
        <f t="shared" si="1"/>
        <v>31.470000000000002</v>
      </c>
      <c r="D24" s="16">
        <v>32.729999999999997</v>
      </c>
    </row>
    <row r="25" spans="1:4">
      <c r="A25" s="16">
        <v>26.2</v>
      </c>
      <c r="B25" s="16">
        <f t="shared" si="0"/>
        <v>5.5800000000000018</v>
      </c>
      <c r="C25" s="18">
        <f t="shared" si="1"/>
        <v>32.07</v>
      </c>
      <c r="D25" s="16">
        <v>31.78</v>
      </c>
    </row>
    <row r="26" spans="1:4">
      <c r="A26" s="42">
        <v>26.82</v>
      </c>
      <c r="B26" s="42">
        <f t="shared" si="0"/>
        <v>4.3299999999999983</v>
      </c>
      <c r="C26" s="44">
        <f t="shared" si="1"/>
        <v>32.69</v>
      </c>
      <c r="D26" s="42">
        <v>31.15</v>
      </c>
    </row>
    <row r="27" spans="1:4">
      <c r="A27" s="42">
        <v>27.17</v>
      </c>
      <c r="B27" s="42">
        <f t="shared" si="0"/>
        <v>3.7099999999999973</v>
      </c>
      <c r="C27" s="44">
        <f t="shared" si="1"/>
        <v>33.04</v>
      </c>
      <c r="D27" s="42">
        <v>30.88</v>
      </c>
    </row>
    <row r="28" spans="1:4">
      <c r="A28" s="42">
        <v>24.1</v>
      </c>
      <c r="B28" s="42">
        <f t="shared" si="0"/>
        <v>5.0399999999999991</v>
      </c>
      <c r="C28" s="44">
        <f t="shared" si="1"/>
        <v>29.970000000000002</v>
      </c>
      <c r="D28" s="42">
        <v>29.14</v>
      </c>
    </row>
    <row r="29" spans="1:4">
      <c r="A29" s="42">
        <v>26.42</v>
      </c>
      <c r="B29" s="42">
        <f t="shared" si="0"/>
        <v>4.9699999999999989</v>
      </c>
      <c r="C29" s="44">
        <f t="shared" si="1"/>
        <v>32.29</v>
      </c>
      <c r="D29" s="42">
        <v>31.39</v>
      </c>
    </row>
    <row r="30" spans="1:4">
      <c r="A30" s="42">
        <v>27.44</v>
      </c>
      <c r="B30" s="42">
        <f t="shared" si="0"/>
        <v>3.34</v>
      </c>
      <c r="C30" s="44">
        <f t="shared" si="1"/>
        <v>33.31</v>
      </c>
      <c r="D30" s="42">
        <v>30.78</v>
      </c>
    </row>
    <row r="31" spans="1:4">
      <c r="A31" s="42">
        <v>24.49</v>
      </c>
      <c r="B31" s="42">
        <f t="shared" si="0"/>
        <v>6.3000000000000007</v>
      </c>
      <c r="C31" s="44">
        <f t="shared" si="1"/>
        <v>30.36</v>
      </c>
      <c r="D31" s="42">
        <v>30.79</v>
      </c>
    </row>
    <row r="32" spans="1:4">
      <c r="A32" s="42">
        <v>27.13</v>
      </c>
      <c r="B32" s="42">
        <f t="shared" si="0"/>
        <v>4.370000000000001</v>
      </c>
      <c r="C32" s="44">
        <f t="shared" si="1"/>
        <v>33</v>
      </c>
      <c r="D32" s="42">
        <v>31.5</v>
      </c>
    </row>
    <row r="33" spans="1:4">
      <c r="A33" s="42">
        <v>28.71</v>
      </c>
      <c r="B33" s="42">
        <f t="shared" si="0"/>
        <v>2.5700000000000003</v>
      </c>
      <c r="C33" s="44">
        <f t="shared" si="1"/>
        <v>34.58</v>
      </c>
      <c r="D33" s="42">
        <v>31.28</v>
      </c>
    </row>
    <row r="34" spans="1:4">
      <c r="A34" s="16">
        <v>25.21</v>
      </c>
      <c r="B34" s="16">
        <f t="shared" si="0"/>
        <v>6.8699999999999974</v>
      </c>
      <c r="C34" s="18">
        <f t="shared" si="1"/>
        <v>31.080000000000002</v>
      </c>
      <c r="D34" s="16">
        <v>32.08</v>
      </c>
    </row>
    <row r="35" spans="1:4">
      <c r="A35" s="16">
        <v>25.01</v>
      </c>
      <c r="B35" s="16">
        <f t="shared" si="0"/>
        <v>8.9699999999999953</v>
      </c>
      <c r="C35" s="18">
        <f t="shared" si="1"/>
        <v>30.880000000000003</v>
      </c>
      <c r="D35" s="16">
        <v>33.979999999999997</v>
      </c>
    </row>
    <row r="36" spans="1:4">
      <c r="A36" s="16">
        <v>23.92</v>
      </c>
      <c r="B36" s="16">
        <f t="shared" si="0"/>
        <v>8.7999999999999972</v>
      </c>
      <c r="C36" s="18">
        <f t="shared" si="1"/>
        <v>29.790000000000003</v>
      </c>
      <c r="D36" s="16">
        <v>32.72</v>
      </c>
    </row>
    <row r="37" spans="1:4">
      <c r="A37" s="16">
        <v>23.87</v>
      </c>
      <c r="B37" s="16">
        <f t="shared" si="0"/>
        <v>9.7200000000000024</v>
      </c>
      <c r="C37" s="18">
        <f t="shared" si="1"/>
        <v>29.740000000000002</v>
      </c>
      <c r="D37" s="16">
        <v>33.590000000000003</v>
      </c>
    </row>
    <row r="38" spans="1:4">
      <c r="A38" s="16">
        <v>23.14</v>
      </c>
      <c r="B38" s="16">
        <f t="shared" si="0"/>
        <v>7.6499999999999986</v>
      </c>
      <c r="C38" s="18">
        <f t="shared" si="1"/>
        <v>29.01</v>
      </c>
      <c r="D38" s="16">
        <v>30.79</v>
      </c>
    </row>
    <row r="39" spans="1:4">
      <c r="A39" s="16">
        <v>23.88</v>
      </c>
      <c r="B39" s="16">
        <f t="shared" si="0"/>
        <v>6.7100000000000009</v>
      </c>
      <c r="C39" s="18">
        <f t="shared" si="1"/>
        <v>29.75</v>
      </c>
      <c r="D39" s="16">
        <v>30.59</v>
      </c>
    </row>
    <row r="40" spans="1:4">
      <c r="A40" s="16">
        <v>24.66</v>
      </c>
      <c r="B40" s="16">
        <f t="shared" si="0"/>
        <v>6.1499999999999986</v>
      </c>
      <c r="C40" s="18">
        <f t="shared" si="1"/>
        <v>30.53</v>
      </c>
      <c r="D40" s="16">
        <v>30.81</v>
      </c>
    </row>
    <row r="41" spans="1:4">
      <c r="A41" s="16">
        <v>26.27</v>
      </c>
      <c r="B41" s="16">
        <f t="shared" si="0"/>
        <v>6.4199999999999982</v>
      </c>
      <c r="C41" s="18">
        <f t="shared" si="1"/>
        <v>32.14</v>
      </c>
      <c r="D41" s="16">
        <v>32.69</v>
      </c>
    </row>
    <row r="42" spans="1:4">
      <c r="A42" s="42">
        <v>25.85</v>
      </c>
      <c r="B42" s="42">
        <f t="shared" si="0"/>
        <v>7.019999999999996</v>
      </c>
      <c r="C42" s="44">
        <f t="shared" si="1"/>
        <v>31.720000000000002</v>
      </c>
      <c r="D42" s="42">
        <v>32.869999999999997</v>
      </c>
    </row>
    <row r="43" spans="1:4">
      <c r="A43" s="42">
        <v>25.2</v>
      </c>
      <c r="B43" s="42">
        <f t="shared" si="0"/>
        <v>10.09</v>
      </c>
      <c r="C43" s="44">
        <f t="shared" si="1"/>
        <v>31.07</v>
      </c>
      <c r="D43" s="42">
        <v>35.29</v>
      </c>
    </row>
    <row r="44" spans="1:4">
      <c r="A44" s="42">
        <v>25.61</v>
      </c>
      <c r="B44" s="42">
        <f t="shared" si="0"/>
        <v>6.0100000000000016</v>
      </c>
      <c r="C44" s="44">
        <f t="shared" si="1"/>
        <v>31.48</v>
      </c>
      <c r="D44" s="42">
        <v>31.62</v>
      </c>
    </row>
    <row r="45" spans="1:4">
      <c r="A45" s="42">
        <v>26.14</v>
      </c>
      <c r="B45" s="42">
        <f t="shared" si="0"/>
        <v>6.4099999999999966</v>
      </c>
      <c r="C45" s="44">
        <f t="shared" si="1"/>
        <v>32.01</v>
      </c>
      <c r="D45" s="42">
        <v>32.549999999999997</v>
      </c>
    </row>
    <row r="46" spans="1:4">
      <c r="A46" s="42">
        <v>25.49</v>
      </c>
      <c r="B46" s="42">
        <f t="shared" si="0"/>
        <v>5.5600000000000023</v>
      </c>
      <c r="C46" s="44">
        <f t="shared" si="1"/>
        <v>31.36</v>
      </c>
      <c r="D46" s="42">
        <v>31.05</v>
      </c>
    </row>
    <row r="47" spans="1:4">
      <c r="A47" s="42">
        <v>25.3</v>
      </c>
      <c r="B47" s="42">
        <f t="shared" si="0"/>
        <v>6.7799999999999976</v>
      </c>
      <c r="C47" s="44">
        <f t="shared" si="1"/>
        <v>31.17</v>
      </c>
      <c r="D47" s="42">
        <v>32.08</v>
      </c>
    </row>
    <row r="48" spans="1:4">
      <c r="A48" s="42">
        <v>25.67</v>
      </c>
      <c r="B48" s="42">
        <f t="shared" si="0"/>
        <v>5.9699999999999989</v>
      </c>
      <c r="C48" s="44">
        <f t="shared" si="1"/>
        <v>31.540000000000003</v>
      </c>
      <c r="D48" s="42">
        <v>31.64</v>
      </c>
    </row>
    <row r="49" spans="1:4">
      <c r="A49" s="42">
        <v>26.84</v>
      </c>
      <c r="B49" s="42">
        <f t="shared" si="0"/>
        <v>8.5999999999999979</v>
      </c>
      <c r="C49" s="44">
        <f t="shared" si="1"/>
        <v>32.71</v>
      </c>
      <c r="D49" s="42">
        <v>35.44</v>
      </c>
    </row>
    <row r="50" spans="1:4">
      <c r="B50" s="16">
        <f>AVERAGE(B2:B49)</f>
        <v>5.8702083333333333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datasheet</vt:lpstr>
      <vt:lpstr>carm-notes</vt:lpstr>
      <vt:lpstr>craf-notes</vt:lpstr>
      <vt:lpstr>Sheet5</vt:lpstr>
      <vt:lpstr>BMP2-notes</vt:lpstr>
      <vt:lpstr>actin-notes</vt:lpstr>
      <vt:lpstr>PGEEP-notes</vt:lpstr>
      <vt:lpstr>p2ing-notes</vt:lpstr>
      <vt:lpstr>hsp-notes</vt:lpstr>
      <vt:lpstr>PGEEP-note2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2015-08-17T14:35:28Z</dcterms:modified>
</cp:coreProperties>
</file>