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o Tadeu\Dropbox\Projeto DESIF\ISS EMPRESAS-CODÓ\"/>
    </mc:Choice>
  </mc:AlternateContent>
  <bookViews>
    <workbookView xWindow="0" yWindow="0" windowWidth="20490" windowHeight="7530"/>
  </bookViews>
  <sheets>
    <sheet name="CBE-2015" sheetId="3" r:id="rId1"/>
    <sheet name="ITAPICURU-2015" sheetId="4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D14" i="4"/>
  <c r="C14" i="4"/>
  <c r="B14" i="4"/>
  <c r="K3" i="3"/>
  <c r="K4" i="3"/>
  <c r="K5" i="3"/>
  <c r="K6" i="3"/>
  <c r="K7" i="3"/>
  <c r="K8" i="3"/>
  <c r="K9" i="3"/>
  <c r="K10" i="3"/>
  <c r="K11" i="3"/>
  <c r="K12" i="3"/>
  <c r="K13" i="3"/>
  <c r="K2" i="3"/>
  <c r="D2" i="3"/>
  <c r="D14" i="3" s="1"/>
  <c r="C14" i="3"/>
  <c r="K3" i="4"/>
  <c r="K4" i="4"/>
  <c r="K5" i="4"/>
  <c r="K6" i="4"/>
  <c r="K7" i="4"/>
  <c r="K8" i="4"/>
  <c r="K9" i="4"/>
  <c r="K13" i="4"/>
  <c r="D2" i="4"/>
  <c r="B13" i="4"/>
  <c r="B12" i="4"/>
  <c r="B11" i="4"/>
  <c r="B10" i="4"/>
  <c r="B9" i="4"/>
  <c r="B8" i="4"/>
  <c r="B7" i="4"/>
  <c r="B6" i="4"/>
  <c r="B5" i="4"/>
  <c r="B4" i="4"/>
  <c r="B3" i="4"/>
  <c r="B2" i="4"/>
  <c r="B13" i="3"/>
  <c r="B12" i="3"/>
  <c r="B11" i="3"/>
  <c r="B10" i="3"/>
  <c r="B9" i="3"/>
  <c r="B8" i="3"/>
  <c r="B7" i="3"/>
  <c r="B6" i="3"/>
  <c r="B5" i="3"/>
  <c r="B4" i="3"/>
  <c r="B3" i="3"/>
  <c r="B2" i="3"/>
  <c r="I13" i="4" l="1"/>
  <c r="D13" i="4"/>
  <c r="I12" i="4"/>
  <c r="D12" i="4"/>
  <c r="G12" i="4" s="1"/>
  <c r="K12" i="4" s="1"/>
  <c r="I11" i="4"/>
  <c r="D11" i="4"/>
  <c r="G11" i="4" s="1"/>
  <c r="K11" i="4" s="1"/>
  <c r="I10" i="4"/>
  <c r="D10" i="4"/>
  <c r="G10" i="4" s="1"/>
  <c r="K10" i="4" s="1"/>
  <c r="I9" i="4"/>
  <c r="D9" i="4"/>
  <c r="G9" i="4" s="1"/>
  <c r="I8" i="4"/>
  <c r="G8" i="4"/>
  <c r="D8" i="4"/>
  <c r="I7" i="4"/>
  <c r="D7" i="4"/>
  <c r="G7" i="4" s="1"/>
  <c r="I6" i="4"/>
  <c r="D6" i="4"/>
  <c r="G6" i="4" s="1"/>
  <c r="I5" i="4"/>
  <c r="D5" i="4"/>
  <c r="G5" i="4" s="1"/>
  <c r="I4" i="4"/>
  <c r="D4" i="4"/>
  <c r="G4" i="4" s="1"/>
  <c r="I3" i="4"/>
  <c r="D3" i="4"/>
  <c r="G3" i="4" s="1"/>
  <c r="I2" i="4"/>
  <c r="F2" i="4"/>
  <c r="G2" i="4" s="1"/>
  <c r="K2" i="4" s="1"/>
  <c r="J12" i="4" l="1"/>
  <c r="J8" i="4"/>
  <c r="J4" i="4"/>
  <c r="J9" i="4"/>
  <c r="L9" i="4" s="1"/>
  <c r="J2" i="4"/>
  <c r="J10" i="4"/>
  <c r="J6" i="4"/>
  <c r="J5" i="4"/>
  <c r="L5" i="4" s="1"/>
  <c r="J3" i="4"/>
  <c r="L3" i="4" s="1"/>
  <c r="J7" i="4"/>
  <c r="L7" i="4" s="1"/>
  <c r="J11" i="4"/>
  <c r="L11" i="4" s="1"/>
  <c r="L12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G13" i="4" s="1"/>
  <c r="D12" i="3"/>
  <c r="G12" i="3" s="1"/>
  <c r="G2" i="3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3" i="3"/>
  <c r="G13" i="3" s="1"/>
  <c r="I2" i="3"/>
  <c r="I3" i="3"/>
  <c r="I4" i="3"/>
  <c r="I5" i="3"/>
  <c r="I6" i="3"/>
  <c r="I7" i="3"/>
  <c r="I8" i="3"/>
  <c r="I9" i="3"/>
  <c r="I10" i="3"/>
  <c r="I11" i="3"/>
  <c r="I12" i="3"/>
  <c r="I13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L10" i="4" l="1"/>
  <c r="L8" i="4"/>
  <c r="L6" i="4"/>
  <c r="L4" i="4"/>
  <c r="K14" i="4"/>
  <c r="J13" i="4"/>
  <c r="L13" i="4" s="1"/>
  <c r="G14" i="4"/>
  <c r="L2" i="4"/>
  <c r="J11" i="3"/>
  <c r="L11" i="3" s="1"/>
  <c r="J7" i="3"/>
  <c r="L7" i="3" s="1"/>
  <c r="J3" i="3"/>
  <c r="L3" i="3" s="1"/>
  <c r="J10" i="3"/>
  <c r="L10" i="3" s="1"/>
  <c r="J6" i="3"/>
  <c r="G14" i="3"/>
  <c r="J9" i="3"/>
  <c r="L9" i="3" s="1"/>
  <c r="J5" i="3"/>
  <c r="L5" i="3" s="1"/>
  <c r="J12" i="3"/>
  <c r="L12" i="3" s="1"/>
  <c r="J8" i="3"/>
  <c r="J4" i="3"/>
  <c r="J13" i="3"/>
  <c r="L13" i="3" s="1"/>
  <c r="J2" i="3"/>
  <c r="L8" i="3" l="1"/>
  <c r="L6" i="3"/>
  <c r="L4" i="3"/>
  <c r="L2" i="3"/>
  <c r="J14" i="4"/>
  <c r="L14" i="4"/>
  <c r="K14" i="3"/>
  <c r="J14" i="3"/>
  <c r="L14" i="3" l="1"/>
</calcChain>
</file>

<file path=xl/sharedStrings.xml><?xml version="1.0" encoding="utf-8"?>
<sst xmlns="http://schemas.openxmlformats.org/spreadsheetml/2006/main" count="50" uniqueCount="24">
  <si>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</si>
  <si>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</si>
  <si>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</si>
  <si>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</si>
  <si>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</si>
  <si>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</si>
  <si>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</si>
  <si>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</si>
  <si>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</si>
  <si>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</si>
  <si>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</si>
  <si>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</si>
  <si>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</si>
  <si>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 DEVIDO</t>
  </si>
  <si>
    <t>VALOR PAGO</t>
  </si>
  <si>
    <t>MULTA</t>
  </si>
  <si>
    <t>JUROS</t>
  </si>
  <si>
    <t>TOTAL</t>
  </si>
  <si>
    <t>SALDO</t>
  </si>
  <si>
    <t>VENCIMENTO</t>
  </si>
  <si>
    <t>TAXA (SELIC)</t>
  </si>
  <si>
    <t>DIAS DE ATRASO</t>
  </si>
  <si>
    <t>SALDO CORRIGIDO</t>
  </si>
  <si>
    <t>TAXA 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</si>
</sst>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.0000"/>
    <numFmt numFmtId="165" formatCode="_-&quot;R$&quot;\ * #,##0.00_-;\-&quot;R$&quot;\ * #,##0.00_-;_-&quot;R$&quot;\ * &quot;-&quot;?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44" fontId="0" fillId="2" borderId="3" xfId="1" applyFont="1" applyFill="1" applyBorder="1"/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3" borderId="3" xfId="0" applyNumberFormat="1" applyFill="1" applyBorder="1" applyAlignment="1">
      <alignment horizontal="center"/>
    </xf>
    <xf numFmtId="44" fontId="0" fillId="3" borderId="3" xfId="0" applyNumberFormat="1" applyFill="1" applyBorder="1"/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44" fontId="0" fillId="3" borderId="3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165" fontId="0" fillId="3" borderId="1" xfId="0" applyNumberFormat="1" applyFill="1" applyBorder="1"/>
    <xf numFmtId="44" fontId="0" fillId="3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celo%20Tadeu\Desktop\ISS%20EMPRESAS-COD&#211;\Pagamentos%20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</sheetNames>
    <sheetDataSet>
      <sheetData sheetId="0">
        <row r="29">
          <cell r="E29">
            <v>9580.3973999999998</v>
          </cell>
        </row>
        <row r="30">
          <cell r="E30">
            <v>5017.4043000000001</v>
          </cell>
        </row>
      </sheetData>
      <sheetData sheetId="1">
        <row r="27">
          <cell r="E27">
            <v>11803.8279</v>
          </cell>
        </row>
        <row r="28">
          <cell r="E28">
            <v>3706.4105999999997</v>
          </cell>
        </row>
      </sheetData>
      <sheetData sheetId="2">
        <row r="40">
          <cell r="E40">
            <v>18038.070299999999</v>
          </cell>
        </row>
        <row r="41">
          <cell r="E41">
            <v>6252.3393000000015</v>
          </cell>
        </row>
      </sheetData>
      <sheetData sheetId="3">
        <row r="40">
          <cell r="E40">
            <v>9644.5406999999996</v>
          </cell>
        </row>
        <row r="41">
          <cell r="E41">
            <v>4949.9580000000005</v>
          </cell>
        </row>
      </sheetData>
      <sheetData sheetId="4">
        <row r="60">
          <cell r="E60">
            <v>3583.8231000000001</v>
          </cell>
        </row>
        <row r="61">
          <cell r="E61">
            <v>8078.6793000000007</v>
          </cell>
        </row>
      </sheetData>
      <sheetData sheetId="5">
        <row r="76">
          <cell r="E76">
            <v>5537.1878999999999</v>
          </cell>
        </row>
        <row r="77">
          <cell r="E77">
            <v>6567.9063000000006</v>
          </cell>
        </row>
      </sheetData>
      <sheetData sheetId="6">
        <row r="84">
          <cell r="E84">
            <v>15346.778699999995</v>
          </cell>
        </row>
        <row r="85">
          <cell r="E85">
            <v>8272.7138999999988</v>
          </cell>
        </row>
      </sheetData>
      <sheetData sheetId="7">
        <row r="94">
          <cell r="E94">
            <v>6490.8074999999981</v>
          </cell>
        </row>
        <row r="95">
          <cell r="E95">
            <v>8272.1234999999997</v>
          </cell>
        </row>
      </sheetData>
      <sheetData sheetId="8">
        <row r="74">
          <cell r="E74">
            <v>2493.2357999999999</v>
          </cell>
        </row>
        <row r="75">
          <cell r="E75">
            <v>8155.9155000000019</v>
          </cell>
        </row>
      </sheetData>
      <sheetData sheetId="9">
        <row r="73">
          <cell r="E73">
            <v>4235.2094999999999</v>
          </cell>
        </row>
        <row r="74">
          <cell r="E74">
            <v>9118.7255999999998</v>
          </cell>
        </row>
      </sheetData>
      <sheetData sheetId="10">
        <row r="59">
          <cell r="G59">
            <v>3449.4008999999996</v>
          </cell>
        </row>
        <row r="60">
          <cell r="G60">
            <v>5100.8873999999996</v>
          </cell>
        </row>
      </sheetData>
      <sheetData sheetId="11">
        <row r="101">
          <cell r="G101">
            <v>6662.6046000000006</v>
          </cell>
        </row>
        <row r="102">
          <cell r="G102">
            <v>8590.0439999999999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F2" sqref="F2"/>
    </sheetView>
  </sheetViews>
  <sheetFormatPr defaultRowHeight="15" x14ac:dyDescent="0.25"/>
  <cols>
    <col min="1" max="1" width="14.28515625" customWidth="1"/>
    <col min="2" max="2" width="17.28515625" customWidth="1"/>
    <col min="3" max="3" width="17.140625" customWidth="1"/>
    <col min="4" max="4" width="15.85546875" style="2" bestFit="1" customWidth="1"/>
    <col min="5" max="5" width="12.140625" bestFit="1" customWidth="1"/>
    <col min="6" max="6" width="13.140625" customWidth="1"/>
    <col min="7" max="7" width="18.85546875" bestFit="1" customWidth="1"/>
    <col min="8" max="8" width="15.85546875" style="2" customWidth="1"/>
    <col min="9" max="9" width="15.85546875" customWidth="1"/>
    <col min="10" max="10" width="12.140625" bestFit="1" customWidth="1"/>
    <col min="11" max="12" width="14.28515625" bestFit="1" customWidth="1"/>
  </cols>
  <sheetData>
    <row r="1" spans="1:12" s="2" customFormat="1" x14ac:dyDescent="0.25">
      <c r="A1" s="5" t="s">
        <v>0</v>
      </c>
      <c r="B1" s="5" t="s">
        <v>13</v>
      </c>
      <c r="C1" s="5" t="s">
        <v>14</v>
      </c>
      <c r="D1" s="5" t="s">
        <v>18</v>
      </c>
      <c r="E1" s="6" t="s">
        <v>20</v>
      </c>
      <c r="F1" s="5" t="s">
        <v>23</v>
      </c>
      <c r="G1" s="5" t="s">
        <v>22</v>
      </c>
      <c r="H1" s="5" t="s">
        <v>19</v>
      </c>
      <c r="I1" s="10" t="s">
        <v>21</v>
      </c>
      <c r="J1" s="5" t="s">
        <v>16</v>
      </c>
      <c r="K1" s="5" t="s">
        <v>15</v>
      </c>
      <c r="L1" s="5" t="s">
        <v>17</v>
      </c>
    </row>
    <row r="2" spans="1:12" x14ac:dyDescent="0.25">
      <c r="A2" s="7" t="s">
        <v>1</v>
      </c>
      <c r="B2" s="24">
        <f>[1]Jan!$E$29</f>
        <v>9580.3973999999998</v>
      </c>
      <c r="C2" s="11">
        <v>16277.25</v>
      </c>
      <c r="D2" s="20" t="str">
        <f t="shared" ref="D2:D13" si="0">IF(B2-C2&gt;0,B2-C2,"-")</f>
        <v>-</v>
      </c>
      <c r="E2" s="22">
        <v>9.4000000000000004E-3</v>
      </c>
      <c r="F2" s="12">
        <f>E2</f>
        <v>9.4000000000000004E-3</v>
      </c>
      <c r="G2" s="14" t="str">
        <f>IF(D2="-","-",D2+(D2*F2))</f>
        <v>-</v>
      </c>
      <c r="H2" s="15">
        <v>42045</v>
      </c>
      <c r="I2" s="17">
        <f t="shared" ref="I2:I13" ca="1" si="1">(TODAY()-H2)</f>
        <v>442</v>
      </c>
      <c r="J2" s="19" t="str">
        <f>IF(G2="-","-",G2*(1%/30)*I2)</f>
        <v>-</v>
      </c>
      <c r="K2" s="19" t="str">
        <f>IF(G2="-","-",G2*200%)</f>
        <v>-</v>
      </c>
      <c r="L2" s="20" t="str">
        <f>IF(G2="-","-",G2+J2+K2)</f>
        <v>-</v>
      </c>
    </row>
    <row r="3" spans="1:12" x14ac:dyDescent="0.25">
      <c r="A3" s="7" t="s">
        <v>2</v>
      </c>
      <c r="B3" s="24">
        <f>[1]Fev!$E$27</f>
        <v>11803.8279</v>
      </c>
      <c r="C3" s="11"/>
      <c r="D3" s="20">
        <f t="shared" si="0"/>
        <v>11803.8279</v>
      </c>
      <c r="E3" s="22">
        <v>8.2000000000000007E-3</v>
      </c>
      <c r="F3" s="12">
        <f>F2+E3</f>
        <v>1.7600000000000001E-2</v>
      </c>
      <c r="G3" s="14">
        <f t="shared" ref="G3:G13" si="2">IF(D3="-","-",D3+(D3*F3))</f>
        <v>12011.575271040001</v>
      </c>
      <c r="H3" s="15">
        <v>42073</v>
      </c>
      <c r="I3" s="17">
        <f t="shared" ca="1" si="1"/>
        <v>414</v>
      </c>
      <c r="J3" s="19">
        <f t="shared" ref="J3:J13" ca="1" si="3">IF(G3="-","-",G3*(1%/30)*I3)</f>
        <v>1657.5973874035203</v>
      </c>
      <c r="K3" s="19">
        <f t="shared" ref="K3:K13" si="4">IF(G3="-","-",G3*200%)</f>
        <v>24023.150542080002</v>
      </c>
      <c r="L3" s="20">
        <f t="shared" ref="L3:L13" ca="1" si="5">IF(G3="-","-",G3+J3+K3)</f>
        <v>37692.323200523526</v>
      </c>
    </row>
    <row r="4" spans="1:12" x14ac:dyDescent="0.25">
      <c r="A4" s="7" t="s">
        <v>3</v>
      </c>
      <c r="B4" s="24">
        <f>[1]Mar!$E$40</f>
        <v>18038.070299999999</v>
      </c>
      <c r="C4" s="11"/>
      <c r="D4" s="20">
        <f t="shared" si="0"/>
        <v>18038.070299999999</v>
      </c>
      <c r="E4" s="22">
        <v>1.04E-2</v>
      </c>
      <c r="F4" s="12">
        <f t="shared" ref="F4:F13" si="6">F3+E4</f>
        <v>2.8000000000000001E-2</v>
      </c>
      <c r="G4" s="14">
        <f t="shared" si="2"/>
        <v>18543.136268399998</v>
      </c>
      <c r="H4" s="15">
        <v>42104</v>
      </c>
      <c r="I4" s="17">
        <f t="shared" ca="1" si="1"/>
        <v>383</v>
      </c>
      <c r="J4" s="19">
        <f t="shared" ca="1" si="3"/>
        <v>2367.3403969323995</v>
      </c>
      <c r="K4" s="19">
        <f t="shared" si="4"/>
        <v>37086.272536799996</v>
      </c>
      <c r="L4" s="20">
        <f t="shared" ca="1" si="5"/>
        <v>57996.749202132392</v>
      </c>
    </row>
    <row r="5" spans="1:12" x14ac:dyDescent="0.25">
      <c r="A5" s="7" t="s">
        <v>4</v>
      </c>
      <c r="B5" s="24">
        <f>[1]Abr!$E$40</f>
        <v>9644.5406999999996</v>
      </c>
      <c r="C5" s="11"/>
      <c r="D5" s="20">
        <f t="shared" si="0"/>
        <v>9644.5406999999996</v>
      </c>
      <c r="E5" s="22">
        <v>9.4999999999999998E-3</v>
      </c>
      <c r="F5" s="12">
        <f t="shared" si="6"/>
        <v>3.7499999999999999E-2</v>
      </c>
      <c r="G5" s="14">
        <f t="shared" si="2"/>
        <v>10006.21097625</v>
      </c>
      <c r="H5" s="15">
        <v>42134</v>
      </c>
      <c r="I5" s="17">
        <f t="shared" ca="1" si="1"/>
        <v>353</v>
      </c>
      <c r="J5" s="19">
        <f t="shared" ca="1" si="3"/>
        <v>1177.39749153875</v>
      </c>
      <c r="K5" s="19">
        <f t="shared" si="4"/>
        <v>20012.421952500001</v>
      </c>
      <c r="L5" s="20">
        <f t="shared" ca="1" si="5"/>
        <v>31196.030420288749</v>
      </c>
    </row>
    <row r="6" spans="1:12" x14ac:dyDescent="0.25">
      <c r="A6" s="7" t="s">
        <v>5</v>
      </c>
      <c r="B6" s="24">
        <f>[1]Mai!$E$60</f>
        <v>3583.8231000000001</v>
      </c>
      <c r="C6" s="11"/>
      <c r="D6" s="20">
        <f t="shared" si="0"/>
        <v>3583.8231000000001</v>
      </c>
      <c r="E6" s="22">
        <v>9.9000000000000008E-3</v>
      </c>
      <c r="F6" s="12">
        <f t="shared" si="6"/>
        <v>4.7399999999999998E-2</v>
      </c>
      <c r="G6" s="14">
        <f t="shared" si="2"/>
        <v>3753.6963149399999</v>
      </c>
      <c r="H6" s="15">
        <v>42165</v>
      </c>
      <c r="I6" s="17">
        <f t="shared" ca="1" si="1"/>
        <v>322</v>
      </c>
      <c r="J6" s="19">
        <f t="shared" ca="1" si="3"/>
        <v>402.89673780355997</v>
      </c>
      <c r="K6" s="19">
        <f t="shared" si="4"/>
        <v>7507.3926298799997</v>
      </c>
      <c r="L6" s="20">
        <f t="shared" ca="1" si="5"/>
        <v>11663.985682623559</v>
      </c>
    </row>
    <row r="7" spans="1:12" x14ac:dyDescent="0.25">
      <c r="A7" s="7" t="s">
        <v>6</v>
      </c>
      <c r="B7" s="24">
        <f>[1]Jun!$E$76</f>
        <v>5537.1878999999999</v>
      </c>
      <c r="C7" s="11">
        <v>7629.57</v>
      </c>
      <c r="D7" s="20" t="str">
        <f t="shared" si="0"/>
        <v>-</v>
      </c>
      <c r="E7" s="22">
        <v>1.0699999999999999E-2</v>
      </c>
      <c r="F7" s="12">
        <f t="shared" si="6"/>
        <v>5.8099999999999999E-2</v>
      </c>
      <c r="G7" s="14" t="str">
        <f t="shared" si="2"/>
        <v>-</v>
      </c>
      <c r="H7" s="15">
        <v>42195</v>
      </c>
      <c r="I7" s="17">
        <f t="shared" ca="1" si="1"/>
        <v>292</v>
      </c>
      <c r="J7" s="19" t="str">
        <f t="shared" si="3"/>
        <v>-</v>
      </c>
      <c r="K7" s="19" t="str">
        <f t="shared" si="4"/>
        <v>-</v>
      </c>
      <c r="L7" s="20" t="str">
        <f t="shared" si="5"/>
        <v>-</v>
      </c>
    </row>
    <row r="8" spans="1:12" x14ac:dyDescent="0.25">
      <c r="A8" s="7" t="s">
        <v>7</v>
      </c>
      <c r="B8" s="24">
        <f>[1]Jul!$E$84</f>
        <v>15346.778699999995</v>
      </c>
      <c r="C8" s="11">
        <v>5344.5</v>
      </c>
      <c r="D8" s="20">
        <f t="shared" si="0"/>
        <v>10002.278699999995</v>
      </c>
      <c r="E8" s="22">
        <v>1.18E-2</v>
      </c>
      <c r="F8" s="12">
        <f t="shared" si="6"/>
        <v>6.9900000000000004E-2</v>
      </c>
      <c r="G8" s="14">
        <f t="shared" si="2"/>
        <v>10701.437981129995</v>
      </c>
      <c r="H8" s="15">
        <v>42226</v>
      </c>
      <c r="I8" s="17">
        <f t="shared" ca="1" si="1"/>
        <v>261</v>
      </c>
      <c r="J8" s="19">
        <f t="shared" ca="1" si="3"/>
        <v>931.02510435830959</v>
      </c>
      <c r="K8" s="19">
        <f t="shared" si="4"/>
        <v>21402.87596225999</v>
      </c>
      <c r="L8" s="20">
        <f t="shared" ca="1" si="5"/>
        <v>33035.339047748297</v>
      </c>
    </row>
    <row r="9" spans="1:12" x14ac:dyDescent="0.25">
      <c r="A9" s="7" t="s">
        <v>8</v>
      </c>
      <c r="B9" s="24">
        <f>[1]Ago!$E$94</f>
        <v>6490.8074999999981</v>
      </c>
      <c r="C9" s="11"/>
      <c r="D9" s="20">
        <f t="shared" si="0"/>
        <v>6490.8074999999981</v>
      </c>
      <c r="E9" s="22">
        <v>1.11E-2</v>
      </c>
      <c r="F9" s="12">
        <f t="shared" si="6"/>
        <v>8.1000000000000003E-2</v>
      </c>
      <c r="G9" s="14">
        <f t="shared" si="2"/>
        <v>7016.5629074999979</v>
      </c>
      <c r="H9" s="15">
        <v>42257</v>
      </c>
      <c r="I9" s="17">
        <f t="shared" ca="1" si="1"/>
        <v>230</v>
      </c>
      <c r="J9" s="19">
        <f t="shared" ca="1" si="3"/>
        <v>537.93648957499988</v>
      </c>
      <c r="K9" s="19">
        <f t="shared" si="4"/>
        <v>14033.125814999996</v>
      </c>
      <c r="L9" s="20">
        <f t="shared" ca="1" si="5"/>
        <v>21587.625212074992</v>
      </c>
    </row>
    <row r="10" spans="1:12" x14ac:dyDescent="0.25">
      <c r="A10" s="7" t="s">
        <v>9</v>
      </c>
      <c r="B10" s="24">
        <f>[1]Set!$E$74</f>
        <v>2493.2357999999999</v>
      </c>
      <c r="C10" s="11">
        <v>3593.39</v>
      </c>
      <c r="D10" s="20" t="str">
        <f t="shared" si="0"/>
        <v>-</v>
      </c>
      <c r="E10" s="22">
        <v>1.11E-2</v>
      </c>
      <c r="F10" s="12">
        <f t="shared" si="6"/>
        <v>9.2100000000000001E-2</v>
      </c>
      <c r="G10" s="14" t="str">
        <f t="shared" si="2"/>
        <v>-</v>
      </c>
      <c r="H10" s="15">
        <v>42287</v>
      </c>
      <c r="I10" s="17">
        <f t="shared" ca="1" si="1"/>
        <v>200</v>
      </c>
      <c r="J10" s="19" t="str">
        <f t="shared" si="3"/>
        <v>-</v>
      </c>
      <c r="K10" s="19" t="str">
        <f t="shared" si="4"/>
        <v>-</v>
      </c>
      <c r="L10" s="20" t="str">
        <f t="shared" si="5"/>
        <v>-</v>
      </c>
    </row>
    <row r="11" spans="1:12" x14ac:dyDescent="0.25">
      <c r="A11" s="7" t="s">
        <v>10</v>
      </c>
      <c r="B11" s="24">
        <f>[1]Out!$E$73</f>
        <v>4235.2094999999999</v>
      </c>
      <c r="C11" s="11">
        <v>4780.41</v>
      </c>
      <c r="D11" s="20" t="str">
        <f t="shared" si="0"/>
        <v>-</v>
      </c>
      <c r="E11" s="22">
        <v>1.11E-2</v>
      </c>
      <c r="F11" s="12">
        <f t="shared" si="6"/>
        <v>0.1032</v>
      </c>
      <c r="G11" s="14" t="str">
        <f t="shared" si="2"/>
        <v>-</v>
      </c>
      <c r="H11" s="15">
        <v>42318</v>
      </c>
      <c r="I11" s="17">
        <f t="shared" ca="1" si="1"/>
        <v>169</v>
      </c>
      <c r="J11" s="19" t="str">
        <f t="shared" si="3"/>
        <v>-</v>
      </c>
      <c r="K11" s="19" t="str">
        <f t="shared" si="4"/>
        <v>-</v>
      </c>
      <c r="L11" s="20" t="str">
        <f t="shared" si="5"/>
        <v>-</v>
      </c>
    </row>
    <row r="12" spans="1:12" x14ac:dyDescent="0.25">
      <c r="A12" s="7" t="s">
        <v>11</v>
      </c>
      <c r="B12" s="24">
        <f>[1]Nov!$G$59</f>
        <v>3449.4008999999996</v>
      </c>
      <c r="C12" s="11"/>
      <c r="D12" s="20">
        <f t="shared" si="0"/>
        <v>3449.4008999999996</v>
      </c>
      <c r="E12" s="22">
        <v>1.06E-2</v>
      </c>
      <c r="F12" s="12">
        <f t="shared" si="6"/>
        <v>0.1138</v>
      </c>
      <c r="G12" s="14">
        <f t="shared" si="2"/>
        <v>3841.9427224199994</v>
      </c>
      <c r="H12" s="15">
        <v>42348</v>
      </c>
      <c r="I12" s="17">
        <f t="shared" ca="1" si="1"/>
        <v>139</v>
      </c>
      <c r="J12" s="19">
        <f t="shared" ca="1" si="3"/>
        <v>178.01001280545998</v>
      </c>
      <c r="K12" s="19">
        <f t="shared" si="4"/>
        <v>7683.8854448399989</v>
      </c>
      <c r="L12" s="20">
        <f t="shared" ca="1" si="5"/>
        <v>11703.838180065459</v>
      </c>
    </row>
    <row r="13" spans="1:12" x14ac:dyDescent="0.25">
      <c r="A13" s="7" t="s">
        <v>12</v>
      </c>
      <c r="B13" s="24">
        <f>[1]Dez!$G$101</f>
        <v>6662.6046000000006</v>
      </c>
      <c r="C13" s="11"/>
      <c r="D13" s="20">
        <f t="shared" si="0"/>
        <v>6662.6046000000006</v>
      </c>
      <c r="E13" s="23">
        <v>1.1599999999999999E-2</v>
      </c>
      <c r="F13" s="13">
        <f t="shared" si="6"/>
        <v>0.12540000000000001</v>
      </c>
      <c r="G13" s="14">
        <f t="shared" si="2"/>
        <v>7498.0952168400008</v>
      </c>
      <c r="H13" s="16">
        <v>42379</v>
      </c>
      <c r="I13" s="18">
        <f t="shared" ca="1" si="1"/>
        <v>108</v>
      </c>
      <c r="J13" s="19">
        <f t="shared" ca="1" si="3"/>
        <v>269.93142780624004</v>
      </c>
      <c r="K13" s="19">
        <f t="shared" si="4"/>
        <v>14996.190433680002</v>
      </c>
      <c r="L13" s="21">
        <f t="shared" ca="1" si="5"/>
        <v>22764.217078326241</v>
      </c>
    </row>
    <row r="14" spans="1:12" x14ac:dyDescent="0.25">
      <c r="A14" s="25" t="s">
        <v>17</v>
      </c>
      <c r="B14" s="26">
        <f>SUM(B2:B13)</f>
        <v>96865.884299999976</v>
      </c>
      <c r="C14" s="26">
        <f>SUM(C2:C13)</f>
        <v>37625.119999999995</v>
      </c>
      <c r="D14" s="26">
        <f>SUM(D2:D13)</f>
        <v>69675.353699999992</v>
      </c>
      <c r="E14" s="8"/>
      <c r="F14" s="8"/>
      <c r="G14" s="27">
        <f>SUM(G2:G13)</f>
        <v>73372.657658519995</v>
      </c>
      <c r="H14" s="9"/>
      <c r="I14" s="8"/>
      <c r="J14" s="28">
        <f ca="1">SUM(J2:J13)</f>
        <v>7522.1350482232383</v>
      </c>
      <c r="K14" s="28">
        <f>SUM(K2:K13)</f>
        <v>146745.31531703999</v>
      </c>
      <c r="L14" s="28">
        <f ca="1">SUM(L2:L13)</f>
        <v>227640.10802378319</v>
      </c>
    </row>
    <row r="17" spans="6:9" x14ac:dyDescent="0.25">
      <c r="F17" s="2"/>
      <c r="G17" s="1"/>
    </row>
    <row r="18" spans="6:9" x14ac:dyDescent="0.25">
      <c r="G18" s="1"/>
      <c r="H18" s="3"/>
      <c r="I18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2" sqref="D2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4.28515625" bestFit="1" customWidth="1"/>
    <col min="4" max="4" width="13.28515625" bestFit="1" customWidth="1"/>
    <col min="5" max="6" width="12.140625" bestFit="1" customWidth="1"/>
    <col min="7" max="7" width="17.5703125" bestFit="1" customWidth="1"/>
    <col min="8" max="8" width="13.140625" customWidth="1"/>
    <col min="9" max="9" width="15.5703125" customWidth="1"/>
    <col min="10" max="10" width="12.140625" bestFit="1" customWidth="1"/>
    <col min="11" max="12" width="14.28515625" bestFit="1" customWidth="1"/>
  </cols>
  <sheetData>
    <row r="1" spans="1:12" x14ac:dyDescent="0.25">
      <c r="A1" s="5" t="s">
        <v>0</v>
      </c>
      <c r="B1" s="5" t="s">
        <v>13</v>
      </c>
      <c r="C1" s="5" t="s">
        <v>14</v>
      </c>
      <c r="D1" s="5" t="s">
        <v>18</v>
      </c>
      <c r="E1" s="6" t="s">
        <v>20</v>
      </c>
      <c r="F1" s="5" t="s">
        <v>23</v>
      </c>
      <c r="G1" s="5" t="s">
        <v>22</v>
      </c>
      <c r="H1" s="5" t="s">
        <v>19</v>
      </c>
      <c r="I1" s="10" t="s">
        <v>21</v>
      </c>
      <c r="J1" s="5" t="s">
        <v>16</v>
      </c>
      <c r="K1" s="5" t="s">
        <v>15</v>
      </c>
      <c r="L1" s="5" t="s">
        <v>17</v>
      </c>
    </row>
    <row r="2" spans="1:12" x14ac:dyDescent="0.25">
      <c r="A2" s="7" t="s">
        <v>1</v>
      </c>
      <c r="B2" s="24">
        <f>[1]Jan!$E$30</f>
        <v>5017.4043000000001</v>
      </c>
      <c r="C2" s="11"/>
      <c r="D2" s="20">
        <f t="shared" ref="D2:D13" si="0">IF(B2-C2&gt;0,B2-C2,"-")</f>
        <v>5017.4043000000001</v>
      </c>
      <c r="E2" s="22">
        <v>9.4000000000000004E-3</v>
      </c>
      <c r="F2" s="12">
        <f>E2</f>
        <v>9.4000000000000004E-3</v>
      </c>
      <c r="G2" s="14">
        <f>IF(D2="-","-",D2+(D2*F2))</f>
        <v>5064.5679004200001</v>
      </c>
      <c r="H2" s="15">
        <v>42045</v>
      </c>
      <c r="I2" s="17">
        <f t="shared" ref="I2:I13" ca="1" si="1">(TODAY()-H2)</f>
        <v>442</v>
      </c>
      <c r="J2" s="19">
        <f ca="1">IF(G2="-","-",G2*(1%/30)*I2)</f>
        <v>746.17967066187998</v>
      </c>
      <c r="K2" s="19">
        <f>IF(G2="-","-",G2*200%)</f>
        <v>10129.13580084</v>
      </c>
      <c r="L2" s="20">
        <f ca="1">IF(G2="-","-",G2+J2+K2)</f>
        <v>15939.88337192188</v>
      </c>
    </row>
    <row r="3" spans="1:12" x14ac:dyDescent="0.25">
      <c r="A3" s="7" t="s">
        <v>2</v>
      </c>
      <c r="B3" s="24">
        <f>[1]Fev!$E$28</f>
        <v>3706.4105999999997</v>
      </c>
      <c r="C3" s="11"/>
      <c r="D3" s="20">
        <f t="shared" si="0"/>
        <v>3706.4105999999997</v>
      </c>
      <c r="E3" s="22">
        <v>8.2000000000000007E-3</v>
      </c>
      <c r="F3" s="12">
        <f>F2+E3</f>
        <v>1.7600000000000001E-2</v>
      </c>
      <c r="G3" s="14">
        <f t="shared" ref="G3:G13" si="2">IF(D3="-","-",D3+(D3*F3))</f>
        <v>3771.6434265599996</v>
      </c>
      <c r="H3" s="15">
        <v>42073</v>
      </c>
      <c r="I3" s="17">
        <f t="shared" ca="1" si="1"/>
        <v>414</v>
      </c>
      <c r="J3" s="19">
        <f t="shared" ref="J3:J13" ca="1" si="3">IF(G3="-","-",G3*(1%/30)*I3)</f>
        <v>520.48679286527999</v>
      </c>
      <c r="K3" s="19">
        <f t="shared" ref="K3:K13" si="4">IF(G3="-","-",G3*200%)</f>
        <v>7543.2868531199993</v>
      </c>
      <c r="L3" s="20">
        <f t="shared" ref="L3:L13" ca="1" si="5">IF(G3="-","-",G3+J3+K3)</f>
        <v>11835.417072545279</v>
      </c>
    </row>
    <row r="4" spans="1:12" x14ac:dyDescent="0.25">
      <c r="A4" s="7" t="s">
        <v>3</v>
      </c>
      <c r="B4" s="24">
        <f>[1]Mar!$E$41</f>
        <v>6252.3393000000015</v>
      </c>
      <c r="C4" s="11"/>
      <c r="D4" s="20">
        <f t="shared" si="0"/>
        <v>6252.3393000000015</v>
      </c>
      <c r="E4" s="22">
        <v>1.04E-2</v>
      </c>
      <c r="F4" s="12">
        <f t="shared" ref="F4:F13" si="6">F3+E4</f>
        <v>2.8000000000000001E-2</v>
      </c>
      <c r="G4" s="14">
        <f t="shared" si="2"/>
        <v>6427.4048004000015</v>
      </c>
      <c r="H4" s="15">
        <v>42104</v>
      </c>
      <c r="I4" s="17">
        <f t="shared" ca="1" si="1"/>
        <v>383</v>
      </c>
      <c r="J4" s="19">
        <f t="shared" ca="1" si="3"/>
        <v>820.56534618440014</v>
      </c>
      <c r="K4" s="19">
        <f t="shared" si="4"/>
        <v>12854.809600800003</v>
      </c>
      <c r="L4" s="20">
        <f t="shared" ca="1" si="5"/>
        <v>20102.779747384404</v>
      </c>
    </row>
    <row r="5" spans="1:12" x14ac:dyDescent="0.25">
      <c r="A5" s="7" t="s">
        <v>4</v>
      </c>
      <c r="B5" s="24">
        <f>[1]Abr!$E$41</f>
        <v>4949.9580000000005</v>
      </c>
      <c r="C5" s="11"/>
      <c r="D5" s="20">
        <f t="shared" si="0"/>
        <v>4949.9580000000005</v>
      </c>
      <c r="E5" s="22">
        <v>9.4999999999999998E-3</v>
      </c>
      <c r="F5" s="12">
        <f t="shared" si="6"/>
        <v>3.7499999999999999E-2</v>
      </c>
      <c r="G5" s="14">
        <f t="shared" si="2"/>
        <v>5135.5814250000003</v>
      </c>
      <c r="H5" s="15">
        <v>42134</v>
      </c>
      <c r="I5" s="17">
        <f t="shared" ca="1" si="1"/>
        <v>353</v>
      </c>
      <c r="J5" s="19">
        <f t="shared" ca="1" si="3"/>
        <v>604.28674767500002</v>
      </c>
      <c r="K5" s="19">
        <f t="shared" si="4"/>
        <v>10271.162850000001</v>
      </c>
      <c r="L5" s="20">
        <f t="shared" ca="1" si="5"/>
        <v>16011.031022675001</v>
      </c>
    </row>
    <row r="6" spans="1:12" x14ac:dyDescent="0.25">
      <c r="A6" s="7" t="s">
        <v>5</v>
      </c>
      <c r="B6" s="24">
        <f>[1]Mai!$E$61</f>
        <v>8078.6793000000007</v>
      </c>
      <c r="C6" s="11"/>
      <c r="D6" s="20">
        <f t="shared" si="0"/>
        <v>8078.6793000000007</v>
      </c>
      <c r="E6" s="22">
        <v>9.9000000000000008E-3</v>
      </c>
      <c r="F6" s="12">
        <f t="shared" si="6"/>
        <v>4.7399999999999998E-2</v>
      </c>
      <c r="G6" s="14">
        <f t="shared" si="2"/>
        <v>8461.6086988200004</v>
      </c>
      <c r="H6" s="15">
        <v>42165</v>
      </c>
      <c r="I6" s="17">
        <f t="shared" ca="1" si="1"/>
        <v>322</v>
      </c>
      <c r="J6" s="19">
        <f t="shared" ca="1" si="3"/>
        <v>908.21266700667991</v>
      </c>
      <c r="K6" s="19">
        <f t="shared" si="4"/>
        <v>16923.217397640001</v>
      </c>
      <c r="L6" s="20">
        <f t="shared" ca="1" si="5"/>
        <v>26293.03876346668</v>
      </c>
    </row>
    <row r="7" spans="1:12" x14ac:dyDescent="0.25">
      <c r="A7" s="7" t="s">
        <v>6</v>
      </c>
      <c r="B7" s="24">
        <f>[1]Jun!$E$77</f>
        <v>6567.9063000000006</v>
      </c>
      <c r="C7" s="11"/>
      <c r="D7" s="20">
        <f t="shared" si="0"/>
        <v>6567.9063000000006</v>
      </c>
      <c r="E7" s="22">
        <v>1.0699999999999999E-2</v>
      </c>
      <c r="F7" s="12">
        <f t="shared" si="6"/>
        <v>5.8099999999999999E-2</v>
      </c>
      <c r="G7" s="14">
        <f t="shared" si="2"/>
        <v>6949.501656030001</v>
      </c>
      <c r="H7" s="15">
        <v>42195</v>
      </c>
      <c r="I7" s="17">
        <f t="shared" ca="1" si="1"/>
        <v>292</v>
      </c>
      <c r="J7" s="19">
        <f t="shared" ca="1" si="3"/>
        <v>676.41816118692009</v>
      </c>
      <c r="K7" s="19">
        <f t="shared" si="4"/>
        <v>13899.003312060002</v>
      </c>
      <c r="L7" s="20">
        <f t="shared" ca="1" si="5"/>
        <v>21524.923129276922</v>
      </c>
    </row>
    <row r="8" spans="1:12" x14ac:dyDescent="0.25">
      <c r="A8" s="7" t="s">
        <v>7</v>
      </c>
      <c r="B8" s="24">
        <f>[1]Jul!$E$85</f>
        <v>8272.7138999999988</v>
      </c>
      <c r="C8" s="11"/>
      <c r="D8" s="20">
        <f t="shared" si="0"/>
        <v>8272.7138999999988</v>
      </c>
      <c r="E8" s="22">
        <v>1.18E-2</v>
      </c>
      <c r="F8" s="12">
        <f t="shared" si="6"/>
        <v>6.9900000000000004E-2</v>
      </c>
      <c r="G8" s="14">
        <f t="shared" si="2"/>
        <v>8850.9766016099984</v>
      </c>
      <c r="H8" s="15">
        <v>42226</v>
      </c>
      <c r="I8" s="17">
        <f t="shared" ca="1" si="1"/>
        <v>261</v>
      </c>
      <c r="J8" s="19">
        <f t="shared" ca="1" si="3"/>
        <v>770.03496434006979</v>
      </c>
      <c r="K8" s="19">
        <f t="shared" si="4"/>
        <v>17701.953203219997</v>
      </c>
      <c r="L8" s="20">
        <f t="shared" ca="1" si="5"/>
        <v>27322.964769170067</v>
      </c>
    </row>
    <row r="9" spans="1:12" x14ac:dyDescent="0.25">
      <c r="A9" s="7" t="s">
        <v>8</v>
      </c>
      <c r="B9" s="24">
        <f>[1]Ago!$E$95</f>
        <v>8272.1234999999997</v>
      </c>
      <c r="C9" s="11"/>
      <c r="D9" s="20">
        <f t="shared" si="0"/>
        <v>8272.1234999999997</v>
      </c>
      <c r="E9" s="22">
        <v>1.11E-2</v>
      </c>
      <c r="F9" s="12">
        <f t="shared" si="6"/>
        <v>8.1000000000000003E-2</v>
      </c>
      <c r="G9" s="14">
        <f t="shared" si="2"/>
        <v>8942.1655035000003</v>
      </c>
      <c r="H9" s="15">
        <v>42257</v>
      </c>
      <c r="I9" s="17">
        <f t="shared" ca="1" si="1"/>
        <v>230</v>
      </c>
      <c r="J9" s="19">
        <f t="shared" ca="1" si="3"/>
        <v>685.56602193500009</v>
      </c>
      <c r="K9" s="19">
        <f t="shared" si="4"/>
        <v>17884.331007000001</v>
      </c>
      <c r="L9" s="20">
        <f t="shared" ca="1" si="5"/>
        <v>27512.062532435</v>
      </c>
    </row>
    <row r="10" spans="1:12" x14ac:dyDescent="0.25">
      <c r="A10" s="7" t="s">
        <v>9</v>
      </c>
      <c r="B10" s="24">
        <f>[1]Set!$E$75</f>
        <v>8155.9155000000019</v>
      </c>
      <c r="C10" s="11">
        <v>15035.34</v>
      </c>
      <c r="D10" s="20" t="str">
        <f t="shared" si="0"/>
        <v>-</v>
      </c>
      <c r="E10" s="22">
        <v>1.11E-2</v>
      </c>
      <c r="F10" s="12">
        <f t="shared" si="6"/>
        <v>9.2100000000000001E-2</v>
      </c>
      <c r="G10" s="14" t="str">
        <f t="shared" si="2"/>
        <v>-</v>
      </c>
      <c r="H10" s="15">
        <v>42287</v>
      </c>
      <c r="I10" s="17">
        <f t="shared" ca="1" si="1"/>
        <v>200</v>
      </c>
      <c r="J10" s="19" t="str">
        <f t="shared" si="3"/>
        <v>-</v>
      </c>
      <c r="K10" s="19" t="str">
        <f t="shared" si="4"/>
        <v>-</v>
      </c>
      <c r="L10" s="20" t="str">
        <f t="shared" si="5"/>
        <v>-</v>
      </c>
    </row>
    <row r="11" spans="1:12" x14ac:dyDescent="0.25">
      <c r="A11" s="7" t="s">
        <v>10</v>
      </c>
      <c r="B11" s="24">
        <f>[1]Out!$E$74</f>
        <v>9118.7255999999998</v>
      </c>
      <c r="C11" s="11">
        <v>13943.01</v>
      </c>
      <c r="D11" s="20" t="str">
        <f t="shared" si="0"/>
        <v>-</v>
      </c>
      <c r="E11" s="22">
        <v>1.11E-2</v>
      </c>
      <c r="F11" s="12">
        <f t="shared" si="6"/>
        <v>0.1032</v>
      </c>
      <c r="G11" s="14" t="str">
        <f t="shared" si="2"/>
        <v>-</v>
      </c>
      <c r="H11" s="15">
        <v>42318</v>
      </c>
      <c r="I11" s="17">
        <f t="shared" ca="1" si="1"/>
        <v>169</v>
      </c>
      <c r="J11" s="19" t="str">
        <f t="shared" si="3"/>
        <v>-</v>
      </c>
      <c r="K11" s="19" t="str">
        <f t="shared" si="4"/>
        <v>-</v>
      </c>
      <c r="L11" s="20" t="str">
        <f t="shared" si="5"/>
        <v>-</v>
      </c>
    </row>
    <row r="12" spans="1:12" x14ac:dyDescent="0.25">
      <c r="A12" s="7" t="s">
        <v>11</v>
      </c>
      <c r="B12" s="24">
        <f>[1]Nov!$G$60</f>
        <v>5100.8873999999996</v>
      </c>
      <c r="C12" s="11">
        <v>12133.6</v>
      </c>
      <c r="D12" s="20" t="str">
        <f t="shared" si="0"/>
        <v>-</v>
      </c>
      <c r="E12" s="22">
        <v>1.06E-2</v>
      </c>
      <c r="F12" s="12">
        <f t="shared" si="6"/>
        <v>0.1138</v>
      </c>
      <c r="G12" s="14" t="str">
        <f t="shared" si="2"/>
        <v>-</v>
      </c>
      <c r="H12" s="15">
        <v>42348</v>
      </c>
      <c r="I12" s="17">
        <f t="shared" ca="1" si="1"/>
        <v>139</v>
      </c>
      <c r="J12" s="19" t="str">
        <f t="shared" si="3"/>
        <v>-</v>
      </c>
      <c r="K12" s="19" t="str">
        <f t="shared" si="4"/>
        <v>-</v>
      </c>
      <c r="L12" s="20" t="str">
        <f t="shared" si="5"/>
        <v>-</v>
      </c>
    </row>
    <row r="13" spans="1:12" x14ac:dyDescent="0.25">
      <c r="A13" s="7" t="s">
        <v>12</v>
      </c>
      <c r="B13" s="24">
        <f>[1]Dez!$G$102</f>
        <v>8590.0439999999999</v>
      </c>
      <c r="C13" s="11"/>
      <c r="D13" s="20">
        <f t="shared" si="0"/>
        <v>8590.0439999999999</v>
      </c>
      <c r="E13" s="23">
        <v>1.1599999999999999E-2</v>
      </c>
      <c r="F13" s="13">
        <f t="shared" si="6"/>
        <v>0.12540000000000001</v>
      </c>
      <c r="G13" s="14">
        <f t="shared" si="2"/>
        <v>9667.2355176000001</v>
      </c>
      <c r="H13" s="16">
        <v>42379</v>
      </c>
      <c r="I13" s="18">
        <f t="shared" ca="1" si="1"/>
        <v>108</v>
      </c>
      <c r="J13" s="19">
        <f t="shared" ca="1" si="3"/>
        <v>348.02047863359996</v>
      </c>
      <c r="K13" s="19">
        <f t="shared" si="4"/>
        <v>19334.4710352</v>
      </c>
      <c r="L13" s="21">
        <f t="shared" ca="1" si="5"/>
        <v>29349.727031433598</v>
      </c>
    </row>
    <row r="14" spans="1:12" x14ac:dyDescent="0.25">
      <c r="A14" s="25" t="s">
        <v>17</v>
      </c>
      <c r="B14" s="26">
        <f>SUM(B2:B13)</f>
        <v>82083.107699999993</v>
      </c>
      <c r="C14" s="26">
        <f>SUM(C2:C13)</f>
        <v>41111.949999999997</v>
      </c>
      <c r="D14" s="26">
        <f>SUM(D2:D13)</f>
        <v>59707.5792</v>
      </c>
      <c r="E14" s="8"/>
      <c r="F14" s="8"/>
      <c r="G14" s="27">
        <f>SUM(G2:G13)</f>
        <v>63270.685529939998</v>
      </c>
      <c r="H14" s="9"/>
      <c r="I14" s="8"/>
      <c r="J14" s="28">
        <f ca="1">SUM(J2:J13)</f>
        <v>6079.7708504888296</v>
      </c>
      <c r="K14" s="28">
        <f>SUM(K2:K13)</f>
        <v>126541.37105988</v>
      </c>
      <c r="L14" s="28">
        <f ca="1">SUM(L2:L13)</f>
        <v>195891.82744030884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CBE-2015</vt:lpstr>
      <vt:lpstr>ITAPICURU-2015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Tadeu</dc:creator>
  <cp:lastModifiedBy>Marcelo Tadeu</cp:lastModifiedBy>
  <dcterms:created xsi:type="dcterms:W3CDTF">2016-04-05T23:33:21Z</dcterms:created>
  <dcterms:modified xsi:type="dcterms:W3CDTF">2016-04-27T20:38:00Z</dcterms:modified>
</cp:coreProperties>
</file>