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1075" windowHeight="979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M4" i="1"/>
  <c r="L4"/>
  <c r="K5"/>
  <c r="K6" s="1"/>
  <c r="K4"/>
  <c r="G4"/>
  <c r="T15"/>
  <c r="T18" s="1"/>
  <c r="V17"/>
  <c r="V16"/>
  <c r="U17"/>
  <c r="U16"/>
  <c r="T17"/>
  <c r="T16"/>
  <c r="S12"/>
  <c r="S18"/>
  <c r="S17"/>
  <c r="S16"/>
  <c r="S15"/>
  <c r="R25"/>
  <c r="R24"/>
  <c r="R23"/>
  <c r="Q25"/>
  <c r="Q24"/>
  <c r="Q23"/>
  <c r="P25"/>
  <c r="P24"/>
  <c r="P23"/>
  <c r="O24"/>
  <c r="O25" s="1"/>
  <c r="O23"/>
  <c r="M25"/>
  <c r="U28"/>
  <c r="S30"/>
  <c r="W23"/>
  <c r="M14"/>
  <c r="L14"/>
  <c r="U15" l="1"/>
  <c r="V15" l="1"/>
  <c r="V18" s="1"/>
  <c r="U18"/>
</calcChain>
</file>

<file path=xl/sharedStrings.xml><?xml version="1.0" encoding="utf-8"?>
<sst xmlns="http://schemas.openxmlformats.org/spreadsheetml/2006/main" count="18" uniqueCount="17">
  <si>
    <t>ac</t>
  </si>
  <si>
    <t>j</t>
  </si>
  <si>
    <t>vp</t>
  </si>
  <si>
    <t>vc</t>
  </si>
  <si>
    <t>vm</t>
  </si>
  <si>
    <t>vj</t>
  </si>
  <si>
    <t>va</t>
  </si>
  <si>
    <t>vt</t>
  </si>
  <si>
    <t>JUROS</t>
  </si>
  <si>
    <t>CAPITAL</t>
  </si>
  <si>
    <t>CORRECAO</t>
  </si>
  <si>
    <t>MULTA</t>
  </si>
  <si>
    <t>V.ATUAL</t>
  </si>
  <si>
    <t>DT.ATUAL</t>
  </si>
  <si>
    <t>DT.VENCTO</t>
  </si>
  <si>
    <t>MESES</t>
  </si>
  <si>
    <t>JUROS/DIA</t>
  </si>
</sst>
</file>

<file path=xl/styles.xml><?xml version="1.0" encoding="utf-8"?>
<styleSheet xmlns="http://schemas.openxmlformats.org/spreadsheetml/2006/main">
  <numFmts count="3">
    <numFmt numFmtId="44" formatCode="_-&quot;R$&quot;\ * #,##0.00_-;\-&quot;R$&quot;\ * #,##0.00_-;_-&quot;R$&quot;\ * &quot;-&quot;??_-;_-@_-"/>
    <numFmt numFmtId="167" formatCode="_-&quot;R$&quot;\ * #,##0.0000_-;\-&quot;R$&quot;\ * #,##0.0000_-;_-&quot;R$&quot;\ * &quot;-&quot;??_-;_-@_-"/>
    <numFmt numFmtId="168" formatCode="_-&quot;R$&quot;\ * #,##0.0000_-;\-&quot;R$&quot;\ * #,##0.0000_-;_-&quot;R$&quot;\ * &quot;-&quot;??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44" fontId="0" fillId="0" borderId="0" xfId="0" applyNumberFormat="1"/>
    <xf numFmtId="167" fontId="0" fillId="0" borderId="0" xfId="1" applyNumberFormat="1" applyFont="1"/>
    <xf numFmtId="168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E3:W30"/>
  <sheetViews>
    <sheetView tabSelected="1" workbookViewId="0">
      <selection activeCell="K21" sqref="K21"/>
    </sheetView>
  </sheetViews>
  <sheetFormatPr defaultRowHeight="15"/>
  <cols>
    <col min="6" max="6" width="11.28515625" bestFit="1" customWidth="1"/>
    <col min="7" max="7" width="12" bestFit="1" customWidth="1"/>
    <col min="8" max="8" width="12" customWidth="1"/>
    <col min="9" max="10" width="10.7109375" bestFit="1" customWidth="1"/>
    <col min="11" max="11" width="12" customWidth="1"/>
    <col min="12" max="13" width="10.5703125" bestFit="1" customWidth="1"/>
    <col min="18" max="19" width="12.5703125" bestFit="1" customWidth="1"/>
    <col min="21" max="21" width="11.5703125" bestFit="1" customWidth="1"/>
    <col min="22" max="22" width="12.5703125" bestFit="1" customWidth="1"/>
  </cols>
  <sheetData>
    <row r="3" spans="5:22">
      <c r="E3" s="5" t="s">
        <v>9</v>
      </c>
      <c r="F3" s="5" t="s">
        <v>14</v>
      </c>
      <c r="G3" s="5" t="s">
        <v>13</v>
      </c>
      <c r="H3" s="5" t="s">
        <v>15</v>
      </c>
      <c r="I3" s="5" t="s">
        <v>10</v>
      </c>
      <c r="J3" s="5" t="s">
        <v>8</v>
      </c>
      <c r="K3" s="5" t="s">
        <v>16</v>
      </c>
      <c r="L3" s="5" t="s">
        <v>11</v>
      </c>
      <c r="M3" s="5" t="s">
        <v>12</v>
      </c>
    </row>
    <row r="4" spans="5:22">
      <c r="E4">
        <v>500</v>
      </c>
      <c r="F4" s="6">
        <v>42384</v>
      </c>
      <c r="G4" s="6">
        <f ca="1">TODAY()</f>
        <v>42475</v>
      </c>
      <c r="H4" s="1">
        <v>45</v>
      </c>
      <c r="I4">
        <v>10</v>
      </c>
      <c r="J4" s="1">
        <v>1</v>
      </c>
      <c r="K4" s="1">
        <f>J4/30</f>
        <v>3.3333333333333333E-2</v>
      </c>
      <c r="L4">
        <f>((E4+I4)*10)/100</f>
        <v>51</v>
      </c>
      <c r="M4" s="2">
        <f>E4+I4+K6+L4</f>
        <v>568.5</v>
      </c>
    </row>
    <row r="5" spans="5:22">
      <c r="K5">
        <f>H4*K4</f>
        <v>1.5</v>
      </c>
    </row>
    <row r="6" spans="5:22">
      <c r="K6" s="1">
        <f>E4*K5/100</f>
        <v>7.5</v>
      </c>
    </row>
    <row r="7" spans="5:22">
      <c r="Q7" t="s">
        <v>2</v>
      </c>
      <c r="R7" s="3">
        <v>225.74</v>
      </c>
    </row>
    <row r="8" spans="5:22">
      <c r="Q8" t="s">
        <v>3</v>
      </c>
      <c r="R8" s="3">
        <v>31.14</v>
      </c>
    </row>
    <row r="9" spans="5:22">
      <c r="Q9" t="s">
        <v>4</v>
      </c>
      <c r="R9" s="3">
        <v>51.38</v>
      </c>
    </row>
    <row r="10" spans="5:22">
      <c r="Q10" t="s">
        <v>5</v>
      </c>
      <c r="R10" s="3">
        <v>93.21</v>
      </c>
    </row>
    <row r="11" spans="5:22">
      <c r="L11" s="1">
        <v>198.09</v>
      </c>
      <c r="M11">
        <v>176.14</v>
      </c>
      <c r="Q11" t="s">
        <v>6</v>
      </c>
      <c r="R11" s="3">
        <v>16.05</v>
      </c>
    </row>
    <row r="12" spans="5:22">
      <c r="L12" s="1">
        <v>170.27</v>
      </c>
      <c r="M12">
        <v>176.14</v>
      </c>
      <c r="Q12" t="s">
        <v>7</v>
      </c>
      <c r="R12" s="3">
        <v>417.52</v>
      </c>
      <c r="S12" s="4">
        <f>R12-R11</f>
        <v>401.46999999999997</v>
      </c>
    </row>
    <row r="13" spans="5:22">
      <c r="L13" s="1">
        <v>160.07</v>
      </c>
      <c r="M13">
        <v>176.14</v>
      </c>
      <c r="Q13" t="s">
        <v>2</v>
      </c>
      <c r="R13" s="3">
        <v>83.5</v>
      </c>
    </row>
    <row r="14" spans="5:22">
      <c r="L14" s="2">
        <f>SUM(L11:L13)</f>
        <v>528.43000000000006</v>
      </c>
      <c r="M14">
        <f>SUM(M11:M13)</f>
        <v>528.41999999999996</v>
      </c>
    </row>
    <row r="15" spans="5:22">
      <c r="S15" s="1">
        <f>52.16+3.37+11.11+11.66</f>
        <v>78.299999999999983</v>
      </c>
      <c r="T15">
        <f>S15*100/S18</f>
        <v>19.503325279597473</v>
      </c>
      <c r="U15" s="4">
        <f>R11*T15/100</f>
        <v>3.1302837073753942</v>
      </c>
      <c r="V15" s="4">
        <f>S15+U15</f>
        <v>81.430283707375381</v>
      </c>
    </row>
    <row r="16" spans="5:22">
      <c r="S16" s="1">
        <f>89.2+11.45+20.13+33.21</f>
        <v>153.99</v>
      </c>
      <c r="T16">
        <f>S16*100/S18</f>
        <v>38.356539716541704</v>
      </c>
      <c r="U16" s="4">
        <f>R11*T16/100</f>
        <v>6.1562246245049437</v>
      </c>
      <c r="V16" s="4">
        <f>S16+U16</f>
        <v>160.14622462450495</v>
      </c>
    </row>
    <row r="17" spans="13:23">
      <c r="S17" s="1">
        <f>84.38+16.32+20.14+48.34</f>
        <v>169.18</v>
      </c>
      <c r="T17">
        <f>S17*100/S18</f>
        <v>42.140135003860806</v>
      </c>
      <c r="U17" s="4">
        <f>R11*T17/100</f>
        <v>6.7634916681196593</v>
      </c>
      <c r="V17" s="4">
        <f>S17+U17</f>
        <v>175.94349166811966</v>
      </c>
    </row>
    <row r="18" spans="13:23">
      <c r="S18" s="1">
        <f>SUM(S15:S17)</f>
        <v>401.47</v>
      </c>
      <c r="T18">
        <f>SUM(T15:T17)</f>
        <v>99.999999999999986</v>
      </c>
      <c r="U18" s="4">
        <f>SUM(U15:U17)</f>
        <v>16.049999999999997</v>
      </c>
      <c r="V18" s="4">
        <f>SUM(V15:V17)</f>
        <v>417.52</v>
      </c>
    </row>
    <row r="20" spans="13:23">
      <c r="U20">
        <v>50.3</v>
      </c>
      <c r="W20">
        <v>17.66</v>
      </c>
    </row>
    <row r="21" spans="13:23">
      <c r="W21">
        <v>17.66</v>
      </c>
    </row>
    <row r="22" spans="13:23">
      <c r="W22">
        <v>17.66</v>
      </c>
    </row>
    <row r="23" spans="13:23">
      <c r="M23">
        <v>139.11000000000001</v>
      </c>
      <c r="O23">
        <f>52.67+18.18+14.17+50.31</f>
        <v>135.32999999999998</v>
      </c>
      <c r="P23">
        <f>O23*100/O25</f>
        <v>42.861214923671369</v>
      </c>
      <c r="Q23">
        <f>9.47*P23/100</f>
        <v>4.058957053271679</v>
      </c>
      <c r="R23">
        <f>O23+Q23</f>
        <v>139.38895705327167</v>
      </c>
      <c r="W23">
        <f>SUM(W20:W22)</f>
        <v>52.980000000000004</v>
      </c>
    </row>
    <row r="24" spans="13:23">
      <c r="M24">
        <v>186.09</v>
      </c>
      <c r="O24">
        <f>79.26+21.53+20.16+59.46</f>
        <v>180.41</v>
      </c>
      <c r="P24">
        <f>O24*100/O25</f>
        <v>57.138785076328624</v>
      </c>
      <c r="Q24">
        <f>S28*P24/100</f>
        <v>5.4110429467283208</v>
      </c>
      <c r="R24">
        <f>O24+Q24</f>
        <v>185.82104294672831</v>
      </c>
    </row>
    <row r="25" spans="13:23">
      <c r="M25">
        <f>M23+M24</f>
        <v>325.20000000000005</v>
      </c>
      <c r="O25">
        <f>O23+O24</f>
        <v>315.74</v>
      </c>
      <c r="P25">
        <f>P23+P24</f>
        <v>100</v>
      </c>
      <c r="Q25">
        <f>Q23+Q24</f>
        <v>9.4699999999999989</v>
      </c>
      <c r="R25">
        <f>R23+R24</f>
        <v>325.20999999999998</v>
      </c>
    </row>
    <row r="28" spans="13:23">
      <c r="R28" t="s">
        <v>0</v>
      </c>
      <c r="S28">
        <v>9.4700000000000006</v>
      </c>
      <c r="U28">
        <f>29.8*4</f>
        <v>119.2</v>
      </c>
    </row>
    <row r="29" spans="13:23">
      <c r="R29" t="s">
        <v>1</v>
      </c>
      <c r="S29">
        <v>109.77</v>
      </c>
    </row>
    <row r="30" spans="13:23">
      <c r="S30">
        <f>S29+S28</f>
        <v>119.24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Costa</dc:creator>
  <cp:lastModifiedBy>Henrique Costa</cp:lastModifiedBy>
  <dcterms:created xsi:type="dcterms:W3CDTF">2016-04-14T00:00:51Z</dcterms:created>
  <dcterms:modified xsi:type="dcterms:W3CDTF">2016-04-19T12:02:19Z</dcterms:modified>
</cp:coreProperties>
</file>