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eremiahherberg/Documents/"/>
    </mc:Choice>
  </mc:AlternateContent>
  <xr:revisionPtr revIDLastSave="0" documentId="8_{1F3AF188-E0DA-7D4B-975F-0CC0FF3D3691}" xr6:coauthVersionLast="45" xr6:coauthVersionMax="45" xr10:uidLastSave="{00000000-0000-0000-0000-000000000000}"/>
  <bookViews>
    <workbookView xWindow="300" yWindow="620" windowWidth="26080" windowHeight="11740" activeTab="2" xr2:uid="{00000000-000D-0000-FFFF-FFFF00000000}"/>
  </bookViews>
  <sheets>
    <sheet name="Pivot_Table_StatusByMonth" sheetId="6" r:id="rId1"/>
    <sheet name="Kickstarter_data" sheetId="1" r:id="rId2"/>
    <sheet name="Goal_data" sheetId="7" r:id="rId3"/>
    <sheet name="Pivot_Table1-Category" sheetId="3" r:id="rId4"/>
    <sheet name="Pivit_Table_SubCategory" sheetId="5" r:id="rId5"/>
  </sheets>
  <definedNames>
    <definedName name="_xlnm._FilterDatabase" localSheetId="1" hidden="1">Kickstarter_data!$A$1:$R$1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7" l="1"/>
  <c r="H13" i="7" s="1"/>
  <c r="D2" i="7"/>
  <c r="H2" i="7" s="1"/>
  <c r="D4" i="7"/>
  <c r="H4" i="7" s="1"/>
  <c r="D5" i="7"/>
  <c r="H5" i="7" s="1"/>
  <c r="D6" i="7"/>
  <c r="H6" i="7" s="1"/>
  <c r="D7" i="7"/>
  <c r="H7" i="7" s="1"/>
  <c r="D8" i="7"/>
  <c r="H8" i="7" s="1"/>
  <c r="D9" i="7"/>
  <c r="H9" i="7" s="1"/>
  <c r="D10" i="7"/>
  <c r="H10" i="7" s="1"/>
  <c r="D11" i="7"/>
  <c r="H11" i="7" s="1"/>
  <c r="D12" i="7"/>
  <c r="H12" i="7" s="1"/>
  <c r="D3" i="7"/>
  <c r="H3" i="7" s="1"/>
  <c r="C2" i="7"/>
  <c r="G2" i="7" s="1"/>
  <c r="C13" i="7"/>
  <c r="G13" i="7" s="1"/>
  <c r="C4" i="7"/>
  <c r="G4" i="7" s="1"/>
  <c r="C5" i="7"/>
  <c r="G5" i="7" s="1"/>
  <c r="C6" i="7"/>
  <c r="G6" i="7" s="1"/>
  <c r="C7" i="7"/>
  <c r="G7" i="7" s="1"/>
  <c r="C8" i="7"/>
  <c r="G8" i="7" s="1"/>
  <c r="C9" i="7"/>
  <c r="G9" i="7" s="1"/>
  <c r="C10" i="7"/>
  <c r="G10" i="7" s="1"/>
  <c r="C11" i="7"/>
  <c r="G11" i="7" s="1"/>
  <c r="C12" i="7"/>
  <c r="G12" i="7" s="1"/>
  <c r="C3" i="7"/>
  <c r="G3" i="7" s="1"/>
  <c r="B2" i="7"/>
  <c r="F2" i="7" s="1"/>
  <c r="B13" i="7"/>
  <c r="F13" i="7" s="1"/>
  <c r="B4" i="7"/>
  <c r="F4" i="7" s="1"/>
  <c r="B5" i="7"/>
  <c r="F5" i="7" s="1"/>
  <c r="B6" i="7"/>
  <c r="F6" i="7" s="1"/>
  <c r="B7" i="7"/>
  <c r="F7" i="7" s="1"/>
  <c r="B8" i="7"/>
  <c r="F8" i="7" s="1"/>
  <c r="B9" i="7"/>
  <c r="F9" i="7" s="1"/>
  <c r="B10" i="7"/>
  <c r="F10" i="7" s="1"/>
  <c r="B11" i="7"/>
  <c r="F11" i="7" s="1"/>
  <c r="B12" i="7"/>
  <c r="F12" i="7" s="1"/>
  <c r="B3" i="7"/>
  <c r="F3" i="7" s="1"/>
  <c r="E13" i="7"/>
  <c r="E4" i="7"/>
  <c r="E5" i="7"/>
  <c r="E6" i="7"/>
  <c r="E7" i="7"/>
  <c r="E8" i="7"/>
  <c r="E9" i="7"/>
  <c r="E10" i="7"/>
  <c r="E11" i="7"/>
  <c r="E12" i="7"/>
  <c r="E3" i="7"/>
  <c r="E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2" i="1"/>
  <c r="Q4" i="1"/>
  <c r="Q3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2" i="1"/>
</calcChain>
</file>

<file path=xl/sharedStrings.xml><?xml version="1.0" encoding="utf-8"?>
<sst xmlns="http://schemas.openxmlformats.org/spreadsheetml/2006/main" count="24825" uniqueCount="8403">
  <si>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</si>
  <si>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</si>
  <si>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</si>
  <si>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</si>
  <si>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</si>
  <si>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</si>
  <si>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</si>
  <si>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</si>
  <si>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</si>
  <si>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</si>
  <si>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</si>
  <si>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</si>
  <si>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</si>
  <si>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</si>
  <si>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</si>
  <si>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</si>
  <si>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</si>
  <si>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</si>
  <si>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</si>
  <si>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</si>
  <si>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</si>
  <si>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</si>
  <si>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</si>
  <si>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</si>
  <si>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</si>
  <si>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</si>
  <si>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</si>
  <si>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</si>
  <si>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</si>
  <si>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</si>
  <si>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</si>
  <si>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</si>
  <si>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</si>
  <si>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</si>
  <si>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</si>
  <si>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</si>
  <si>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</si>
  <si>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</si>
  <si>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</si>
  <si>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</si>
  <si>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</si>
  <si>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</si>
  <si>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</si>
  <si>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</si>
  <si>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</si>
  <si>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</si>
  <si>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</si>
  <si>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</si>
  <si>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</si>
  <si>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</si>
  <si>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</si>
  <si>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</si>
  <si>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</si>
  <si>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</si>
  <si>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</si>
  <si>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</si>
  <si>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</si>
  <si>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</si>
  <si>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</si>
  <si>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</si>
  <si>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</si>
  <si>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</si>
  <si>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</si>
  <si>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</si>
  <si>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</si>
  <si>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</si>
  <si>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</si>
  <si>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</si>
  <si>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</si>
  <si>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</si>
  <si>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</si>
  <si>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</si>
  <si>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</si>
  <si>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</si>
  <si>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</si>
  <si>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</si>
  <si>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</si>
  <si>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</si>
  <si>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</si>
  <si>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</si>
  <si>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</si>
  <si>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</si>
  <si>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</si>
  <si>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</si>
  <si>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</si>
  <si>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</si>
  <si>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</si>
  <si>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</si>
  <si>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</si>
  <si>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</si>
  <si>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</si>
  <si>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</si>
  <si>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</si>
  <si>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</si>
  <si>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</si>
  <si>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</si>
  <si>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</si>
  <si>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</si>
  <si>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</si>
  <si>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</si>
  <si>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</si>
  <si>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</si>
  <si>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</si>
  <si>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</si>
  <si>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</si>
  <si>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</si>
  <si>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</si>
  <si>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</si>
  <si>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</si>
  <si>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</si>
  <si>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</si>
  <si>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</si>
  <si>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</si>
  <si>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</si>
  <si>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</si>
  <si>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</si>
  <si>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</si>
  <si>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</si>
  <si>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</si>
  <si>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</si>
  <si>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</si>
  <si>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</si>
  <si>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</si>
  <si>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</si>
  <si>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</si>
  <si>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</si>
  <si>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</si>
  <si>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</si>
  <si>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</si>
  <si>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</si>
  <si>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</si>
  <si>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</si>
  <si>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</si>
  <si>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</si>
  <si>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</si>
  <si>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</si>
  <si>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</si>
  <si>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</si>
  <si>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</si>
  <si>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</si>
  <si>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</si>
  <si>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</si>
  <si>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</si>
  <si>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</si>
  <si>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</si>
  <si>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</si>
  <si>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</si>
  <si>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</si>
  <si>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</si>
  <si>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</si>
  <si>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</si>
  <si>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</si>
  <si>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</si>
  <si>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</si>
  <si>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</si>
  <si>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</si>
  <si>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</si>
  <si>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</si>
  <si>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</si>
  <si>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</si>
  <si>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</si>
  <si>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</si>
  <si>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</si>
  <si>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</si>
  <si>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</si>
  <si>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</si>
  <si>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</si>
  <si>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</si>
  <si>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</si>
  <si>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</si>
  <si>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</si>
  <si>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</si>
  <si>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</si>
  <si>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</si>
  <si>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</si>
  <si>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</si>
  <si>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</si>
  <si>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</si>
  <si>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</si>
  <si>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</si>
  <si>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</si>
  <si>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</si>
  <si>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</si>
  <si>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</si>
  <si>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</si>
  <si>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</si>
  <si>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</si>
  <si>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</si>
  <si>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</si>
  <si>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</si>
  <si>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</si>
  <si>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</si>
  <si>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</si>
  <si>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</si>
  <si>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</si>
  <si>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</si>
  <si>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</si>
  <si>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</si>
  <si>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</si>
  <si>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</si>
  <si>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</si>
  <si>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</si>
  <si>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</si>
  <si>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</si>
  <si>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</si>
  <si>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</si>
  <si>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</si>
  <si>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</si>
  <si>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</si>
  <si>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</si>
  <si>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</si>
  <si>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</si>
  <si>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</si>
  <si>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</si>
  <si>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</si>
  <si>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</si>
  <si>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</si>
  <si>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</si>
  <si>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</si>
  <si>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</si>
  <si>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</si>
  <si>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</si>
  <si>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</si>
  <si>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</si>
  <si>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</si>
  <si>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</si>
  <si>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</si>
  <si>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</si>
  <si>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</si>
  <si>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</si>
  <si>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</si>
  <si>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</si>
  <si>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</si>
  <si>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</si>
  <si>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</si>
  <si>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</si>
  <si>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</si>
  <si>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</si>
  <si>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</si>
  <si>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</si>
  <si>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</si>
  <si>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</si>
  <si>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</si>
  <si>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</si>
  <si>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</si>
  <si>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</si>
  <si>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</si>
  <si>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</si>
  <si>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</si>
  <si>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</si>
  <si>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</si>
  <si>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</si>
  <si>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</si>
  <si>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</si>
  <si>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</si>
  <si>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</si>
  <si>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</si>
  <si>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</si>
  <si>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</si>
  <si>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</si>
  <si>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</si>
  <si>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</si>
  <si>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</si>
  <si>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</si>
  <si>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</si>
  <si>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</si>
  <si>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</si>
  <si>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</si>
  <si>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</si>
  <si>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</si>
  <si>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</si>
  <si>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</si>
  <si>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</si>
  <si>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</si>
  <si>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</si>
  <si>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</si>
  <si>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</si>
  <si>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</si>
  <si>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</si>
  <si>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</si>
  <si>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</si>
  <si>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</si>
  <si>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</si>
  <si>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</si>
  <si>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</si>
  <si>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</si>
  <si>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</si>
  <si>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</si>
  <si>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</si>
  <si>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</si>
  <si>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</si>
  <si>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</si>
  <si>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</si>
  <si>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</si>
  <si>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</si>
  <si>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</si>
  <si>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</si>
  <si>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</si>
  <si>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</si>
  <si>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</si>
  <si>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</si>
  <si>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</si>
  <si>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</si>
  <si>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</si>
  <si>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</si>
  <si>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</si>
  <si>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</si>
  <si>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</si>
  <si>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</si>
  <si>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</si>
  <si>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</si>
  <si>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</si>
  <si>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</si>
  <si>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</si>
  <si>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</si>
  <si>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</si>
  <si>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</si>
  <si>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</si>
  <si>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</si>
  <si>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</si>
  <si>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</si>
  <si>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</si>
  <si>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</si>
  <si>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</si>
  <si>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</si>
  <si>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</si>
  <si>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</si>
  <si>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</si>
  <si>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</si>
  <si>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</si>
  <si>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</si>
  <si>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</si>
  <si>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</si>
  <si>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</si>
  <si>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</si>
  <si>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</si>
  <si>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</si>
  <si>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</si>
  <si>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</si>
  <si>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</si>
  <si>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</si>
  <si>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</si>
  <si>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</si>
  <si>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</si>
  <si>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</si>
  <si>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</si>
  <si>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</si>
  <si>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</si>
  <si>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</si>
  <si>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</si>
  <si>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</si>
  <si>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</si>
  <si>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</si>
  <si>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</si>
  <si>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</si>
  <si>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</si>
  <si>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</si>
  <si>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</si>
  <si>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</si>
  <si>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</si>
  <si>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</si>
  <si>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</si>
  <si>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</si>
  <si>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</si>
  <si>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</si>
  <si>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</si>
  <si>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</si>
  <si>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</si>
  <si>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</si>
  <si>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</si>
  <si>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</si>
  <si>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</si>
  <si>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</si>
  <si>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</si>
  <si>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</si>
  <si>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</si>
  <si>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</si>
  <si>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</si>
  <si>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</si>
  <si>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</si>
  <si>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</si>
  <si>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</si>
  <si>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</si>
  <si>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</si>
  <si>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</si>
  <si>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</si>
  <si>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</si>
  <si>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</si>
  <si>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</si>
  <si>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</si>
  <si>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</si>
  <si>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</si>
  <si>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</si>
  <si>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</si>
  <si>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</si>
  <si>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</si>
  <si>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</si>
  <si>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</si>
  <si>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</si>
  <si>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</si>
  <si>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</si>
  <si>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</si>
  <si>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</si>
  <si>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</si>
  <si>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</si>
  <si>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</si>
  <si>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</si>
  <si>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</si>
  <si>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</si>
  <si>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</si>
  <si>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</si>
  <si>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</si>
  <si>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</si>
  <si>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</si>
  <si>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</si>
  <si>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</si>
  <si>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</si>
  <si>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</si>
  <si>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</si>
  <si>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</si>
  <si>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</si>
  <si>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</si>
  <si>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</si>
  <si>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</si>
  <si>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</si>
  <si>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</si>
  <si>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</si>
  <si>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</si>
  <si>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</si>
  <si>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</si>
  <si>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</si>
  <si>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</si>
  <si>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</si>
  <si>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</si>
  <si>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</si>
  <si>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</si>
  <si>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</si>
  <si>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</si>
  <si>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</si>
  <si>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</si>
  <si>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</si>
  <si>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</si>
  <si>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</si>
  <si>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</si>
  <si>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</si>
  <si>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</si>
  <si>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</si>
  <si>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</si>
  <si>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</si>
  <si>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</si>
  <si>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</si>
  <si>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</si>
  <si>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</si>
  <si>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</si>
  <si>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</si>
  <si>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</si>
  <si>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</si>
  <si>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</si>
  <si>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</si>
  <si>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</si>
  <si>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</si>
  <si>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</si>
  <si>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</si>
  <si>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</si>
  <si>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</si>
  <si>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</si>
  <si>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</si>
  <si>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</si>
  <si>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</si>
  <si>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</si>
  <si>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</si>
  <si>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</si>
  <si>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</si>
  <si>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</si>
  <si>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</si>
  <si>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</si>
  <si>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</si>
  <si>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</si>
  <si>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</si>
  <si>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</si>
  <si>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</si>
  <si>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</si>
  <si>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</si>
  <si>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</si>
  <si>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</si>
  <si>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</si>
  <si>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</si>
  <si>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</si>
  <si>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</si>
  <si>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</si>
  <si>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</si>
  <si>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</si>
  <si>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</si>
  <si>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</si>
  <si>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</si>
  <si>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</si>
  <si>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</si>
  <si>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</si>
  <si>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</si>
  <si>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</si>
  <si>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</si>
  <si>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</si>
  <si>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</si>
  <si>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</si>
  <si>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</si>
  <si>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</si>
  <si>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</si>
  <si>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</si>
  <si>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</si>
  <si>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</si>
  <si>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</si>
  <si>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</si>
  <si>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</si>
  <si>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</si>
  <si>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</si>
  <si>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</si>
  <si>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</si>
  <si>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</si>
  <si>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</si>
  <si>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</si>
  <si>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</si>
  <si>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</si>
  <si>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</si>
  <si>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</si>
  <si>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</si>
  <si>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</si>
  <si>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</si>
  <si>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</si>
  <si>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</si>
  <si>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</si>
  <si>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</si>
  <si>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</si>
  <si>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</si>
  <si>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</si>
  <si>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</si>
  <si>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</si>
  <si>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</si>
  <si>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</si>
  <si>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</si>
  <si>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</si>
  <si>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</si>
  <si>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</si>
  <si>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</si>
  <si>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</si>
  <si>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</si>
  <si>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</si>
  <si>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</si>
  <si>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</si>
  <si>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</si>
  <si>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</si>
  <si>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</si>
  <si>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</si>
  <si>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</si>
  <si>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</si>
  <si>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</si>
  <si>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</si>
  <si>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</si>
  <si>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</si>
  <si>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</si>
  <si>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</si>
  <si>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</si>
  <si>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</si>
  <si>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</si>
  <si>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</si>
  <si>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</si>
  <si>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</si>
  <si>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</si>
  <si>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</si>
  <si>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</si>
  <si>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</si>
  <si>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</si>
  <si>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</si>
  <si>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</si>
  <si>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</si>
  <si>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</si>
  <si>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</si>
  <si>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</si>
  <si>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</si>
  <si>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</si>
  <si>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</si>
  <si>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</si>
  <si>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</si>
  <si>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</si>
  <si>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</si>
  <si>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</si>
  <si>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</si>
  <si>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</si>
  <si>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</si>
  <si>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</si>
  <si>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</si>
  <si>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</si>
  <si>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</si>
  <si>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</si>
  <si>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</si>
  <si>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</si>
  <si>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</si>
  <si>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</si>
  <si>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</si>
  <si>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</si>
  <si>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</si>
  <si>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</si>
  <si>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</si>
  <si>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</si>
  <si>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</si>
  <si>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</si>
  <si>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</si>
  <si>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</si>
  <si>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</si>
  <si>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</si>
  <si>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</si>
  <si>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</si>
  <si>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</si>
  <si>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</si>
  <si>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</si>
  <si>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</si>
  <si>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</si>
  <si>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</si>
  <si>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</si>
  <si>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</si>
  <si>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</si>
  <si>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</si>
  <si>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</si>
  <si>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</si>
  <si>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</si>
  <si>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</si>
  <si>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</si>
  <si>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</si>
  <si>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</si>
  <si>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</si>
  <si>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</si>
  <si>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</si>
  <si>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</si>
  <si>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</si>
  <si>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</si>
  <si>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</si>
  <si>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</si>
  <si>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</si>
  <si>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</si>
  <si>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</si>
  <si>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</si>
  <si>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</si>
  <si>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</si>
  <si>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</si>
  <si>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</si>
  <si>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</si>
  <si>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</si>
  <si>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</si>
  <si>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</si>
  <si>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</si>
  <si>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</si>
  <si>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</si>
  <si>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</si>
  <si>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</si>
  <si>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</si>
  <si>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</si>
  <si>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</si>
  <si>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</si>
  <si>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</si>
  <si>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</si>
  <si>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</si>
  <si>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</si>
  <si>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</si>
  <si>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</si>
  <si>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</si>
  <si>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</si>
  <si>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</si>
  <si>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</si>
  <si>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</si>
  <si>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</si>
  <si>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</si>
  <si>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</si>
  <si>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</si>
  <si>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</si>
  <si>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</si>
  <si>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</si>
  <si>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</si>
  <si>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</si>
  <si>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</si>
  <si>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</si>
  <si>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</si>
  <si>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</si>
  <si>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</si>
  <si>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</si>
  <si>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</si>
  <si>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</si>
  <si>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</si>
  <si>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</si>
  <si>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</si>
  <si>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</si>
  <si>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</si>
  <si>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</si>
  <si>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</si>
  <si>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</si>
  <si>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</si>
  <si>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</si>
  <si>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</si>
  <si>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</si>
  <si>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</si>
  <si>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</si>
  <si>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</si>
  <si>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</si>
  <si>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</si>
  <si>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</si>
  <si>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</si>
  <si>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</si>
  <si>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</si>
  <si>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</si>
  <si>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</si>
  <si>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</si>
  <si>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</si>
  <si>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</si>
  <si>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</si>
  <si>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</si>
  <si>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</si>
  <si>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</si>
  <si>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</si>
  <si>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</si>
  <si>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</si>
  <si>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</si>
  <si>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</si>
  <si>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</si>
  <si>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</si>
  <si>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</si>
  <si>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</si>
  <si>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</si>
  <si>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</si>
  <si>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</si>
  <si>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</si>
  <si>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</si>
  <si>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</si>
  <si>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</si>
  <si>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</si>
  <si>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</si>
  <si>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</si>
  <si>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</si>
  <si>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</si>
  <si>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</si>
  <si>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</si>
  <si>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</si>
  <si>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</si>
  <si>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</si>
  <si>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</si>
  <si>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</si>
  <si>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</si>
  <si>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</si>
  <si>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</si>
  <si>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</si>
  <si>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</si>
  <si>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</si>
  <si>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</si>
  <si>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</si>
  <si>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</si>
  <si>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</si>
  <si>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</si>
  <si>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</si>
  <si>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</si>
  <si>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</si>
  <si>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</si>
  <si>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</si>
  <si>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</si>
  <si>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</si>
  <si>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</si>
  <si>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</si>
  <si>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</si>
  <si>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</si>
  <si>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</si>
  <si>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</si>
  <si>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</si>
  <si>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</si>
  <si>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</si>
  <si>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</si>
  <si>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</si>
  <si>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</si>
  <si>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</si>
  <si>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</si>
  <si>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</si>
  <si>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</si>
  <si>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</si>
  <si>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</si>
  <si>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</si>
  <si>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</si>
  <si>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</si>
  <si>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</si>
  <si>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</si>
  <si>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</si>
  <si>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</si>
  <si>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</si>
  <si>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</si>
  <si>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</si>
  <si>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</si>
  <si>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</si>
  <si>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</si>
  <si>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</si>
  <si>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</si>
  <si>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</si>
  <si>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</si>
  <si>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</si>
  <si>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</si>
  <si>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</si>
  <si>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</si>
  <si>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</si>
  <si>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</si>
  <si>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</si>
  <si>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</si>
  <si>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</si>
  <si>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</si>
  <si>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</si>
  <si>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</si>
  <si>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</si>
  <si>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</si>
  <si>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</si>
  <si>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</si>
  <si>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</si>
  <si>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</si>
  <si>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</si>
  <si>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</si>
  <si>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</si>
  <si>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</si>
  <si>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</si>
  <si>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</si>
  <si>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</si>
  <si>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</si>
  <si>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</si>
  <si>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</si>
  <si>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</si>
  <si>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</si>
  <si>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</si>
  <si>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</si>
  <si>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</si>
  <si>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</si>
  <si>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</si>
  <si>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</si>
  <si>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</si>
  <si>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</si>
  <si>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</si>
  <si>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</si>
  <si>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</si>
  <si>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</si>
  <si>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</si>
  <si>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</si>
  <si>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</si>
  <si>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</si>
  <si>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</si>
  <si>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</si>
  <si>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</si>
  <si>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</si>
  <si>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</si>
  <si>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</si>
  <si>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</si>
  <si>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</si>
  <si>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</si>
  <si>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</si>
  <si>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</si>
  <si>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</si>
  <si>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</si>
  <si>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</si>
  <si>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</si>
  <si>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</si>
  <si>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</si>
  <si>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</si>
  <si>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</si>
  <si>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</si>
  <si>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</si>
  <si>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</si>
  <si>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</si>
  <si>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</si>
  <si>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</si>
  <si>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</si>
  <si>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</si>
  <si>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</si>
  <si>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</si>
  <si>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</si>
  <si>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</si>
  <si>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</si>
  <si>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</si>
  <si>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</si>
  <si>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</si>
  <si>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</si>
  <si>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</si>
  <si>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</si>
  <si>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</si>
  <si>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</si>
  <si>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</si>
  <si>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</si>
  <si>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</si>
  <si>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</si>
  <si>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</si>
  <si>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</si>
  <si>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</si>
  <si>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</si>
  <si>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</si>
  <si>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</si>
  <si>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</si>
  <si>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</si>
  <si>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</si>
  <si>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</si>
  <si>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</si>
  <si>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</si>
  <si>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</si>
  <si>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</si>
  <si>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</si>
  <si>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</si>
  <si>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</si>
  <si>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</si>
  <si>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</si>
  <si>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</si>
  <si>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</si>
  <si>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</si>
  <si>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</si>
  <si>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</si>
  <si>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</si>
  <si>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</si>
  <si>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</si>
  <si>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</si>
  <si>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</si>
  <si>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</si>
  <si>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</si>
  <si>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</si>
  <si>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</si>
  <si>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</si>
  <si>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</si>
  <si>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</si>
  <si>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</si>
  <si>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</si>
  <si>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</si>
  <si>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</si>
  <si>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</si>
  <si>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</si>
  <si>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</si>
  <si>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</si>
  <si>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</si>
  <si>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</si>
  <si>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</si>
  <si>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</si>
  <si>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</si>
  <si>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</si>
  <si>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</si>
  <si>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</si>
  <si>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</si>
  <si>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</si>
  <si>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</si>
  <si>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</si>
  <si>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</si>
  <si>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</si>
  <si>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</si>
  <si>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</si>
  <si>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</si>
  <si>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</si>
  <si>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</si>
  <si>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</si>
  <si>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</si>
  <si>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</si>
  <si>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</si>
  <si>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</si>
  <si>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</si>
  <si>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</si>
  <si>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</si>
  <si>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</si>
  <si>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</si>
  <si>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</si>
  <si>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</si>
  <si>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</si>
  <si>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</si>
  <si>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</si>
  <si>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</si>
  <si>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</si>
  <si>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</si>
  <si>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</si>
  <si>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</si>
  <si>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</si>
  <si>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</si>
  <si>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</si>
  <si>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</si>
  <si>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</si>
  <si>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</si>
  <si>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</si>
  <si>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</si>
  <si>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</si>
  <si>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</si>
  <si>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</si>
  <si>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</si>
  <si>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</si>
  <si>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</si>
  <si>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</si>
  <si>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</si>
  <si>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</si>
  <si>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</si>
  <si>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</si>
  <si>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</si>
  <si>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</si>
  <si>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</si>
  <si>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</si>
  <si>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</si>
  <si>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</si>
  <si>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</si>
  <si>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</si>
  <si>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</si>
  <si>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</si>
  <si>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</si>
  <si>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</si>
  <si>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</si>
  <si>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</si>
  <si>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</si>
  <si>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</si>
  <si>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</si>
  <si>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</si>
  <si>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</si>
  <si>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</si>
  <si>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</si>
  <si>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</si>
  <si>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</si>
  <si>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</si>
  <si>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</si>
  <si>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</si>
  <si>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</si>
  <si>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</si>
  <si>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</si>
  <si>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</si>
  <si>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</si>
  <si>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</si>
  <si>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</si>
  <si>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</si>
  <si>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</si>
  <si>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</si>
  <si>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</si>
  <si>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</si>
  <si>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</si>
  <si>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</si>
  <si>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</si>
  <si>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</si>
  <si>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</si>
  <si>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</si>
  <si>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</si>
  <si>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</si>
  <si>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</si>
  <si>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</si>
  <si>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</si>
  <si>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</si>
  <si>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</si>
  <si>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</si>
  <si>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</si>
  <si>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</si>
  <si>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</si>
  <si>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</si>
  <si>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</si>
  <si>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</si>
  <si>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</si>
  <si>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</si>
  <si>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</si>
  <si>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</si>
  <si>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</si>
  <si>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</si>
  <si>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</si>
  <si>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</si>
  <si>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</si>
  <si>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</si>
  <si>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</si>
  <si>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</si>
  <si>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</si>
  <si>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</si>
  <si>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</si>
  <si>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</si>
  <si>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</si>
  <si>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</si>
  <si>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</si>
  <si>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</si>
  <si>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</si>
  <si>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</si>
  <si>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</si>
  <si>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</si>
  <si>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</si>
  <si>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</si>
  <si>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</si>
  <si>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</si>
  <si>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</si>
  <si>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</si>
  <si>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</si>
  <si>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</si>
  <si>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</si>
  <si>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</si>
  <si>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</si>
  <si>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</si>
  <si>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</si>
  <si>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</si>
  <si>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</si>
  <si>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</si>
  <si>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</si>
  <si>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</si>
  <si>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</si>
  <si>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</si>
  <si>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</si>
  <si>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</si>
  <si>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</si>
  <si>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</si>
  <si>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</si>
  <si>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</si>
  <si>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</si>
  <si>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</si>
  <si>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</si>
  <si>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</si>
  <si>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</si>
  <si>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</si>
  <si>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</si>
  <si>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</si>
  <si>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</si>
  <si>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</si>
  <si>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</si>
  <si>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</si>
  <si>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</si>
  <si>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</si>
  <si>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</si>
  <si>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</si>
  <si>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</si>
  <si>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</si>
  <si>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</si>
  <si>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</si>
  <si>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</si>
  <si>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</si>
  <si>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</si>
  <si>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</si>
  <si>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</si>
  <si>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</si>
  <si>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</si>
  <si>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</si>
  <si>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</si>
  <si>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</si>
  <si>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</si>
  <si>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</si>
  <si>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</si>
  <si>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</si>
  <si>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</si>
  <si>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</si>
  <si>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</si>
  <si>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</si>
  <si>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</si>
  <si>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</si>
  <si>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</si>
  <si>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</si>
  <si>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</si>
  <si>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</si>
  <si>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</si>
  <si>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</si>
  <si>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</si>
  <si>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</si>
  <si>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</si>
  <si>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</si>
  <si>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</si>
  <si>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</si>
  <si>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</si>
  <si>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</si>
  <si>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</si>
  <si>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</si>
  <si>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</si>
  <si>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</si>
  <si>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</si>
  <si>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</si>
  <si>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</si>
  <si>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</si>
  <si>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</si>
  <si>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</si>
  <si>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</si>
  <si>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</si>
  <si>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</si>
  <si>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</si>
  <si>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</si>
  <si>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</si>
  <si>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</si>
  <si>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</si>
  <si>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</si>
  <si>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</si>
  <si>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</si>
  <si>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</si>
  <si>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</si>
  <si>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</si>
  <si>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</si>
  <si>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</si>
  <si>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</si>
  <si>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</si>
  <si>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</si>
  <si>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</si>
  <si>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</si>
  <si>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</si>
  <si>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</si>
  <si>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</si>
  <si>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</si>
  <si>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</si>
  <si>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</si>
  <si>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</si>
  <si>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</si>
  <si>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</si>
  <si>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</si>
  <si>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</si>
  <si>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</si>
  <si>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</si>
  <si>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</si>
  <si>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</si>
  <si>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</si>
  <si>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</si>
  <si>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</si>
  <si>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</si>
  <si>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</si>
  <si>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</si>
  <si>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</si>
  <si>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</si>
  <si>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</si>
  <si>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</si>
  <si>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</si>
  <si>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</si>
  <si>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</si>
  <si>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</si>
  <si>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</si>
  <si>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</si>
  <si>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</si>
  <si>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</si>
  <si>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</si>
  <si>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</si>
  <si>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</si>
  <si>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</si>
  <si>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</si>
  <si>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</si>
  <si>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</si>
  <si>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</si>
  <si>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</si>
  <si>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</si>
  <si>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</si>
  <si>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</si>
  <si>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</si>
  <si>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</si>
  <si>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</si>
  <si>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</si>
  <si>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</si>
  <si>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</si>
  <si>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</si>
  <si>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</si>
  <si>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</si>
  <si>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</si>
  <si>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</si>
  <si>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</si>
  <si>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</si>
  <si>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</si>
  <si>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</si>
  <si>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</si>
  <si>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</si>
  <si>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</si>
  <si>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</si>
  <si>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</si>
  <si>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</si>
  <si>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</si>
  <si>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</si>
  <si>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</si>
  <si>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</si>
  <si>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</si>
  <si>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</si>
  <si>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</si>
  <si>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</si>
  <si>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</si>
  <si>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</si>
  <si>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</si>
  <si>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</si>
  <si>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</si>
  <si>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</si>
  <si>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</si>
  <si>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</si>
  <si>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</si>
  <si>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</si>
  <si>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</si>
  <si>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</si>
  <si>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</si>
  <si>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</si>
  <si>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</si>
  <si>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</si>
  <si>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</si>
  <si>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</si>
  <si>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</si>
  <si>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</si>
  <si>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</si>
  <si>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</si>
  <si>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</si>
  <si>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</si>
  <si>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</si>
  <si>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</si>
  <si>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</si>
  <si>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</si>
  <si>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</si>
  <si>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</si>
  <si>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</si>
  <si>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</si>
  <si>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</si>
  <si>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</si>
  <si>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</si>
  <si>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</si>
  <si>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</si>
  <si>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</si>
  <si>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</si>
  <si>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</si>
  <si>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</si>
  <si>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</si>
  <si>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</si>
  <si>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</si>
  <si>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</si>
  <si>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</si>
  <si>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</si>
  <si>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</si>
  <si>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</si>
  <si>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</si>
  <si>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</si>
  <si>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</si>
  <si>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</si>
  <si>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</si>
  <si>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</si>
  <si>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</si>
  <si>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</si>
  <si>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</si>
  <si>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</si>
  <si>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</si>
  <si>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</si>
  <si>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</si>
  <si>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</si>
  <si>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</si>
  <si>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</si>
  <si>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</si>
  <si>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</si>
  <si>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</si>
  <si>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</si>
  <si>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</si>
  <si>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</si>
  <si>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</si>
  <si>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</si>
  <si>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</si>
  <si>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</si>
  <si>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</si>
  <si>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</si>
  <si>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</si>
  <si>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</si>
  <si>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</si>
  <si>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</si>
  <si>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</si>
  <si>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</si>
  <si>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</si>
  <si>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</si>
  <si>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</si>
  <si>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</si>
  <si>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</si>
  <si>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</si>
  <si>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</si>
  <si>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</si>
  <si>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</si>
  <si>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</si>
  <si>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</si>
  <si>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</si>
  <si>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</si>
  <si>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</si>
  <si>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</si>
  <si>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</si>
  <si>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</si>
  <si>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</si>
  <si>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</si>
  <si>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</si>
  <si>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</si>
  <si>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</si>
  <si>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</si>
  <si>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</si>
  <si>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</si>
  <si>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</si>
  <si>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</si>
  <si>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</si>
  <si>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</si>
  <si>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</si>
  <si>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</si>
  <si>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</si>
  <si>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</si>
  <si>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</si>
  <si>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</si>
  <si>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</si>
  <si>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</si>
  <si>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</si>
  <si>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</si>
  <si>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</si>
  <si>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</si>
  <si>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</si>
  <si>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</si>
  <si>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</si>
  <si>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</si>
  <si>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</si>
  <si>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</si>
  <si>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</si>
  <si>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</si>
  <si>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</si>
  <si>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</si>
  <si>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</si>
  <si>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</si>
  <si>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</si>
  <si>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</si>
  <si>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</si>
  <si>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</si>
  <si>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</si>
  <si>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</si>
  <si>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</si>
  <si>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</si>
  <si>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</si>
  <si>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</si>
  <si>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</si>
  <si>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</si>
  <si>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</si>
  <si>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</si>
  <si>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</si>
  <si>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</si>
  <si>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</si>
  <si>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</si>
  <si>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</si>
  <si>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</si>
  <si>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</si>
  <si>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</si>
  <si>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</si>
  <si>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</si>
  <si>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</si>
  <si>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</si>
  <si>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</si>
  <si>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</si>
  <si>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</si>
  <si>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</si>
  <si>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</si>
  <si>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</si>
  <si>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</si>
  <si>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</si>
  <si>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</si>
  <si>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</si>
  <si>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</si>
  <si>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</si>
  <si>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</si>
  <si>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</si>
  <si>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</si>
  <si>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</si>
  <si>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</si>
  <si>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</si>
  <si>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</si>
  <si>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</si>
  <si>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</si>
  <si>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</si>
  <si>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</si>
  <si>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</si>
  <si>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</si>
  <si>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</si>
  <si>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</si>
  <si>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</si>
  <si>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</si>
  <si>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</si>
  <si>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</si>
  <si>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</si>
  <si>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</si>
  <si>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</si>
  <si>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</si>
  <si>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</si>
  <si>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</si>
  <si>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</si>
  <si>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</si>
  <si>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</si>
  <si>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</si>
  <si>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</si>
  <si>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</si>
  <si>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</si>
  <si>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</si>
  <si>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</si>
  <si>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</si>
  <si>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</si>
  <si>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</si>
  <si>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</si>
  <si>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</si>
  <si>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</si>
  <si>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</si>
  <si>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</si>
  <si>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</si>
  <si>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</si>
  <si>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</si>
  <si>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</si>
  <si>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</si>
  <si>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</si>
  <si>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</si>
  <si>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</si>
  <si>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</si>
  <si>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</si>
  <si>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</si>
  <si>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</si>
  <si>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</si>
  <si>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</si>
  <si>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</si>
  <si>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</si>
  <si>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</si>
  <si>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</si>
  <si>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</si>
  <si>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</si>
  <si>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</si>
  <si>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</si>
  <si>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</si>
  <si>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</si>
  <si>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</si>
  <si>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</si>
  <si>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</si>
  <si>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</si>
  <si>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</si>
  <si>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</si>
  <si>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</si>
  <si>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</si>
  <si>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</si>
  <si>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</si>
  <si>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</si>
  <si>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</si>
  <si>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</si>
  <si>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</si>
  <si>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</si>
  <si>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</si>
  <si>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</si>
  <si>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</si>
  <si>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</si>
  <si>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</si>
  <si>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</si>
  <si>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</si>
  <si>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</si>
  <si>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</si>
  <si>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</si>
  <si>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</si>
  <si>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</si>
  <si>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</si>
  <si>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</si>
  <si>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</si>
  <si>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</si>
  <si>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</si>
  <si>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</si>
  <si>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</si>
  <si>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</si>
  <si>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</si>
  <si>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</si>
  <si>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</si>
  <si>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</si>
  <si>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</si>
  <si>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</si>
  <si>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</si>
  <si>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</si>
  <si>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</si>
  <si>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</si>
  <si>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</si>
  <si>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</si>
  <si>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</si>
  <si>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</si>
  <si>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</si>
  <si>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</si>
  <si>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</si>
  <si>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</si>
  <si>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</si>
  <si>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</si>
  <si>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</si>
  <si>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</si>
  <si>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</si>
  <si>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</si>
  <si>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</si>
  <si>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</si>
  <si>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</si>
  <si>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</si>
  <si>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</si>
  <si>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</si>
  <si>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</si>
  <si>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</si>
  <si>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</si>
  <si>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</si>
  <si>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</si>
  <si>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</si>
  <si>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</si>
  <si>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</si>
  <si>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</si>
  <si>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</si>
  <si>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</si>
  <si>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</si>
  <si>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</si>
  <si>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</si>
  <si>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</si>
  <si>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</si>
  <si>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</si>
  <si>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</si>
  <si>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</si>
  <si>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</si>
  <si>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</si>
  <si>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</si>
  <si>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</si>
  <si>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</si>
  <si>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</si>
  <si>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</si>
  <si>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</si>
  <si>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</si>
  <si>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</si>
  <si>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</si>
  <si>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</si>
  <si>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</si>
  <si>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</si>
  <si>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</si>
  <si>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</si>
  <si>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</si>
  <si>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</si>
  <si>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</si>
  <si>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</si>
  <si>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</si>
  <si>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</si>
  <si>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</si>
  <si>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</si>
  <si>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</si>
  <si>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</si>
  <si>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</si>
  <si>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</si>
  <si>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</si>
  <si>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</si>
  <si>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</si>
  <si>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</si>
  <si>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</si>
  <si>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</si>
  <si>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</si>
  <si>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</si>
  <si>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</si>
  <si>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</si>
  <si>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</si>
  <si>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</si>
  <si>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</si>
  <si>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</si>
  <si>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</si>
  <si>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</si>
  <si>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</si>
  <si>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</si>
  <si>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</si>
  <si>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</si>
  <si>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</si>
  <si>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</si>
  <si>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</si>
  <si>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</si>
  <si>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</si>
  <si>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</si>
  <si>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</si>
  <si>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</si>
  <si>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</si>
  <si>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</si>
  <si>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</si>
  <si>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</si>
  <si>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</si>
  <si>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</si>
  <si>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</si>
  <si>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</si>
  <si>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</si>
  <si>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</si>
  <si>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</si>
  <si>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</si>
  <si>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</si>
  <si>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</si>
  <si>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</si>
  <si>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</si>
  <si>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</si>
  <si>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</si>
  <si>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</si>
  <si>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</si>
  <si>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</si>
  <si>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</si>
  <si>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</si>
  <si>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</si>
  <si>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</si>
  <si>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</si>
  <si>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</si>
  <si>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</si>
  <si>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</si>
  <si>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</si>
  <si>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</si>
  <si>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</si>
  <si>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</si>
  <si>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</si>
  <si>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</si>
  <si>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</si>
  <si>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</si>
  <si>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</si>
  <si>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</si>
  <si>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</si>
  <si>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</si>
  <si>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</si>
  <si>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</si>
  <si>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</si>
  <si>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</si>
  <si>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</si>
  <si>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</si>
  <si>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</si>
  <si>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</si>
  <si>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</si>
  <si>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</si>
  <si>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</si>
  <si>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</si>
  <si>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</si>
  <si>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</si>
  <si>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</si>
  <si>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</si>
  <si>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</si>
  <si>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</si>
  <si>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</si>
  <si>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</si>
  <si>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</si>
  <si>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</si>
  <si>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</si>
  <si>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</si>
  <si>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</si>
  <si>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</si>
  <si>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</si>
  <si>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</si>
  <si>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</si>
  <si>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</si>
  <si>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</si>
  <si>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</si>
  <si>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</si>
  <si>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</si>
  <si>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</si>
  <si>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</si>
  <si>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</si>
  <si>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</si>
  <si>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</si>
  <si>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</si>
  <si>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</si>
  <si>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</si>
  <si>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</si>
  <si>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</si>
  <si>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</si>
  <si>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</si>
  <si>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</si>
  <si>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</si>
  <si>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</si>
  <si>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</si>
  <si>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</si>
  <si>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</si>
  <si>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</si>
  <si>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</si>
  <si>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</si>
  <si>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</si>
  <si>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</si>
  <si>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</si>
  <si>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</si>
  <si>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</si>
  <si>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</si>
  <si>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</si>
  <si>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</si>
  <si>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</si>
  <si>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</si>
  <si>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</si>
  <si>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</si>
  <si>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</si>
  <si>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</si>
  <si>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</si>
  <si>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</si>
  <si>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</si>
  <si>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</si>
  <si>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</si>
  <si>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</si>
  <si>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</si>
  <si>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</si>
  <si>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</si>
  <si>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</si>
  <si>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</si>
  <si>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</si>
  <si>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</si>
  <si>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</si>
  <si>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</si>
  <si>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</si>
  <si>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</si>
  <si>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</si>
  <si>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</si>
  <si>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</si>
  <si>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</si>
  <si>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</si>
  <si>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</si>
  <si>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</si>
  <si>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</si>
  <si>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</si>
  <si>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</si>
  <si>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</si>
  <si>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</si>
  <si>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</si>
  <si>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</si>
  <si>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</si>
  <si>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</si>
  <si>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</si>
  <si>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</si>
  <si>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</si>
  <si>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</si>
  <si>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</si>
  <si>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</si>
  <si>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</si>
  <si>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</si>
  <si>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</si>
  <si>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</si>
  <si>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</si>
  <si>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</si>
  <si>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</si>
  <si>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</si>
  <si>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</si>
  <si>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</si>
  <si>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</si>
  <si>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</si>
  <si>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</si>
  <si>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</si>
  <si>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</si>
  <si>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</si>
  <si>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</si>
  <si>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</si>
  <si>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</si>
  <si>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</si>
  <si>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</si>
  <si>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</si>
  <si>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</si>
  <si>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</si>
  <si>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</si>
  <si>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</si>
  <si>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</si>
  <si>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</si>
  <si>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</si>
  <si>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</si>
  <si>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</si>
  <si>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</si>
  <si>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</si>
  <si>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</si>
  <si>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</si>
  <si>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</si>
  <si>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</si>
  <si>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</si>
  <si>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</si>
  <si>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</si>
  <si>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</si>
  <si>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</si>
  <si>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</si>
  <si>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</si>
  <si>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</si>
  <si>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</si>
  <si>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</si>
  <si>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</si>
  <si>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</si>
  <si>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</si>
  <si>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</si>
  <si>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</si>
  <si>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</si>
  <si>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</si>
  <si>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</si>
  <si>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</si>
  <si>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</si>
  <si>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</si>
  <si>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</si>
  <si>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</si>
  <si>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</si>
  <si>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</si>
  <si>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</si>
  <si>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</si>
  <si>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</si>
  <si>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</si>
  <si>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</si>
  <si>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</si>
  <si>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</si>
  <si>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</si>
  <si>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</si>
  <si>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</si>
  <si>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</si>
  <si>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</si>
  <si>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</si>
  <si>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</si>
  <si>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</si>
  <si>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</si>
  <si>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</si>
  <si>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</si>
  <si>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</si>
  <si>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</si>
  <si>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</si>
  <si>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</si>
  <si>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</si>
  <si>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</si>
  <si>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</si>
  <si>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</si>
  <si>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</si>
  <si>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</si>
  <si>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</si>
  <si>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</si>
  <si>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</si>
  <si>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</si>
  <si>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</si>
  <si>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</si>
  <si>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</si>
  <si>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</si>
  <si>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</si>
  <si>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</si>
  <si>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</si>
  <si>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</si>
  <si>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</si>
  <si>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</si>
  <si>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</si>
  <si>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</si>
  <si>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</si>
  <si>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</si>
  <si>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</si>
  <si>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</si>
  <si>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</si>
  <si>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</si>
  <si>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</si>
  <si>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</si>
  <si>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</si>
  <si>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</si>
  <si>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</si>
  <si>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</si>
  <si>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</si>
  <si>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</si>
  <si>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</si>
  <si>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</si>
  <si>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</si>
  <si>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</si>
  <si>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</si>
  <si>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</si>
  <si>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</si>
  <si>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</si>
  <si>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</si>
  <si>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</si>
  <si>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</si>
  <si>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</si>
  <si>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</si>
  <si>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</si>
  <si>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</si>
  <si>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</si>
  <si>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</si>
  <si>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</si>
  <si>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</si>
  <si>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</si>
  <si>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</si>
  <si>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</si>
  <si>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</si>
  <si>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</si>
  <si>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</si>
  <si>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</si>
  <si>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</si>
  <si>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</si>
  <si>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</si>
  <si>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</si>
  <si>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</si>
  <si>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</si>
  <si>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</si>
  <si>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</si>
  <si>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</si>
  <si>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</si>
  <si>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</si>
  <si>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</si>
  <si>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</si>
  <si>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</si>
  <si>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</si>
  <si>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</si>
  <si>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</si>
  <si>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</si>
  <si>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</si>
  <si>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</si>
  <si>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</si>
  <si>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</si>
  <si>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</si>
  <si>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</si>
  <si>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</si>
  <si>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</si>
  <si>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</si>
  <si>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</si>
  <si>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</si>
  <si>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</si>
  <si>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</si>
  <si>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</si>
  <si>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</si>
  <si>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</si>
  <si>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</si>
  <si>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</si>
  <si>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</si>
  <si>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</si>
  <si>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</si>
  <si>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</si>
  <si>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</si>
  <si>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</si>
  <si>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</si>
  <si>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</si>
  <si>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</si>
  <si>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</si>
  <si>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</si>
  <si>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</si>
  <si>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</si>
  <si>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</si>
  <si>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</si>
  <si>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</si>
  <si>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</si>
  <si>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</si>
  <si>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</si>
  <si>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</si>
  <si>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</si>
  <si>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</si>
  <si>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</si>
  <si>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</si>
  <si>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</si>
  <si>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</si>
  <si>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</si>
  <si>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</si>
  <si>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</si>
  <si>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</si>
  <si>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</si>
  <si>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</si>
  <si>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</si>
  <si>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</si>
  <si>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</si>
  <si>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</si>
  <si>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</si>
  <si>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</si>
  <si>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</si>
  <si>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</si>
  <si>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</si>
  <si>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</si>
  <si>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</si>
  <si>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</si>
  <si>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</si>
  <si>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</si>
  <si>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</si>
  <si>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</si>
  <si>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</si>
  <si>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</si>
  <si>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</si>
  <si>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</si>
  <si>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</si>
  <si>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</si>
  <si>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</si>
  <si>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</si>
  <si>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</si>
  <si>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</si>
  <si>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</si>
  <si>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</si>
  <si>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</si>
  <si>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</si>
  <si>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</si>
  <si>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</si>
  <si>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</si>
  <si>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</si>
  <si>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</si>
  <si>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</si>
  <si>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</si>
  <si>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</si>
  <si>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</si>
  <si>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</si>
  <si>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</si>
  <si>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</si>
  <si>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</si>
  <si>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</si>
  <si>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</si>
  <si>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</si>
  <si>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</si>
  <si>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</si>
  <si>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</si>
  <si>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</si>
  <si>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</si>
  <si>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</si>
  <si>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</si>
  <si>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</si>
  <si>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</si>
  <si>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</si>
  <si>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</si>
  <si>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</si>
  <si>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</si>
  <si>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</si>
  <si>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</si>
  <si>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</si>
  <si>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</si>
  <si>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</si>
  <si>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</si>
  <si>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</si>
  <si>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</si>
  <si>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</si>
  <si>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</si>
  <si>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</si>
  <si>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</si>
  <si>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</si>
  <si>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</si>
  <si>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</si>
  <si>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</si>
  <si>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</si>
  <si>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</si>
  <si>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</si>
  <si>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</si>
  <si>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</si>
  <si>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</si>
  <si>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</si>
  <si>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</si>
  <si>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</si>
  <si>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</si>
  <si>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</si>
  <si>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</si>
  <si>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</si>
  <si>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</si>
  <si>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</si>
  <si>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</si>
  <si>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</si>
  <si>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</si>
  <si>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</si>
  <si>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</si>
  <si>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</si>
  <si>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</si>
  <si>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</si>
  <si>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</si>
  <si>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</si>
  <si>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</si>
  <si>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</si>
  <si>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</si>
  <si>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</si>
  <si>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</si>
  <si>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</si>
  <si>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</si>
  <si>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</si>
  <si>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</si>
  <si>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</si>
  <si>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</si>
  <si>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</si>
  <si>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</si>
  <si>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</si>
  <si>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</si>
  <si>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</si>
  <si>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</si>
  <si>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</si>
  <si>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</si>
  <si>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</si>
  <si>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</si>
  <si>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</si>
  <si>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</si>
  <si>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</si>
  <si>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</si>
  <si>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</si>
  <si>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</si>
  <si>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</si>
  <si>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</si>
  <si>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</si>
  <si>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</si>
  <si>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</si>
  <si>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</si>
  <si>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</si>
  <si>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</si>
  <si>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</si>
  <si>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</si>
  <si>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</si>
  <si>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</si>
  <si>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</si>
  <si>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</si>
  <si>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</si>
  <si>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</si>
  <si>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</si>
  <si>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</si>
  <si>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</si>
  <si>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</si>
  <si>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</si>
  <si>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</si>
  <si>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</si>
  <si>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</si>
  <si>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</si>
  <si>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</si>
  <si>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</si>
  <si>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</si>
  <si>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</si>
  <si>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</si>
  <si>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</si>
  <si>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</si>
  <si>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</si>
  <si>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</si>
  <si>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</si>
  <si>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</si>
  <si>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</si>
  <si>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</si>
  <si>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</si>
  <si>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</si>
  <si>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</si>
  <si>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</si>
  <si>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</si>
  <si>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</si>
  <si>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</si>
  <si>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</si>
  <si>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</si>
  <si>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</si>
  <si>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</si>
  <si>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</si>
  <si>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</si>
  <si>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</si>
  <si>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</si>
  <si>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</si>
  <si>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</si>
  <si>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</si>
  <si>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</si>
  <si>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</si>
  <si>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</si>
  <si>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</si>
  <si>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</si>
  <si>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</si>
  <si>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</si>
  <si>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</si>
  <si>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</si>
  <si>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</si>
  <si>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</si>
  <si>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</si>
  <si>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</si>
  <si>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</si>
  <si>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</si>
  <si>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</si>
  <si>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</si>
  <si>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</si>
  <si>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</si>
  <si>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</si>
  <si>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</si>
  <si>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</si>
  <si>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</si>
  <si>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</si>
  <si>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</si>
  <si>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</si>
  <si>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</si>
  <si>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</si>
  <si>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</si>
  <si>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</si>
  <si>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</si>
  <si>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</si>
  <si>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</si>
  <si>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</si>
  <si>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</si>
  <si>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</si>
  <si>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</si>
  <si>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</si>
  <si>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</si>
  <si>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</si>
  <si>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</si>
  <si>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</si>
  <si>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</si>
  <si>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</si>
  <si>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</si>
  <si>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</si>
  <si>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</si>
  <si>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</si>
  <si>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</si>
  <si>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</si>
  <si>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</si>
  <si>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</si>
  <si>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</si>
  <si>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</si>
  <si>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</si>
  <si>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</si>
  <si>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</si>
  <si>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</si>
  <si>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</si>
  <si>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</si>
  <si>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</si>
  <si>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</si>
  <si>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</si>
  <si>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</si>
  <si>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</si>
  <si>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</si>
  <si>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</si>
  <si>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</si>
  <si>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</si>
  <si>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</si>
  <si>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</si>
  <si>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</si>
  <si>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</si>
  <si>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</si>
  <si>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</si>
  <si>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</si>
  <si>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</si>
  <si>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</si>
  <si>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</si>
  <si>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</si>
  <si>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</si>
  <si>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</si>
  <si>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</si>
  <si>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</si>
  <si>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</si>
  <si>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</si>
  <si>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</si>
  <si>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</si>
  <si>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</si>
  <si>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</si>
  <si>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</si>
  <si>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</si>
  <si>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</si>
  <si>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</si>
  <si>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</si>
  <si>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</si>
  <si>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</si>
  <si>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</si>
  <si>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</si>
  <si>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</si>
  <si>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</si>
  <si>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</si>
  <si>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</si>
  <si>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</si>
  <si>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</si>
  <si>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</si>
  <si>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</si>
  <si>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</si>
  <si>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</si>
  <si>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</si>
  <si>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</si>
  <si>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</si>
  <si>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</si>
  <si>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</si>
  <si>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</si>
  <si>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</si>
  <si>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</si>
  <si>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</si>
  <si>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</si>
  <si>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</si>
  <si>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</si>
  <si>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</si>
  <si>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</si>
  <si>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</si>
  <si>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</si>
  <si>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</si>
  <si>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</si>
  <si>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</si>
  <si>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</si>
  <si>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</si>
  <si>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</si>
  <si>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</si>
  <si>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</si>
  <si>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</si>
  <si>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</si>
  <si>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</si>
  <si>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</si>
  <si>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</si>
  <si>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</si>
  <si>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</si>
  <si>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</si>
  <si>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</si>
  <si>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</si>
  <si>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</si>
  <si>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</si>
  <si>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</si>
  <si>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</si>
  <si>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</si>
  <si>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</si>
  <si>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</si>
  <si>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</si>
  <si>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</si>
  <si>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</si>
  <si>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</si>
  <si>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</si>
  <si>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</si>
  <si>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</si>
  <si>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</si>
  <si>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</si>
  <si>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</si>
  <si>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</si>
  <si>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</si>
  <si>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</si>
  <si>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</si>
  <si>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</si>
  <si>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</si>
  <si>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</si>
  <si>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</si>
  <si>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</si>
  <si>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</si>
  <si>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</si>
  <si>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</si>
  <si>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</si>
  <si>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</si>
  <si>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</si>
  <si>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</si>
  <si>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</si>
  <si>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</si>
  <si>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</si>
  <si>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</si>
  <si>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</si>
  <si>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</si>
  <si>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</si>
  <si>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</si>
  <si>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</si>
  <si>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</si>
  <si>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</si>
  <si>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</si>
  <si>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</si>
  <si>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</si>
  <si>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</si>
  <si>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</si>
  <si>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</si>
  <si>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</si>
  <si>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</si>
  <si>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</si>
  <si>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</si>
  <si>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</si>
  <si>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</si>
  <si>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</si>
  <si>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</si>
  <si>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</si>
  <si>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</si>
  <si>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</si>
  <si>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</si>
  <si>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</si>
  <si>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</si>
  <si>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</si>
  <si>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</si>
  <si>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</si>
  <si>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</si>
  <si>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</si>
  <si>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</si>
  <si>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</si>
  <si>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</si>
  <si>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</si>
  <si>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</si>
  <si>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</si>
  <si>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</si>
  <si>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</si>
  <si>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</si>
  <si>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</si>
  <si>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</si>
  <si>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</si>
  <si>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</si>
  <si>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</si>
  <si>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</si>
  <si>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</si>
  <si>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</si>
  <si>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</si>
  <si>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</si>
  <si>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</si>
  <si>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</si>
  <si>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</si>
  <si>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</si>
  <si>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</si>
  <si>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</si>
  <si>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</si>
  <si>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</si>
  <si>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</si>
  <si>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</si>
  <si>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</si>
  <si>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</si>
  <si>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</si>
  <si>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</si>
  <si>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</si>
  <si>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</si>
  <si>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</si>
  <si>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</si>
  <si>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</si>
  <si>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</si>
  <si>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</si>
  <si>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</si>
  <si>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</si>
  <si>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</si>
  <si>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</si>
  <si>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</si>
  <si>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</si>
  <si>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</si>
  <si>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</si>
  <si>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</si>
  <si>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</si>
  <si>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</si>
  <si>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</si>
  <si>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</si>
  <si>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</si>
  <si>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</si>
  <si>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</si>
  <si>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</si>
  <si>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</si>
  <si>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</si>
  <si>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</si>
  <si>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</si>
  <si>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</si>
  <si>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</si>
  <si>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</si>
  <si>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</si>
  <si>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</si>
  <si>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</si>
  <si>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</si>
  <si>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</si>
  <si>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</si>
  <si>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</si>
  <si>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</si>
  <si>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</si>
  <si>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</si>
  <si>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</si>
  <si>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</si>
  <si>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</si>
  <si>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</si>
  <si>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</si>
  <si>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</si>
  <si>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</si>
  <si>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</si>
  <si>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</si>
  <si>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</si>
  <si>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</si>
  <si>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</si>
  <si>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</si>
  <si>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</si>
  <si>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</si>
  <si>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</si>
  <si>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</si>
  <si>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</si>
  <si>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</si>
  <si>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</si>
  <si>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</si>
  <si>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</si>
  <si>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</si>
  <si>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</si>
  <si>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</si>
  <si>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</si>
  <si>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</si>
  <si>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</si>
  <si>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</si>
  <si>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</si>
  <si>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</si>
  <si>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</si>
  <si>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</si>
  <si>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</si>
  <si>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</si>
  <si>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</si>
  <si>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</si>
  <si>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</si>
  <si>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</si>
  <si>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</si>
  <si>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</si>
  <si>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</si>
  <si>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</si>
  <si>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</si>
  <si>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</si>
  <si>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</si>
  <si>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</si>
  <si>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</si>
  <si>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</si>
  <si>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</si>
  <si>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</si>
  <si>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</si>
  <si>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</si>
  <si>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</si>
  <si>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</si>
  <si>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</si>
  <si>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</si>
  <si>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</si>
  <si>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</si>
  <si>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</si>
  <si>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</si>
  <si>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</si>
  <si>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</si>
  <si>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</si>
  <si>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</si>
  <si>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</si>
  <si>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</si>
  <si>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</si>
  <si>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</si>
  <si>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</si>
  <si>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</si>
  <si>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</si>
  <si>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</si>
  <si>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</si>
  <si>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</si>
  <si>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</si>
  <si>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</si>
  <si>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</si>
  <si>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</si>
  <si>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</si>
  <si>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</si>
  <si>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</si>
  <si>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</si>
  <si>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</si>
  <si>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</si>
  <si>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</si>
  <si>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</si>
  <si>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</si>
  <si>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</si>
  <si>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</si>
  <si>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</si>
  <si>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</si>
  <si>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</si>
  <si>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</si>
  <si>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</si>
  <si>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</si>
  <si>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</si>
  <si>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</si>
  <si>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</si>
  <si>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</si>
  <si>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</si>
  <si>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</si>
  <si>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</si>
  <si>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</si>
  <si>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</si>
  <si>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</si>
  <si>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</si>
  <si>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</si>
  <si>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</si>
  <si>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</si>
  <si>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</si>
  <si>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</si>
  <si>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</si>
  <si>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</si>
  <si>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</si>
  <si>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</si>
  <si>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</si>
  <si>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</si>
  <si>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</si>
  <si>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</si>
  <si>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</si>
  <si>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</si>
  <si>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</si>
  <si>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</si>
  <si>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</si>
  <si>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</si>
  <si>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</si>
  <si>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</si>
  <si>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</si>
  <si>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</si>
  <si>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</si>
  <si>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</si>
  <si>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</si>
  <si>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</si>
  <si>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</si>
  <si>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</si>
  <si>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</si>
  <si>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</si>
  <si>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</si>
  <si>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</si>
  <si>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</si>
  <si>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</si>
  <si>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</si>
  <si>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</si>
  <si>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</si>
  <si>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</si>
  <si>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</si>
  <si>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</si>
  <si>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</si>
  <si>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</si>
  <si>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</si>
  <si>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</si>
  <si>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</si>
  <si>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</si>
  <si>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</si>
  <si>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</si>
  <si>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</si>
  <si>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</si>
  <si>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</si>
  <si>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</si>
  <si>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</si>
  <si>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</si>
  <si>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</si>
  <si>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</si>
  <si>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</si>
  <si>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</si>
  <si>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</si>
  <si>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</si>
  <si>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</si>
  <si>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</si>
  <si>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</si>
  <si>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</si>
  <si>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</si>
  <si>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</si>
  <si>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</si>
  <si>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</si>
  <si>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</si>
  <si>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</si>
  <si>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</si>
  <si>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</si>
  <si>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</si>
  <si>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</si>
  <si>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</si>
  <si>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</si>
  <si>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</si>
  <si>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</si>
  <si>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</si>
  <si>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</si>
  <si>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</si>
  <si>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</si>
  <si>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</si>
  <si>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</si>
  <si>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</si>
  <si>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</si>
  <si>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</si>
  <si>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</si>
  <si>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</si>
  <si>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</si>
  <si>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</si>
  <si>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</si>
  <si>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</si>
  <si>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</si>
  <si>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</si>
  <si>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</si>
  <si>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</si>
  <si>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</si>
  <si>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</si>
  <si>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</si>
  <si>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</si>
  <si>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</si>
  <si>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</si>
  <si>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</si>
  <si>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</si>
  <si>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</si>
  <si>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</si>
  <si>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</si>
  <si>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</si>
  <si>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</si>
  <si>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</si>
  <si>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</si>
  <si>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</si>
  <si>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</si>
  <si>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</si>
  <si>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</si>
  <si>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</si>
  <si>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</si>
  <si>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</si>
  <si>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</si>
  <si>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</si>
  <si>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</si>
  <si>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</si>
  <si>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</si>
  <si>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</si>
  <si>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</si>
  <si>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</si>
  <si>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</si>
  <si>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</si>
  <si>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</si>
  <si>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</si>
  <si>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</si>
  <si>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</si>
  <si>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</si>
  <si>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</si>
  <si>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</si>
  <si>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</si>
  <si>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</si>
  <si>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</si>
  <si>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</si>
  <si>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</si>
  <si>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</si>
  <si>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</si>
  <si>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</si>
  <si>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</si>
  <si>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</si>
  <si>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</si>
  <si>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</si>
  <si>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</si>
  <si>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</si>
  <si>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</si>
  <si>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</si>
  <si>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</si>
  <si>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</si>
  <si>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</si>
  <si>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</si>
  <si>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</si>
  <si>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</si>
  <si>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</si>
  <si>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</si>
  <si>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</si>
  <si>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</si>
  <si>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</si>
  <si>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</si>
  <si>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</si>
  <si>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</si>
  <si>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</si>
  <si>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</si>
  <si>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</si>
  <si>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</si>
  <si>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</si>
  <si>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</si>
  <si>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</si>
  <si>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</si>
  <si>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</si>
  <si>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</si>
  <si>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</si>
  <si>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</si>
  <si>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</si>
  <si>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</si>
  <si>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</si>
  <si>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</si>
  <si>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</si>
  <si>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</si>
  <si>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</si>
  <si>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</si>
  <si>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</si>
  <si>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</si>
  <si>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</si>
  <si>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</si>
  <si>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</si>
  <si>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</si>
  <si>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</si>
  <si>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</si>
  <si>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</si>
  <si>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</si>
  <si>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</si>
  <si>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</si>
  <si>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</si>
  <si>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</si>
  <si>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</si>
  <si>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</si>
  <si>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</si>
  <si>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</si>
  <si>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</si>
  <si>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</si>
  <si>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</si>
  <si>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</si>
  <si>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</si>
  <si>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</si>
  <si>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</si>
  <si>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</si>
  <si>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</si>
  <si>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</si>
  <si>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</si>
  <si>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</si>
  <si>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</si>
  <si>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</si>
  <si>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</si>
  <si>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</si>
  <si>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</si>
  <si>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</si>
  <si>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</si>
  <si>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</si>
  <si>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</si>
  <si>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</si>
  <si>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</si>
  <si>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</si>
  <si>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</si>
  <si>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</si>
  <si>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</si>
  <si>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</si>
  <si>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</si>
  <si>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</si>
  <si>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</si>
  <si>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</si>
  <si>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</si>
  <si>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</si>
  <si>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</si>
  <si>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</si>
  <si>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</si>
  <si>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</si>
  <si>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</si>
  <si>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</si>
  <si>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</si>
  <si>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</si>
  <si>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</si>
  <si>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</si>
  <si>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</si>
  <si>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</si>
  <si>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</si>
  <si>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</si>
  <si>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</si>
  <si>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</si>
  <si>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</si>
  <si>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</si>
  <si>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</si>
  <si>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</si>
  <si>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</si>
  <si>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</si>
  <si>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</si>
  <si>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</si>
  <si>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</si>
  <si>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</si>
  <si>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</si>
  <si>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</si>
  <si>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</si>
  <si>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</si>
  <si>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</si>
  <si>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</si>
  <si>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</si>
  <si>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</si>
  <si>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</si>
  <si>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</si>
  <si>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</si>
  <si>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</si>
  <si>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</si>
  <si>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</si>
  <si>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</si>
  <si>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</si>
  <si>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</si>
  <si>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</si>
  <si>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</si>
  <si>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</si>
  <si>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</si>
  <si>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</si>
  <si>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</si>
  <si>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</si>
  <si>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</si>
  <si>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</si>
  <si>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</si>
  <si>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</si>
  <si>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</si>
  <si>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</si>
  <si>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</si>
  <si>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</si>
  <si>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</si>
  <si>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</si>
  <si>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</si>
  <si>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</si>
  <si>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</si>
  <si>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</si>
  <si>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</si>
  <si>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</si>
  <si>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</si>
  <si>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</si>
  <si>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</si>
  <si>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</si>
  <si>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</si>
  <si>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</si>
  <si>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</si>
  <si>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</si>
  <si>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</si>
  <si>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</si>
  <si>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</si>
  <si>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</si>
  <si>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</si>
  <si>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</si>
  <si>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</si>
  <si>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</si>
  <si>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</si>
  <si>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</si>
  <si>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</si>
  <si>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</si>
  <si>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</si>
  <si>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</si>
  <si>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</si>
  <si>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</si>
  <si>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</si>
  <si>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</si>
  <si>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</si>
  <si>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</si>
  <si>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</si>
  <si>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</si>
  <si>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</si>
  <si>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</si>
  <si>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</si>
  <si>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</si>
  <si>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</si>
  <si>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</si>
  <si>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</si>
  <si>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</si>
  <si>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</si>
  <si>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</si>
  <si>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</si>
  <si>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</si>
  <si>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</si>
  <si>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</si>
  <si>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</si>
  <si>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</si>
  <si>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</si>
  <si>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</si>
  <si>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</si>
  <si>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</si>
  <si>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</si>
  <si>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</si>
  <si>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</si>
  <si>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</si>
  <si>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</si>
  <si>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</si>
  <si>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</si>
  <si>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</si>
  <si>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</si>
  <si>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</si>
  <si>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</si>
  <si>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</si>
  <si>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</si>
  <si>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</si>
  <si>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</si>
  <si>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</si>
  <si>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</si>
  <si>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</si>
  <si>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</si>
  <si>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</si>
  <si>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</si>
  <si>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</si>
  <si>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</si>
  <si>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</si>
  <si>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</si>
  <si>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</si>
  <si>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</si>
  <si>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</si>
  <si>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</si>
  <si>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</si>
  <si>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</si>
  <si>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</si>
  <si>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</si>
  <si>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</si>
  <si>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</si>
  <si>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</si>
  <si>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</si>
  <si>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</si>
  <si>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</si>
  <si>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</si>
  <si>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</si>
  <si>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</si>
  <si>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</si>
  <si>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</si>
  <si>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</si>
  <si>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</si>
  <si>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</si>
  <si>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</si>
  <si>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</si>
  <si>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</si>
  <si>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</si>
  <si>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</si>
  <si>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</si>
  <si>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</si>
  <si>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</si>
  <si>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</si>
  <si>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</si>
  <si>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</si>
  <si>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</si>
  <si>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</si>
  <si>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</si>
  <si>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</si>
  <si>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</si>
  <si>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</si>
  <si>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</si>
  <si>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</si>
  <si>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</si>
  <si>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</si>
  <si>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</si>
  <si>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</si>
  <si>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</si>
  <si>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</si>
  <si>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</si>
  <si>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</si>
  <si>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</si>
  <si>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</si>
  <si>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</si>
  <si>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</si>
  <si>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</si>
  <si>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</si>
  <si>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</si>
  <si>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</si>
  <si>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</si>
  <si>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</si>
  <si>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</si>
  <si>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</si>
  <si>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</si>
  <si>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</si>
  <si>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</si>
  <si>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</si>
  <si>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</si>
  <si>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</si>
  <si>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</si>
  <si>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</si>
  <si>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</si>
  <si>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</si>
  <si>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</si>
  <si>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</si>
  <si>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</si>
  <si>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</si>
  <si>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</si>
  <si>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</si>
  <si>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</si>
  <si>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</si>
  <si>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</si>
  <si>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</si>
  <si>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</si>
  <si>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</si>
  <si>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</si>
  <si>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</si>
  <si>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</si>
  <si>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</si>
  <si>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</si>
  <si>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</si>
  <si>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</si>
  <si>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</si>
  <si>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</si>
  <si>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</si>
  <si>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</si>
  <si>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</si>
  <si>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</si>
  <si>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</si>
  <si>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</si>
  <si>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</si>
  <si>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</si>
  <si>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</si>
  <si>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</si>
  <si>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</si>
  <si>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</si>
  <si>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</si>
  <si>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</si>
  <si>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</si>
  <si>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</si>
  <si>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</si>
  <si>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</si>
  <si>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</si>
  <si>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</si>
  <si>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</si>
  <si>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</si>
  <si>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</si>
  <si>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</si>
  <si>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</si>
  <si>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</si>
  <si>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</si>
  <si>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</si>
  <si>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</si>
  <si>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</si>
  <si>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</si>
  <si>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</si>
  <si>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</si>
  <si>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</si>
  <si>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</si>
  <si>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</si>
  <si>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</si>
  <si>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</si>
  <si>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</si>
  <si>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</si>
  <si>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</si>
  <si>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</si>
  <si>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</si>
  <si>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</si>
  <si>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</si>
  <si>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</si>
  <si>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</si>
  <si>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</si>
  <si>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</si>
  <si>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</si>
  <si>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</si>
  <si>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</si>
  <si>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</si>
  <si>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</si>
  <si>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</si>
  <si>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</si>
  <si>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</si>
  <si>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</si>
  <si>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</si>
  <si>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</si>
  <si>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</si>
  <si>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</si>
  <si>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</si>
  <si>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</si>
  <si>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</si>
  <si>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</si>
  <si>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</si>
  <si>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</si>
  <si>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</si>
  <si>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</si>
  <si>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</si>
  <si>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</si>
  <si>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</si>
  <si>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</si>
  <si>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</si>
  <si>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</si>
  <si>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</si>
  <si>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</si>
  <si>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</si>
  <si>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</si>
  <si>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</si>
  <si>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</si>
  <si>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</si>
  <si>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</si>
  <si>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</si>
  <si>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</si>
  <si>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</si>
  <si>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</si>
  <si>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</si>
  <si>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</si>
  <si>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</si>
  <si>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</si>
  <si>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</si>
  <si>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</si>
  <si>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</si>
  <si>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</si>
  <si>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</si>
  <si>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</si>
  <si>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</si>
  <si>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</si>
  <si>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</si>
  <si>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</si>
  <si>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</si>
  <si>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</si>
  <si>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</si>
  <si>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</si>
  <si>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</si>
  <si>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</si>
  <si>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</si>
  <si>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</si>
  <si>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</si>
  <si>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</si>
  <si>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</si>
  <si>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</si>
  <si>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</si>
  <si>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</si>
  <si>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</si>
  <si>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</si>
  <si>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</si>
  <si>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</si>
  <si>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</si>
  <si>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</si>
  <si>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</si>
  <si>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</si>
  <si>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</si>
  <si>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</si>
  <si>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</si>
  <si>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</si>
  <si>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</si>
  <si>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</si>
  <si>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</si>
  <si>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</si>
  <si>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</si>
  <si>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</si>
  <si>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</si>
  <si>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</si>
  <si>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</si>
  <si>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</si>
  <si>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</si>
  <si>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</si>
  <si>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</si>
  <si>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</si>
  <si>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</si>
  <si>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</si>
  <si>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</si>
  <si>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</si>
  <si>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</si>
  <si>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</si>
  <si>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</si>
  <si>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</si>
  <si>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</si>
  <si>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</si>
  <si>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</si>
  <si>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</si>
  <si>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</si>
  <si>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</si>
  <si>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</si>
  <si>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</si>
  <si>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</si>
  <si>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</si>
  <si>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</si>
  <si>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</si>
  <si>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</si>
  <si>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</si>
  <si>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</si>
  <si>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</si>
  <si>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</si>
  <si>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</si>
  <si>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</si>
  <si>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</si>
  <si>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</si>
  <si>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</si>
  <si>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</si>
  <si>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</si>
  <si>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</si>
  <si>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</si>
  <si>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</si>
  <si>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</si>
  <si>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</si>
  <si>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</si>
  <si>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</si>
  <si>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</si>
  <si>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</si>
  <si>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</si>
  <si>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</si>
  <si>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</si>
  <si>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</si>
  <si>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</si>
  <si>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</si>
  <si>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</si>
  <si>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</si>
  <si>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</si>
  <si>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</si>
  <si>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</si>
  <si>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</si>
  <si>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</si>
  <si>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</si>
  <si>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</si>
  <si>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</si>
  <si>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</si>
  <si>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</si>
  <si>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</si>
  <si>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</si>
  <si>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</si>
  <si>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</si>
  <si>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</si>
  <si>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</si>
  <si>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</si>
  <si>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</si>
  <si>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</si>
  <si>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</si>
  <si>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</si>
  <si>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</si>
  <si>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</si>
  <si>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</si>
  <si>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</si>
  <si>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</si>
  <si>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</si>
  <si>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</si>
  <si>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</si>
  <si>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</si>
  <si>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</si>
  <si>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</si>
  <si>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</si>
  <si>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</si>
  <si>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</si>
  <si>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</si>
  <si>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</si>
  <si>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</si>
  <si>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</si>
  <si>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</si>
  <si>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</si>
  <si>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</si>
  <si>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</si>
  <si>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</si>
  <si>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</si>
  <si>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</si>
  <si>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</si>
  <si>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</si>
  <si>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</si>
  <si>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</si>
  <si>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</si>
  <si>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</si>
  <si>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</si>
  <si>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</si>
  <si>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</si>
  <si>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</si>
  <si>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</si>
  <si>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</si>
  <si>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</si>
  <si>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</si>
  <si>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</si>
  <si>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</si>
  <si>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</si>
  <si>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</si>
  <si>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</si>
  <si>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</si>
  <si>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</si>
  <si>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</si>
  <si>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</si>
  <si>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</si>
  <si>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</si>
  <si>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</si>
  <si>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</si>
  <si>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</si>
  <si>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</si>
  <si>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</si>
  <si>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</si>
  <si>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</si>
  <si>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</si>
  <si>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</si>
  <si>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</si>
  <si>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</si>
  <si>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</si>
  <si>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</si>
  <si>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</si>
  <si>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</si>
  <si>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</si>
  <si>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</si>
  <si>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</si>
  <si>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</si>
  <si>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</si>
  <si>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</si>
  <si>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</si>
  <si>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</si>
  <si>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</si>
  <si>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</si>
  <si>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</si>
  <si>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</si>
  <si>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</si>
  <si>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</si>
  <si>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</si>
  <si>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</si>
  <si>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</si>
  <si>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</si>
  <si>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</si>
  <si>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</si>
  <si>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</si>
  <si>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</si>
  <si>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</si>
  <si>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</si>
  <si>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</si>
  <si>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</si>
  <si>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</si>
  <si>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</si>
  <si>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</si>
  <si>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</si>
  <si>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</si>
  <si>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</si>
  <si>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</si>
  <si>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</si>
  <si>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</si>
  <si>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</si>
  <si>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</si>
  <si>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</si>
  <si>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</si>
  <si>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</si>
  <si>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</si>
  <si>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</si>
  <si>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</si>
  <si>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</si>
  <si>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</si>
  <si>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</si>
  <si>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</si>
  <si>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</si>
  <si>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</si>
  <si>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</si>
  <si>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</si>
  <si>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</si>
  <si>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</si>
  <si>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</si>
  <si>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</si>
  <si>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</si>
  <si>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</si>
  <si>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</si>
  <si>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</si>
  <si>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</si>
  <si>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</si>
  <si>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</si>
  <si>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</si>
  <si>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</si>
  <si>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</si>
  <si>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</si>
  <si>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</si>
  <si>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</si>
  <si>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</si>
  <si>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</si>
  <si>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</si>
  <si>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</si>
  <si>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</si>
  <si>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</si>
  <si>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</si>
  <si>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</si>
  <si>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</si>
  <si>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</si>
  <si>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</si>
  <si>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</si>
  <si>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</si>
  <si>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</si>
  <si>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</si>
  <si>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</si>
  <si>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</si>
  <si>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</si>
  <si>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</si>
  <si>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</si>
  <si>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</si>
  <si>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</si>
  <si>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</si>
  <si>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</si>
  <si>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</si>
  <si>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</si>
  <si>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</si>
  <si>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</si>
  <si>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</si>
  <si>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</si>
  <si>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</si>
  <si>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</si>
  <si>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</si>
  <si>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</si>
  <si>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</si>
  <si>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</si>
  <si>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</si>
  <si>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</si>
  <si>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</si>
  <si>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</si>
  <si>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</si>
  <si>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</si>
  <si>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</si>
  <si>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</si>
  <si>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</si>
  <si>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</si>
  <si>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</si>
  <si>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</si>
  <si>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</si>
  <si>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</si>
  <si>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</si>
  <si>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</si>
  <si>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</si>
  <si>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</si>
  <si>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</si>
  <si>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</si>
  <si>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</si>
  <si>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</si>
  <si>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</si>
  <si>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</si>
  <si>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</si>
  <si>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</si>
  <si>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</si>
  <si>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</si>
  <si>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</si>
  <si>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</si>
  <si>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</si>
  <si>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</si>
  <si>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</si>
  <si>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</si>
  <si>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</si>
  <si>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</si>
  <si>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</si>
  <si>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</si>
  <si>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</si>
  <si>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</si>
  <si>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</si>
  <si>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</si>
  <si>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</si>
  <si>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</si>
  <si>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</si>
  <si>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</si>
  <si>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</si>
  <si>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</si>
  <si>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</si>
  <si>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</si>
  <si>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</si>
  <si>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</si>
  <si>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</si>
  <si>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</si>
  <si>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</si>
  <si>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</si>
  <si>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</si>
  <si>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</si>
  <si>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</si>
  <si>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</si>
  <si>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</si>
  <si>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</si>
  <si>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</si>
  <si>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</si>
  <si>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</si>
  <si>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</si>
  <si>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</si>
  <si>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</si>
  <si>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</si>
  <si>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</si>
  <si>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</si>
  <si>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</si>
  <si>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</si>
  <si>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</si>
  <si>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</si>
  <si>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</si>
  <si>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</si>
  <si>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</si>
  <si>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</si>
  <si>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</si>
  <si>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</si>
  <si>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</si>
  <si>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</si>
  <si>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</si>
  <si>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</si>
  <si>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</si>
  <si>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</si>
  <si>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</si>
  <si>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</si>
  <si>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</si>
  <si>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</si>
  <si>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</si>
  <si>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</si>
  <si>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</si>
  <si>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</si>
  <si>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</si>
  <si>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</si>
  <si>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</si>
  <si>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</si>
  <si>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</si>
  <si>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</si>
  <si>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</si>
  <si>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</si>
  <si>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</si>
  <si>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</si>
  <si>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</si>
  <si>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</si>
  <si>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</si>
  <si>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</si>
  <si>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</si>
  <si>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</si>
  <si>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</si>
  <si>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</si>
  <si>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</si>
  <si>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</si>
  <si>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</si>
  <si>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</si>
  <si>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</si>
  <si>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</si>
  <si>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</si>
  <si>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</si>
  <si>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</si>
  <si>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</si>
  <si>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</si>
  <si>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</si>
  <si>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</si>
  <si>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</si>
  <si>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</si>
  <si>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</si>
  <si>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</si>
  <si>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</si>
  <si>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</si>
  <si>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</si>
  <si>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</si>
  <si>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</si>
  <si>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</si>
  <si>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</si>
  <si>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</si>
  <si>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</si>
  <si>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</si>
  <si>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</si>
  <si>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</si>
  <si>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</si>
  <si>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</si>
  <si>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</si>
  <si>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</si>
  <si>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</si>
  <si>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</si>
  <si>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</si>
  <si>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</si>
  <si>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</si>
  <si>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</si>
  <si>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</si>
  <si>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</si>
  <si>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</si>
  <si>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</si>
  <si>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</si>
  <si>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</si>
  <si>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</si>
  <si>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</si>
  <si>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</si>
  <si>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</si>
  <si>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</si>
  <si>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</si>
  <si>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</si>
  <si>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</si>
  <si>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</si>
  <si>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</si>
  <si>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</si>
  <si>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</si>
  <si>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</si>
  <si>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</si>
  <si>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</si>
  <si>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</si>
  <si>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</si>
  <si>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</si>
  <si>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</si>
  <si>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</si>
  <si>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</si>
  <si>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</si>
  <si>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</si>
  <si>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</si>
  <si>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</si>
  <si>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</si>
  <si>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</si>
  <si>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</si>
  <si>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</si>
  <si>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</si>
  <si>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</si>
  <si>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</si>
  <si>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</si>
  <si>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</si>
  <si>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</si>
  <si>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</si>
  <si>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</si>
  <si>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</si>
  <si>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</si>
  <si>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</si>
  <si>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</si>
  <si>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</si>
  <si>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</si>
  <si>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</si>
  <si>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</si>
  <si>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</si>
  <si>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</si>
  <si>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</si>
  <si>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</si>
  <si>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</si>
  <si>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</si>
  <si>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</si>
  <si>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</si>
  <si>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</si>
  <si>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</si>
  <si>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</si>
  <si>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</si>
  <si>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</si>
  <si>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</si>
  <si>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</si>
  <si>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</si>
  <si>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</si>
  <si>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</si>
  <si>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</si>
  <si>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</si>
  <si>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</si>
  <si>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</si>
  <si>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</si>
  <si>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</si>
  <si>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</si>
  <si>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</si>
  <si>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</si>
  <si>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</si>
  <si>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</si>
  <si>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</si>
  <si>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</si>
  <si>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</si>
  <si>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</si>
  <si>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</si>
  <si>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</si>
  <si>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</si>
  <si>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</si>
  <si>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</si>
  <si>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</si>
  <si>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</si>
  <si>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</si>
  <si>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</si>
  <si>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</si>
  <si>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</si>
  <si>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</si>
  <si>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</si>
  <si>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</si>
  <si>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</si>
  <si>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</si>
  <si>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</si>
  <si>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</si>
  <si>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</si>
  <si>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</si>
  <si>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</si>
  <si>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</si>
  <si>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</si>
  <si>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</si>
  <si>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</si>
  <si>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</si>
  <si>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</si>
  <si>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</si>
  <si>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</si>
  <si>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</si>
  <si>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</si>
  <si>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</si>
  <si>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</si>
  <si>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</si>
  <si>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</si>
  <si>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</si>
  <si>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</si>
  <si>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</si>
  <si>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</si>
  <si>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</si>
  <si>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</si>
  <si>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</si>
  <si>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</si>
  <si>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</si>
  <si>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</si>
  <si>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</si>
  <si>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</si>
  <si>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</si>
  <si>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</si>
  <si>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</si>
  <si>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</si>
  <si>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</si>
  <si>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</si>
  <si>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</si>
  <si>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</si>
  <si>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</si>
  <si>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</si>
  <si>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</si>
  <si>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</si>
  <si>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</si>
  <si>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</si>
  <si>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</si>
  <si>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</si>
  <si>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</si>
  <si>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</si>
  <si>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</si>
  <si>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</si>
  <si>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</si>
  <si>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</si>
  <si>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</si>
  <si>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</si>
  <si>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</si>
  <si>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</si>
  <si>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</si>
  <si>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</si>
  <si>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</si>
  <si>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</si>
  <si>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</si>
  <si>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</si>
  <si>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</si>
  <si>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</si>
  <si>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</si>
  <si>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</si>
  <si>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</si>
  <si>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</si>
  <si>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</si>
  <si>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</si>
  <si>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</si>
  <si>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</si>
  <si>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</si>
  <si>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</si>
  <si>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</si>
  <si>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</si>
  <si>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</si>
  <si>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</si>
  <si>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</si>
  <si>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</si>
  <si>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</si>
  <si>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</si>
  <si>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</si>
  <si>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</si>
  <si>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</si>
  <si>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</si>
  <si>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</si>
  <si>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</si>
  <si>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</si>
  <si>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</si>
  <si>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</si>
  <si>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</si>
  <si>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</si>
  <si>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</si>
  <si>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</si>
  <si>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</si>
  <si>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</si>
  <si>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</si>
  <si>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</si>
  <si>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</si>
  <si>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</si>
  <si>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</si>
  <si>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</si>
  <si>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</si>
  <si>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</si>
  <si>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</si>
  <si>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</si>
  <si>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</si>
  <si>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</si>
  <si>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</si>
  <si>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</si>
  <si>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</si>
  <si>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</si>
  <si>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</si>
  <si>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</si>
  <si>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</si>
  <si>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</si>
  <si>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</si>
  <si>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</si>
  <si>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</si>
  <si>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</si>
  <si>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</si>
  <si>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</si>
  <si>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</si>
  <si>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</si>
  <si>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</si>
  <si>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</si>
  <si>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</si>
  <si>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</si>
  <si>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</si>
  <si>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</si>
  <si>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</si>
  <si>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</si>
  <si>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</si>
  <si>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</si>
  <si>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</si>
  <si>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</si>
  <si>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</si>
  <si>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</si>
  <si>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</si>
  <si>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</si>
  <si>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</si>
  <si>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</si>
  <si>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</si>
  <si>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</si>
  <si>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</si>
  <si>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</si>
  <si>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</si>
  <si>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</si>
  <si>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</si>
  <si>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</si>
  <si>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</si>
  <si>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</si>
  <si>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</si>
  <si>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</si>
  <si>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</si>
  <si>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</si>
  <si>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</si>
  <si>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</si>
  <si>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</si>
  <si>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</si>
  <si>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</si>
  <si>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</si>
  <si>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</si>
  <si>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</si>
  <si>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</si>
  <si>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</si>
  <si>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</si>
  <si>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</si>
  <si>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</si>
  <si>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</si>
  <si>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</si>
  <si>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</si>
  <si>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</si>
  <si>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</si>
  <si>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</si>
  <si>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</si>
  <si>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</si>
  <si>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</si>
  <si>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</si>
  <si>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</si>
  <si>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</si>
  <si>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</si>
  <si>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</si>
  <si>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</si>
  <si>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</si>
  <si>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</si>
  <si>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</si>
  <si>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</si>
  <si>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</si>
  <si>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</si>
  <si>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</si>
  <si>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</si>
  <si>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</si>
  <si>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</si>
  <si>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</si>
  <si>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</si>
  <si>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</si>
  <si>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</si>
  <si>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</si>
  <si>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</si>
  <si>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</si>
  <si>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</si>
  <si>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</si>
  <si>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</si>
  <si>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</si>
  <si>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</si>
  <si>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</si>
  <si>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</si>
  <si>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</si>
  <si>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</si>
  <si>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</si>
  <si>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</si>
  <si>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</si>
  <si>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</si>
  <si>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</si>
  <si>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</si>
  <si>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</si>
  <si>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</si>
  <si>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</si>
  <si>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</si>
  <si>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</si>
  <si>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</si>
  <si>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</si>
  <si>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</si>
  <si>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</si>
  <si>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</si>
  <si>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</si>
  <si>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</si>
  <si>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</si>
  <si>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</si>
  <si>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</si>
  <si>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</si>
  <si>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</si>
  <si>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</si>
  <si>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</si>
  <si>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</si>
  <si>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</si>
  <si>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</si>
  <si>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</si>
  <si>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</si>
  <si>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</si>
  <si>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</si>
  <si>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</si>
  <si>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</si>
  <si>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</si>
  <si>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</si>
  <si>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</si>
  <si>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</si>
  <si>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</si>
  <si>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</si>
  <si>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</si>
  <si>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</si>
  <si>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</si>
  <si>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</si>
  <si>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</si>
  <si>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</si>
  <si>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</si>
  <si>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</si>
  <si>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</si>
  <si>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</si>
  <si>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</si>
  <si>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</si>
  <si>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</si>
  <si>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</si>
  <si>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</si>
  <si>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</si>
  <si>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</si>
  <si>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</si>
  <si>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</si>
  <si>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</si>
  <si>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</si>
  <si>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</si>
  <si>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</si>
  <si>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</si>
  <si>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</si>
  <si>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</si>
  <si>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</si>
  <si>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</si>
  <si>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</si>
  <si>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</si>
  <si>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</si>
  <si>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</si>
  <si>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</si>
  <si>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</si>
  <si>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</si>
  <si>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</si>
  <si>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</si>
  <si>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</si>
  <si>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</si>
  <si>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</si>
  <si>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</si>
  <si>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</si>
  <si>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</si>
  <si>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</si>
  <si>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</si>
  <si>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</si>
  <si>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</si>
  <si>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</si>
  <si>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</si>
  <si>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</si>
  <si>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</si>
  <si>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</si>
  <si>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</si>
  <si>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</si>
  <si>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</si>
  <si>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</si>
  <si>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</si>
  <si>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</si>
  <si>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</si>
  <si>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</si>
  <si>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</si>
  <si>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</si>
  <si>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</si>
  <si>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</si>
  <si>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</si>
  <si>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</si>
  <si>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</si>
  <si>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</si>
  <si>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</si>
  <si>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</si>
  <si>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</si>
  <si>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</si>
  <si>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</si>
  <si>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</si>
  <si>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</si>
  <si>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</si>
  <si>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</si>
  <si>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</si>
  <si>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</si>
  <si>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</si>
  <si>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</si>
  <si>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</si>
  <si>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</si>
  <si>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</si>
  <si>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</si>
  <si>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</si>
  <si>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</si>
  <si>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</si>
  <si>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</si>
  <si>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</si>
  <si>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</si>
  <si>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</si>
  <si>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</si>
  <si>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</si>
  <si>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</si>
  <si>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</si>
  <si>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</si>
  <si>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</si>
  <si>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</si>
  <si>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</si>
  <si>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</si>
  <si>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</si>
  <si>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</si>
  <si>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</si>
  <si>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</si>
  <si>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</si>
  <si>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</si>
  <si>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</si>
  <si>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</si>
  <si>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</si>
  <si>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</si>
  <si>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</si>
  <si>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</si>
  <si>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</si>
  <si>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</si>
  <si>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</si>
  <si>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</si>
  <si>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</si>
  <si>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</si>
  <si>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</si>
  <si>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</si>
  <si>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</si>
  <si>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</si>
  <si>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</si>
  <si>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</si>
  <si>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</si>
  <si>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</si>
  <si>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</si>
  <si>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</si>
  <si>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</si>
  <si>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</si>
  <si>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</si>
  <si>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</si>
  <si>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</si>
  <si>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</si>
  <si>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</si>
  <si>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</si>
  <si>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</si>
  <si>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</si>
  <si>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</si>
  <si>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</si>
  <si>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</si>
  <si>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</si>
  <si>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</si>
  <si>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</si>
  <si>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</si>
  <si>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</si>
  <si>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</si>
  <si>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</si>
  <si>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</si>
  <si>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</si>
  <si>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</si>
  <si>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</si>
  <si>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</si>
  <si>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</si>
  <si>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</si>
  <si>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</si>
  <si>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</si>
  <si>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</si>
  <si>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</si>
  <si>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</si>
  <si>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</si>
  <si>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</si>
  <si>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</si>
  <si>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</si>
  <si>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</si>
  <si>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</si>
  <si>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</si>
  <si>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</si>
  <si>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</si>
  <si>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</si>
  <si>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</si>
  <si>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</si>
  <si>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</si>
  <si>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</si>
  <si>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</si>
  <si>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</si>
  <si>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</si>
  <si>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</si>
  <si>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</si>
  <si>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</si>
  <si>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</si>
  <si>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</si>
  <si>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</si>
  <si>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</si>
  <si>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</si>
  <si>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</si>
  <si>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</si>
  <si>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</si>
  <si>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</si>
  <si>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</si>
  <si>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</si>
  <si>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</si>
  <si>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</si>
  <si>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</si>
  <si>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</si>
  <si>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</si>
  <si>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</si>
  <si>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</si>
  <si>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</si>
  <si>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</si>
  <si>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</si>
  <si>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</si>
  <si>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</si>
  <si>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</si>
  <si>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</si>
  <si>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</si>
  <si>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</si>
  <si>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</si>
  <si>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</si>
  <si>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</si>
  <si>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</si>
  <si>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</si>
  <si>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</si>
  <si>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</si>
  <si>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</si>
  <si>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</si>
  <si>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</si>
  <si>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</si>
  <si>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</si>
  <si>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</si>
  <si>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</si>
  <si>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</si>
  <si>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</si>
  <si>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</si>
  <si>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</si>
  <si>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</si>
  <si>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</si>
  <si>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</si>
  <si>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</si>
  <si>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</si>
  <si>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</si>
  <si>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</si>
  <si>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</si>
  <si>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</si>
  <si>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</si>
  <si>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</si>
  <si>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</si>
  <si>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</si>
  <si>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</si>
  <si>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</si>
  <si>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</si>
  <si>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</si>
  <si>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</si>
  <si>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</si>
  <si>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</si>
  <si>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</si>
  <si>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</si>
  <si>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</si>
  <si>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</si>
  <si>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</si>
  <si>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</si>
  <si>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</si>
  <si>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</si>
  <si>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</si>
  <si>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</si>
  <si>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</si>
  <si>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</si>
  <si>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</si>
  <si>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</si>
  <si>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</si>
  <si>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</si>
  <si>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</si>
  <si>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</si>
  <si>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</si>
  <si>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</si>
  <si>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</si>
  <si>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</si>
  <si>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</si>
  <si>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</si>
  <si>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</si>
  <si>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</si>
  <si>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</si>
  <si>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</si>
  <si>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</si>
  <si>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</si>
  <si>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</si>
  <si>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</si>
  <si>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</si>
  <si>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</si>
  <si>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</si>
  <si>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</si>
  <si>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</si>
  <si>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</si>
  <si>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</si>
  <si>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</si>
  <si>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</si>
  <si>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</si>
  <si>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</si>
  <si>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</si>
  <si>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</si>
  <si>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</si>
  <si>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</si>
  <si>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</si>
  <si>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</si>
  <si>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</si>
  <si>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</si>
  <si>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</si>
  <si>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</si>
  <si>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</si>
  <si>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</si>
  <si>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</si>
  <si>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</si>
  <si>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</si>
  <si>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</si>
  <si>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</si>
  <si>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</si>
  <si>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</si>
  <si>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</si>
  <si>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</si>
  <si>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</si>
  <si>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</si>
  <si>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</si>
  <si>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</si>
  <si>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</si>
  <si>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</si>
  <si>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</si>
  <si>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</si>
  <si>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</si>
  <si>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</si>
  <si>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</si>
  <si>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</si>
  <si>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</si>
  <si>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</si>
  <si>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</si>
  <si>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</si>
  <si>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</si>
  <si>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</si>
  <si>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</si>
  <si>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</si>
  <si>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</si>
  <si>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</si>
  <si>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</si>
  <si>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</si>
  <si>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</si>
  <si>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</si>
  <si>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</si>
  <si>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</si>
  <si>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</si>
  <si>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</si>
  <si>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</si>
  <si>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</si>
  <si>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</si>
  <si>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</si>
  <si>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</si>
  <si>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</si>
  <si>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</si>
  <si>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</si>
  <si>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</si>
  <si>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</si>
  <si>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</si>
  <si>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</si>
  <si>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</si>
  <si>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</si>
  <si>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</si>
  <si>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</si>
  <si>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</si>
  <si>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</si>
  <si>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</si>
  <si>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</si>
  <si>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</si>
  <si>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</si>
  <si>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</si>
  <si>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</si>
  <si>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</si>
  <si>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</si>
  <si>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</si>
  <si>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</si>
  <si>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</si>
  <si>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</si>
  <si>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</si>
  <si>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</si>
  <si>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</si>
  <si>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</si>
  <si>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</si>
  <si>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</si>
  <si>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</si>
  <si>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</si>
  <si>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</si>
  <si>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</si>
  <si>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</si>
  <si>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</si>
  <si>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</si>
  <si>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</si>
  <si>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</si>
  <si>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</si>
  <si>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</si>
  <si>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</si>
  <si>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</si>
  <si>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</si>
  <si>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</si>
  <si>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</si>
  <si>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</si>
  <si>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</si>
  <si>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</si>
  <si>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</si>
  <si>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</si>
  <si>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</si>
  <si>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</si>
  <si>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</si>
  <si>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</si>
  <si>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</si>
  <si>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</si>
  <si>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</si>
  <si>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</si>
  <si>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</si>
  <si>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</si>
  <si>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</si>
  <si>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</si>
  <si>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</si>
  <si>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</si>
  <si>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</si>
  <si>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</si>
  <si>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</si>
  <si>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</si>
  <si>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</si>
  <si>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</si>
  <si>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</si>
  <si>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</si>
  <si>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</si>
  <si>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</si>
  <si>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</si>
  <si>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</si>
  <si>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</si>
  <si>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</si>
  <si>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</si>
  <si>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</si>
  <si>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</si>
  <si>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</si>
  <si>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</si>
  <si>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</si>
  <si>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</si>
  <si>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</si>
  <si>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</si>
  <si>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</si>
  <si>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</si>
  <si>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</si>
  <si>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</si>
  <si>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</si>
  <si>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</si>
  <si>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</si>
  <si>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</si>
  <si>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</si>
  <si>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</si>
  <si>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</si>
  <si>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</si>
  <si>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</si>
  <si>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</si>
  <si>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</si>
  <si>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</si>
  <si>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</si>
  <si>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</si>
  <si>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</si>
  <si>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</si>
  <si>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</si>
  <si>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</si>
  <si>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</si>
  <si>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</si>
  <si>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</si>
  <si>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</si>
  <si>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</si>
  <si>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</si>
  <si>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</si>
  <si>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</si>
  <si>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</si>
  <si>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</si>
  <si>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</si>
  <si>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</si>
  <si>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</si>
  <si>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</si>
  <si>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</si>
  <si>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</si>
  <si>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</si>
  <si>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</si>
  <si>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</si>
  <si>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</si>
  <si>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</si>
  <si>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</si>
  <si>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</si>
  <si>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</si>
  <si>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</si>
  <si>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</si>
  <si>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</si>
  <si>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</si>
  <si>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</si>
  <si>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</si>
  <si>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</si>
  <si>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</si>
  <si>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</si>
  <si>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</si>
  <si>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</si>
  <si>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</si>
  <si>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</si>
  <si>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</si>
  <si>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</si>
  <si>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</si>
  <si>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</si>
  <si>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</si>
  <si>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</si>
  <si>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</si>
  <si>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</si>
  <si>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</si>
  <si>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</si>
  <si>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</si>
  <si>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</si>
  <si>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</si>
  <si>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</si>
  <si>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</si>
  <si>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</si>
  <si>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</si>
  <si>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</si>
  <si>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</si>
  <si>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</si>
  <si>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</si>
  <si>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</si>
  <si>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</si>
  <si>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</si>
  <si>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</si>
  <si>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</si>
  <si>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</si>
  <si>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</si>
  <si>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</si>
  <si>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</si>
  <si>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</si>
  <si>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</si>
  <si>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</si>
  <si>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</si>
  <si>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</si>
  <si>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</si>
  <si>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</si>
  <si>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</si>
  <si>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</si>
  <si>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</si>
  <si>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</si>
  <si>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</si>
  <si>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</si>
  <si>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</si>
  <si>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</si>
  <si>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</si>
  <si>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</si>
  <si>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</si>
  <si>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</si>
  <si>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</si>
  <si>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</si>
  <si>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</si>
  <si>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</si>
  <si>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</si>
  <si>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</si>
  <si>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</si>
  <si>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</si>
  <si>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</si>
  <si>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</si>
  <si>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</si>
  <si>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</si>
  <si>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</si>
  <si>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</si>
  <si>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</si>
  <si>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</si>
  <si>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</si>
  <si>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</si>
  <si>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</si>
  <si>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</si>
  <si>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</si>
  <si>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</si>
  <si>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</si>
  <si>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</si>
  <si>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</si>
  <si>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</si>
  <si>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</si>
  <si>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</si>
  <si>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</si>
  <si>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</si>
  <si>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</si>
  <si>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</si>
  <si>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</si>
  <si>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</si>
  <si>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</si>
  <si>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</si>
  <si>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</si>
  <si>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</si>
  <si>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</si>
  <si>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</si>
  <si>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</si>
  <si>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</si>
  <si>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</si>
  <si>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</si>
  <si>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</si>
  <si>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</si>
  <si>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</si>
  <si>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</si>
  <si>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</si>
  <si>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</si>
  <si>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</si>
  <si>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</si>
  <si>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</si>
  <si>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</si>
  <si>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</si>
  <si>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</si>
  <si>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</si>
  <si>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</si>
  <si>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</si>
  <si>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</si>
  <si>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</si>
  <si>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</si>
  <si>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</si>
  <si>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</si>
  <si>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</si>
  <si>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</si>
  <si>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</si>
  <si>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</si>
  <si>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</si>
  <si>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</si>
  <si>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</si>
  <si>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</si>
  <si>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</si>
  <si>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</si>
  <si>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</si>
  <si>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</si>
  <si>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</si>
  <si>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</si>
  <si>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</si>
  <si>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</si>
  <si>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</si>
  <si>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</si>
  <si>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</si>
  <si>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</si>
  <si>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</si>
  <si>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</si>
  <si>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</si>
  <si>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</si>
  <si>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</si>
  <si>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</si>
  <si>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</si>
  <si>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</si>
  <si>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</si>
  <si>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</si>
  <si>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</si>
  <si>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</si>
  <si>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</si>
  <si>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</si>
  <si>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</si>
  <si>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</si>
  <si>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</si>
  <si>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</si>
  <si>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</si>
  <si>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</si>
  <si>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</si>
  <si>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</si>
  <si>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</si>
  <si>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</si>
  <si>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</si>
  <si>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</si>
  <si>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</si>
  <si>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</si>
  <si>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</si>
  <si>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</si>
  <si>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</si>
  <si>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</si>
  <si>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</si>
  <si>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</si>
  <si>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</si>
  <si>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</si>
  <si>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</si>
  <si>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</si>
  <si>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</si>
  <si>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</si>
  <si>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</si>
  <si>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</si>
  <si>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</si>
  <si>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</si>
  <si>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</si>
  <si>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</si>
  <si>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</si>
  <si>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</si>
  <si>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</si>
  <si>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</si>
  <si>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</si>
  <si>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</si>
  <si>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</si>
  <si>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</si>
  <si>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</si>
  <si>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</si>
  <si>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</si>
  <si>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</si>
  <si>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</si>
  <si>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</si>
  <si>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</si>
  <si>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</si>
  <si>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</si>
  <si>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</si>
  <si>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</si>
  <si>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</si>
  <si>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</si>
  <si>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</si>
  <si>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</si>
  <si>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</si>
  <si>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</si>
  <si>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</si>
  <si>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</si>
  <si>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</si>
  <si>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</si>
  <si>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</si>
  <si>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</si>
  <si>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</si>
  <si>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</si>
  <si>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</si>
  <si>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</si>
  <si>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</si>
  <si>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</si>
  <si>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</si>
  <si>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</si>
  <si>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</si>
  <si>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</si>
  <si>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</si>
  <si>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</si>
  <si>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</si>
  <si>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</si>
  <si>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</si>
  <si>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</si>
  <si>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</si>
  <si>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</si>
  <si>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</si>
  <si>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</si>
  <si>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</si>
  <si>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</si>
  <si>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</si>
  <si>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</si>
  <si>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</si>
  <si>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</si>
  <si>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</si>
  <si>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</si>
  <si>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</si>
  <si>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</si>
  <si>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</si>
  <si>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</si>
  <si>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</si>
  <si>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</si>
  <si>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</si>
  <si>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</si>
  <si>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</si>
  <si>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</si>
  <si>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</si>
  <si>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</si>
  <si>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</si>
  <si>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</si>
  <si>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</si>
  <si>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</si>
  <si>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</si>
  <si>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</si>
  <si>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</si>
  <si>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</si>
  <si>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</si>
  <si>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</si>
  <si>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</si>
  <si>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</si>
  <si>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</si>
  <si>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</si>
  <si>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</si>
  <si>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</si>
  <si>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</si>
  <si>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</si>
  <si>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</si>
  <si>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</si>
  <si>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</si>
  <si>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</si>
  <si>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</si>
  <si>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</si>
  <si>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</si>
  <si>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</si>
  <si>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</si>
  <si>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</si>
  <si>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</si>
  <si>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</si>
  <si>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</si>
  <si>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</si>
  <si>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</si>
  <si>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</si>
  <si>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</si>
  <si>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</si>
  <si>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</si>
  <si>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</si>
  <si>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</si>
  <si>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</si>
  <si>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</si>
  <si>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</si>
  <si>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</si>
  <si>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</si>
  <si>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</si>
  <si>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</si>
  <si>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</si>
  <si>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</si>
  <si>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</si>
  <si>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</si>
  <si>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</si>
  <si>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</si>
  <si>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</si>
  <si>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</si>
  <si>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</si>
  <si>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</si>
  <si>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</si>
  <si>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</si>
  <si>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</si>
  <si>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</si>
  <si>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</si>
  <si>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</si>
  <si>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</si>
  <si>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</si>
  <si>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</si>
  <si>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</si>
  <si>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</si>
  <si>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</si>
  <si>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</si>
  <si>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</si>
  <si>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</si>
  <si>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</si>
  <si>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</si>
  <si>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</si>
  <si>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</si>
  <si>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</si>
  <si>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</si>
  <si>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</si>
  <si>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</si>
  <si>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</si>
  <si>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</si>
  <si>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</si>
  <si>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</si>
  <si>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</si>
  <si>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</si>
  <si>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</si>
  <si>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</si>
  <si>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</si>
  <si>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</si>
  <si>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</si>
  <si>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</si>
  <si>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</si>
  <si>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</si>
  <si>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</si>
  <si>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</si>
  <si>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</si>
  <si>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</si>
  <si>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</si>
  <si>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</si>
  <si>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</si>
  <si>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</si>
  <si>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</si>
  <si>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</si>
  <si>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</si>
  <si>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</si>
  <si>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</si>
  <si>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</si>
  <si>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</si>
  <si>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</si>
  <si>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</si>
  <si>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</si>
  <si>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</si>
  <si>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</si>
  <si>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</si>
  <si>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</si>
  <si>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</si>
  <si>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</si>
  <si>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</si>
  <si>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</si>
  <si>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</si>
  <si>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</si>
  <si>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</si>
  <si>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</si>
  <si>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</si>
  <si>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</si>
  <si>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</si>
  <si>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</si>
  <si>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</si>
  <si>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</si>
  <si>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</si>
  <si>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</si>
  <si>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</si>
  <si>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</si>
  <si>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</si>
  <si>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</si>
  <si>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</si>
  <si>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</si>
  <si>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</si>
  <si>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</si>
  <si>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</si>
  <si>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</si>
  <si>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</si>
  <si>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</si>
  <si>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</si>
  <si>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</si>
  <si>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</si>
  <si>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</si>
  <si>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</si>
  <si>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</si>
  <si>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</si>
  <si>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</si>
  <si>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</si>
  <si>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</si>
  <si>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</si>
  <si>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</si>
  <si>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</si>
  <si>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</si>
  <si>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</si>
  <si>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</si>
  <si>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</si>
  <si>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</si>
  <si>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</si>
  <si>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</si>
  <si>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</si>
  <si>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</si>
  <si>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</si>
  <si>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</si>
  <si>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</si>
  <si>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</si>
  <si>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</si>
  <si>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</si>
  <si>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</si>
  <si>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</si>
  <si>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</si>
  <si>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</si>
  <si>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</si>
  <si>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</si>
  <si>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</si>
  <si>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</si>
  <si>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</si>
  <si>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</si>
  <si>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</si>
  <si>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</si>
  <si>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</si>
  <si>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</si>
  <si>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</si>
  <si>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</si>
  <si>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</si>
  <si>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</si>
  <si>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</si>
  <si>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</si>
  <si>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</si>
  <si>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</si>
  <si>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</si>
  <si>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</si>
  <si>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</si>
  <si>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</si>
  <si>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</si>
  <si>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</si>
  <si>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</si>
  <si>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</si>
  <si>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</si>
  <si>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</si>
  <si>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</si>
  <si>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</si>
  <si>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</si>
  <si>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</si>
  <si>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</si>
  <si>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</si>
  <si>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</si>
  <si>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</si>
  <si>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</si>
  <si>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</si>
  <si>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</si>
  <si>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</si>
  <si>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</si>
  <si>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</si>
  <si>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</si>
  <si>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</si>
  <si>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</si>
  <si>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</si>
  <si>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</si>
  <si>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</si>
  <si>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</si>
  <si>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</si>
  <si>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</si>
  <si>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</si>
  <si>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</si>
  <si>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</si>
  <si>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</si>
  <si>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</si>
  <si>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</si>
  <si>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</si>
  <si>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</si>
  <si>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</si>
  <si>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</si>
  <si>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</si>
  <si>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</si>
  <si>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</si>
  <si>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</si>
  <si>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</si>
  <si>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</si>
  <si>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</si>
  <si>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</si>
  <si>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</si>
  <si>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</si>
  <si>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</si>
  <si>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</si>
  <si>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</si>
  <si>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</si>
  <si>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</si>
  <si>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</si>
  <si>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</si>
  <si>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</si>
  <si>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</si>
  <si>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</si>
  <si>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</si>
  <si>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</si>
  <si>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</si>
  <si>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</si>
  <si>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</si>
  <si>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</si>
  <si>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</si>
  <si>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</si>
  <si>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</si>
  <si>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</si>
  <si>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</si>
  <si>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</si>
  <si>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</si>
  <si>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</si>
  <si>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</si>
  <si>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</si>
  <si>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</si>
  <si>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</si>
  <si>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</si>
  <si>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</si>
  <si>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</si>
  <si>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</si>
  <si>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</si>
  <si>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</si>
  <si>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</si>
  <si>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</si>
  <si>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</si>
  <si>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</si>
  <si>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</si>
  <si>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</si>
  <si>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</si>
  <si>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</si>
  <si>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</si>
  <si>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</si>
  <si>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</si>
  <si>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</si>
  <si>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</si>
  <si>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</si>
  <si>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</si>
  <si>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</si>
  <si>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</si>
  <si>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</si>
  <si>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</si>
  <si>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</si>
  <si>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</si>
  <si>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</si>
  <si>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</si>
  <si>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</si>
  <si>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</si>
  <si>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</si>
  <si>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</si>
  <si>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</si>
  <si>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</si>
  <si>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</si>
  <si>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</si>
  <si>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</si>
  <si>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</si>
  <si>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</si>
  <si>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</si>
  <si>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</si>
  <si>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</si>
  <si>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</si>
  <si>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</si>
  <si>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</si>
  <si>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</si>
  <si>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</si>
  <si>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</si>
  <si>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</si>
  <si>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</si>
  <si>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</si>
  <si>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</si>
  <si>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</si>
  <si>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</si>
  <si>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</si>
  <si>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</si>
  <si>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</si>
  <si>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</si>
  <si>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</si>
  <si>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</si>
  <si>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</si>
  <si>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</si>
  <si>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</si>
  <si>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</si>
  <si>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</si>
  <si>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</si>
  <si>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</si>
  <si>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</si>
  <si>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</si>
  <si>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</si>
  <si>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</si>
  <si>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</si>
  <si>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</si>
  <si>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</si>
  <si>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</si>
  <si>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</si>
  <si>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</si>
  <si>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</si>
  <si>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</si>
  <si>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</si>
  <si>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</si>
  <si>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</si>
  <si>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</si>
  <si>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</si>
  <si>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</si>
  <si>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</si>
  <si>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</si>
  <si>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</si>
  <si>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</si>
  <si>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</si>
  <si>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</si>
  <si>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</si>
  <si>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</si>
  <si>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</si>
  <si>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</si>
  <si>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</si>
  <si>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</si>
  <si>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</si>
  <si>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</si>
  <si>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</si>
  <si>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</si>
  <si>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</si>
  <si>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</si>
  <si>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</si>
  <si>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</si>
  <si>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</si>
  <si>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</si>
  <si>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</si>
  <si>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</si>
  <si>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</si>
  <si>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</si>
  <si>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</si>
  <si>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</si>
  <si>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</si>
  <si>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</si>
  <si>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</si>
  <si>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</si>
  <si>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</si>
  <si>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</si>
  <si>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</si>
  <si>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</si>
  <si>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</si>
  <si>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</si>
  <si>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</si>
  <si>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</si>
  <si>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</si>
  <si>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</si>
  <si>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</si>
  <si>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</si>
  <si>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</si>
  <si>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</si>
  <si>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</si>
  <si>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</si>
  <si>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</si>
  <si>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</si>
  <si>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</si>
  <si>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</si>
  <si>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</si>
  <si>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</si>
  <si>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</si>
  <si>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</si>
  <si>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</si>
  <si>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</si>
  <si>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</si>
  <si>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</si>
  <si>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</si>
  <si>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</si>
  <si>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</si>
  <si>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</si>
  <si>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</si>
  <si>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</si>
  <si>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</si>
  <si>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</si>
  <si>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</si>
  <si>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</si>
  <si>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</si>
  <si>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</si>
  <si>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</si>
  <si>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</si>
  <si>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</si>
  <si>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</si>
  <si>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</si>
  <si>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</si>
  <si>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</si>
  <si>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</si>
  <si>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</si>
  <si>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</si>
  <si>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</si>
  <si>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</si>
  <si>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</si>
  <si>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</si>
  <si>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</si>
  <si>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</si>
  <si>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</si>
  <si>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</si>
  <si>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</si>
  <si>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</si>
  <si>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</si>
  <si>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</si>
  <si>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</si>
  <si>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</si>
  <si>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</si>
  <si>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</si>
  <si>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</si>
  <si>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</si>
  <si>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</si>
  <si>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</si>
  <si>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</si>
  <si>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</si>
  <si>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</si>
  <si>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</si>
  <si>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</si>
  <si>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</si>
  <si>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</si>
  <si>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</si>
  <si>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</si>
  <si>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</si>
  <si>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</si>
  <si>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</si>
  <si>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</si>
  <si>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</si>
  <si>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</si>
  <si>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</si>
  <si>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</si>
  <si>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</si>
  <si>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</si>
  <si>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</si>
  <si>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</si>
  <si>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</si>
  <si>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</si>
  <si>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</si>
  <si>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</si>
  <si>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</si>
  <si>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</si>
  <si>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</si>
  <si>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</si>
  <si>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</si>
  <si>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</si>
  <si>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</si>
  <si>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</si>
  <si>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</si>
  <si>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</si>
  <si>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</si>
  <si>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</si>
  <si>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</si>
  <si>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</si>
  <si>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</si>
  <si>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</si>
  <si>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</si>
  <si>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</si>
  <si>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</si>
  <si>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</si>
  <si>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</si>
  <si>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</si>
  <si>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</si>
  <si>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</si>
  <si>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</si>
  <si>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</si>
  <si>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</si>
  <si>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</si>
  <si>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</si>
  <si>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</si>
  <si>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</si>
  <si>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</si>
  <si>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</si>
  <si>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</si>
  <si>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</si>
  <si>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</si>
  <si>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</si>
  <si>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</si>
  <si>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</si>
  <si>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</si>
  <si>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</si>
  <si>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</si>
  <si>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</si>
  <si>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</si>
  <si>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</si>
  <si>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</si>
  <si>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</si>
  <si>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</si>
  <si>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</si>
  <si>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</si>
  <si>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</si>
  <si>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</si>
  <si>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</si>
  <si>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</si>
  <si>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</si>
  <si>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</si>
  <si>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</si>
  <si>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</si>
  <si>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</si>
  <si>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</si>
  <si>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</si>
  <si>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</si>
  <si>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</si>
  <si>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</si>
  <si>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</si>
  <si>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</si>
  <si>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</si>
  <si>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</si>
  <si>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</si>
  <si>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</si>
  <si>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</si>
  <si>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</si>
  <si>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</si>
  <si>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</si>
  <si>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</si>
  <si>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</si>
  <si>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</si>
  <si>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</si>
  <si>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</si>
  <si>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</si>
  <si>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</si>
  <si>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</si>
  <si>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</si>
  <si>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</si>
  <si>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</si>
  <si>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</si>
  <si>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</si>
  <si>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</si>
  <si>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</si>
  <si>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</si>
  <si>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</si>
  <si>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</si>
  <si>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</si>
  <si>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</si>
  <si>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</si>
  <si>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</si>
  <si>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</si>
  <si>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</si>
  <si>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</si>
  <si>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</si>
  <si>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</si>
  <si>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</si>
  <si>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</si>
  <si>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</si>
  <si>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</si>
  <si>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</si>
  <si>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</si>
  <si>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</si>
  <si>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</si>
  <si>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</si>
  <si>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</si>
  <si>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</si>
  <si>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</si>
  <si>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</si>
  <si>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</si>
  <si>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</si>
  <si>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</si>
  <si>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</si>
  <si>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</si>
  <si>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</si>
  <si>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</si>
  <si>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</si>
  <si>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</si>
  <si>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</si>
  <si>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</si>
  <si>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</si>
  <si>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</si>
  <si>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</si>
  <si>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</si>
  <si>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</si>
  <si>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</si>
  <si>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</si>
  <si>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</si>
  <si>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</si>
  <si>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</si>
  <si>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</si>
  <si>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</si>
  <si>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</si>
  <si>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</si>
  <si>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</si>
  <si>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</si>
  <si>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</si>
  <si>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</si>
  <si>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</si>
  <si>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</si>
  <si>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</si>
  <si>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</si>
  <si>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</si>
  <si>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</si>
  <si>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</si>
  <si>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</si>
  <si>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</si>
  <si>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</si>
  <si>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</si>
  <si>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</si>
  <si>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</si>
  <si>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</si>
  <si>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</si>
  <si>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</si>
  <si>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</si>
  <si>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</si>
  <si>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</si>
  <si>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</si>
  <si>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</si>
  <si>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</si>
  <si>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</si>
  <si>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</si>
  <si>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</si>
  <si>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</si>
  <si>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</si>
  <si>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</si>
  <si>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</si>
  <si>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</si>
  <si>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</si>
  <si>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</si>
  <si>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</si>
  <si>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</si>
  <si>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</si>
  <si>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</si>
  <si>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</si>
  <si>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</si>
  <si>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</si>
  <si>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</si>
  <si>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</si>
  <si>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</si>
  <si>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</si>
  <si>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</si>
  <si>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</si>
  <si>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</si>
  <si>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</si>
  <si>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</si>
  <si>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</si>
  <si>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</si>
  <si>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</si>
  <si>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</si>
  <si>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</si>
  <si>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</si>
  <si>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</si>
  <si>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</si>
  <si>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</si>
  <si>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</si>
  <si>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</si>
  <si>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</si>
  <si>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</si>
  <si>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</si>
  <si>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</si>
  <si>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</si>
  <si>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</si>
  <si>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</si>
  <si>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</si>
  <si>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</si>
  <si>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</si>
  <si>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</si>
  <si>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</si>
  <si>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</si>
  <si>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</si>
  <si>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</si>
  <si>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</si>
  <si>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</si>
  <si>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</si>
  <si>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</si>
  <si>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</si>
  <si>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</si>
  <si>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</si>
  <si>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</si>
  <si>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</si>
  <si>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</si>
  <si>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</si>
  <si>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</si>
  <si>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</si>
  <si>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</si>
  <si>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</si>
  <si>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</si>
  <si>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</si>
  <si>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</si>
  <si>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</si>
  <si>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</si>
  <si>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</si>
  <si>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</si>
  <si>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</si>
  <si>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</si>
  <si>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</si>
  <si>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</si>
  <si>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</si>
  <si>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</si>
  <si>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</si>
  <si>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</si>
  <si>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</si>
  <si>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</si>
  <si>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</si>
  <si>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</si>
  <si>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</si>
  <si>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</si>
  <si>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</si>
  <si>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</si>
  <si>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</si>
  <si>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</si>
  <si>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</si>
  <si>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</si>
  <si>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</si>
  <si>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</si>
  <si>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</si>
  <si>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</si>
  <si>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</si>
  <si>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</si>
  <si>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</si>
  <si>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</si>
  <si>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</si>
  <si>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</si>
  <si>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</si>
  <si>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</si>
  <si>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</si>
  <si>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</si>
  <si>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</si>
  <si>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</si>
  <si>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</si>
  <si>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</si>
  <si>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</si>
  <si>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</si>
  <si>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</si>
  <si>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</si>
  <si>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</si>
  <si>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</si>
  <si>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</si>
  <si>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</si>
  <si>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</si>
  <si>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</si>
  <si>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</si>
  <si>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</si>
  <si>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</si>
  <si>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</si>
  <si>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</si>
  <si>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</si>
  <si>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</si>
  <si>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</si>
  <si>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</si>
  <si>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</si>
  <si>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</si>
  <si>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</si>
  <si>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</si>
  <si>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</si>
  <si>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</si>
  <si>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</si>
  <si>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</si>
  <si>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</si>
  <si>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</si>
  <si>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</si>
  <si>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</si>
  <si>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</si>
  <si>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</si>
  <si>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</si>
  <si>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</si>
  <si>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</si>
  <si>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</si>
  <si>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</si>
  <si>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</si>
  <si>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</si>
  <si>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</si>
  <si>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</si>
  <si>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</si>
  <si>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</si>
  <si>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</si>
  <si>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</si>
  <si>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</si>
  <si>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</si>
  <si>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</si>
  <si>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</si>
  <si>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</si>
  <si>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</si>
  <si>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</si>
  <si>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</si>
  <si>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</si>
  <si>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</si>
  <si>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</si>
  <si>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</si>
  <si>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</si>
  <si>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</si>
  <si>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</si>
  <si>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</si>
  <si>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</si>
  <si>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</si>
  <si>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</si>
  <si>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</si>
  <si>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</si>
  <si>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</si>
  <si>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</si>
  <si>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</si>
  <si>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</si>
  <si>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</si>
  <si>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</si>
  <si>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</si>
  <si>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</si>
  <si>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</si>
  <si>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</si>
  <si>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</si>
  <si>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</si>
  <si>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</si>
  <si>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</si>
  <si>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</si>
  <si>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</si>
  <si>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</si>
  <si>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</si>
  <si>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</si>
  <si>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</si>
  <si>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</si>
  <si>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</si>
  <si>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</si>
  <si>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</si>
  <si>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</si>
  <si>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</si>
  <si>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</si>
  <si>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</si>
  <si>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</si>
  <si>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</si>
  <si>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</si>
  <si>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</si>
  <si>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</si>
  <si>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</si>
  <si>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</si>
  <si>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</si>
  <si>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</si>
  <si>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</si>
  <si>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</si>
  <si>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</si>
  <si>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</si>
  <si>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</si>
  <si>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</si>
  <si>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</si>
  <si>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</si>
  <si>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</si>
  <si>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</si>
  <si>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</si>
  <si>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</si>
  <si>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</si>
  <si>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</si>
  <si>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</si>
  <si>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</si>
  <si>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</si>
  <si>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</si>
  <si>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</si>
  <si>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</si>
  <si>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</si>
  <si>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</si>
  <si>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</si>
  <si>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</si>
  <si>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</si>
  <si>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</si>
  <si>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</si>
  <si>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</si>
  <si>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</si>
  <si>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</si>
  <si>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</si>
  <si>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</si>
  <si>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</si>
  <si>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</si>
  <si>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</si>
  <si>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</si>
  <si>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</si>
  <si>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</si>
  <si>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</si>
  <si>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</si>
  <si>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</si>
  <si>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</si>
  <si>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</si>
  <si>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</si>
  <si>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</si>
  <si>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</si>
  <si>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</si>
  <si>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</si>
  <si>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</si>
  <si>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</si>
  <si>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</si>
  <si>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</si>
  <si>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</si>
  <si>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</si>
  <si>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</si>
  <si>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</si>
  <si>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</si>
  <si>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</si>
  <si>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</si>
  <si>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</si>
  <si>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</si>
  <si>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</si>
  <si>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</si>
  <si>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</si>
  <si>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</si>
  <si>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</si>
  <si>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</si>
  <si>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</si>
  <si>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</si>
  <si>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</si>
  <si>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</si>
  <si>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</si>
  <si>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</si>
  <si>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</si>
  <si>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</si>
  <si>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</si>
  <si>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</si>
  <si>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</si>
  <si>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</si>
  <si>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</si>
  <si>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</si>
  <si>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</si>
  <si>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</si>
  <si>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</si>
  <si>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</si>
  <si>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</si>
  <si>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</si>
  <si>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</si>
  <si>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</si>
  <si>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</si>
  <si>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</si>
  <si>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</si>
  <si>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</si>
  <si>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</si>
  <si>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</si>
  <si>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</si>
  <si>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</si>
  <si>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</si>
  <si>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</si>
  <si>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</si>
  <si>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</si>
  <si>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</si>
  <si>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</si>
  <si>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</si>
  <si>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</si>
  <si>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</si>
  <si>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</si>
  <si>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</si>
  <si>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</si>
  <si>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</si>
  <si>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</si>
  <si>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</si>
  <si>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</si>
  <si>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</si>
  <si>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</si>
  <si>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</si>
  <si>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</si>
  <si>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</si>
  <si>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</si>
  <si>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</si>
  <si>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</si>
  <si>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</si>
  <si>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</si>
  <si>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</si>
  <si>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</si>
  <si>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</si>
  <si>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</si>
  <si>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</si>
  <si>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</si>
  <si>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</si>
  <si>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</si>
  <si>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</si>
  <si>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</si>
  <si>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</si>
  <si>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</si>
  <si>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</si>
  <si>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</si>
  <si>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</si>
  <si>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</si>
  <si>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</si>
  <si>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</si>
  <si>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</si>
  <si>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</si>
  <si>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</si>
  <si>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</si>
  <si>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</si>
  <si>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</si>
  <si>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</si>
  <si>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</si>
  <si>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</si>
  <si>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</si>
  <si>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</si>
  <si>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</si>
  <si>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</si>
  <si>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</si>
  <si>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</si>
  <si>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</si>
  <si>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</si>
  <si>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</si>
  <si>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</si>
  <si>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</si>
  <si>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</si>
  <si>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</si>
  <si>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</si>
  <si>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</si>
  <si>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</si>
  <si>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</si>
  <si>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</si>
  <si>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</si>
  <si>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</si>
  <si>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</si>
  <si>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</si>
  <si>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</si>
  <si>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</si>
  <si>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</si>
  <si>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</si>
  <si>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</si>
  <si>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</si>
  <si>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</si>
  <si>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</si>
  <si>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</si>
  <si>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</si>
  <si>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</si>
  <si>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</si>
  <si>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</si>
  <si>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</si>
  <si>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</si>
  <si>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</si>
  <si>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</si>
  <si>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</si>
  <si>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</si>
  <si>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</si>
  <si>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</si>
  <si>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</si>
  <si>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</si>
  <si>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</si>
  <si>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</si>
  <si>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</si>
  <si>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</si>
  <si>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</si>
  <si>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</si>
  <si>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</si>
  <si>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</si>
  <si>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</si>
  <si>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</si>
  <si>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</si>
  <si>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</si>
  <si>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</si>
  <si>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</si>
  <si>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</si>
  <si>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</si>
  <si>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</si>
  <si>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</si>
  <si>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</si>
  <si>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</si>
  <si>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</si>
  <si>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</si>
  <si>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</si>
  <si>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</si>
  <si>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</si>
  <si>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</si>
  <si>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</si>
  <si>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</si>
  <si>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</si>
  <si>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</si>
  <si>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</si>
  <si>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</si>
  <si>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</si>
  <si>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</si>
  <si>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</si>
  <si>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</si>
  <si>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</si>
  <si>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</si>
  <si>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</si>
  <si>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</si>
  <si>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</si>
  <si>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</si>
  <si>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</si>
  <si>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</si>
  <si>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</si>
  <si>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</si>
  <si>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</si>
  <si>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</si>
  <si>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</si>
  <si>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</si>
  <si>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</si>
  <si>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</si>
  <si>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</si>
  <si>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</si>
  <si>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</si>
  <si>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</si>
  <si>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</si>
  <si>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</si>
  <si>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</si>
  <si>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</si>
  <si>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</si>
  <si>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</si>
  <si>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</si>
  <si>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</si>
  <si>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</si>
  <si>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</si>
  <si>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</si>
  <si>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</si>
  <si>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</si>
  <si>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</si>
  <si>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</si>
  <si>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</si>
  <si>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</si>
  <si>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</si>
  <si>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</si>
  <si>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</si>
  <si>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</si>
  <si>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</si>
  <si>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</si>
  <si>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</si>
  <si>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</si>
  <si>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</si>
  <si>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</si>
  <si>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</si>
  <si>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</si>
  <si>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</si>
  <si>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</si>
  <si>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</si>
  <si>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</si>
  <si>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</si>
  <si>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</si>
  <si>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</si>
  <si>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</si>
  <si>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</si>
  <si>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</si>
  <si>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</si>
  <si>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</si>
  <si>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</si>
  <si>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</si>
  <si>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</si>
  <si>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</si>
  <si>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</si>
  <si>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</si>
  <si>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</si>
  <si>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</si>
  <si>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</si>
  <si>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</si>
  <si>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</si>
  <si>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</si>
  <si>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</si>
  <si>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</si>
  <si>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</si>
  <si>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</si>
  <si>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</si>
  <si>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</si>
  <si>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</si>
  <si>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</si>
  <si>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</si>
  <si>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</si>
  <si>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</si>
  <si>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</si>
  <si>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</si>
  <si>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</si>
  <si>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</si>
  <si>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</si>
  <si>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</si>
  <si>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</si>
  <si>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</si>
  <si>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</si>
  <si>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</si>
  <si>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</si>
  <si>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</si>
  <si>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</si>
  <si>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</si>
  <si>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</si>
  <si>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</si>
  <si>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</si>
  <si>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</si>
  <si>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</si>
  <si>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</si>
  <si>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</si>
  <si>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</si>
  <si>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</si>
  <si>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</si>
  <si>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</si>
  <si>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</si>
  <si>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</si>
  <si>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</si>
  <si>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</si>
  <si>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</si>
  <si>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</si>
  <si>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</si>
  <si>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</si>
  <si>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</si>
  <si>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</si>
  <si>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</si>
  <si>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</si>
  <si>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</si>
  <si>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</si>
  <si>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</si>
  <si>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</si>
  <si>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</si>
  <si>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</si>
  <si>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</si>
  <si>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</si>
  <si>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</si>
  <si>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</si>
  <si>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</si>
  <si>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</si>
  <si>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</si>
  <si>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</si>
  <si>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</si>
  <si>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</si>
  <si>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</si>
  <si>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</si>
  <si>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</si>
  <si>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</si>
  <si>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</si>
  <si>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</si>
  <si>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</si>
  <si>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</si>
  <si>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</si>
  <si>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</si>
  <si>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</si>
  <si>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</si>
  <si>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</si>
  <si>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</si>
  <si>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</si>
  <si>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</si>
  <si>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</si>
  <si>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</si>
  <si>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</si>
  <si>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</si>
  <si>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</si>
  <si>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</si>
  <si>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</si>
  <si>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</si>
  <si>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</si>
  <si>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</si>
  <si>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</si>
  <si>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</si>
  <si>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</si>
  <si>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</si>
  <si>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</si>
  <si>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</si>
  <si>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</si>
  <si>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</si>
  <si>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</si>
  <si>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</si>
  <si>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</si>
  <si>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</si>
  <si>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</si>
  <si>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</si>
  <si>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</si>
  <si>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</si>
  <si>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</si>
  <si>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</si>
  <si>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</si>
  <si>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</si>
  <si>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</si>
  <si>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</si>
  <si>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</si>
  <si>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</si>
  <si>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</si>
  <si>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</si>
  <si>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</si>
  <si>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</si>
  <si>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</si>
  <si>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</si>
  <si>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</si>
  <si>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</si>
  <si>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</si>
  <si>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</si>
  <si>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</si>
  <si>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</si>
  <si>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</si>
  <si>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</si>
  <si>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</si>
  <si>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</si>
  <si>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</si>
  <si>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</si>
  <si>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</si>
  <si>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</si>
  <si>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</si>
  <si>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</si>
  <si>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</si>
  <si>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</si>
  <si>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</si>
  <si>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</si>
  <si>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</si>
  <si>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</si>
  <si>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</si>
  <si>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</si>
  <si>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</si>
  <si>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</si>
  <si>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</si>
  <si>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</si>
  <si>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</si>
  <si>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</si>
  <si>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</si>
  <si>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</si>
  <si>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</si>
  <si>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</si>
  <si>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</si>
  <si>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</si>
  <si>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</si>
  <si>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</si>
  <si>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</si>
  <si>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</si>
  <si>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</si>
  <si>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</si>
  <si>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</si>
  <si>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</si>
  <si>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</si>
  <si>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</si>
  <si>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</si>
  <si>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</si>
  <si>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</si>
  <si>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</si>
  <si>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</si>
  <si>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</si>
  <si>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</si>
  <si>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</si>
  <si>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</si>
  <si>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</si>
  <si>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</si>
  <si>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</si>
  <si>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</si>
  <si>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</si>
  <si>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</si>
  <si>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</si>
  <si>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</si>
  <si>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</si>
  <si>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</si>
  <si>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</si>
  <si>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</si>
  <si>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</si>
  <si>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</si>
  <si>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</si>
  <si>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</si>
  <si>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</si>
  <si>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</si>
  <si>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</si>
  <si>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</si>
  <si>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</si>
  <si>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</si>
  <si>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</si>
  <si>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</si>
  <si>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</si>
  <si>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</si>
  <si>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</si>
  <si>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</si>
  <si>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</si>
  <si>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</si>
  <si>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</si>
  <si>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</si>
  <si>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</si>
  <si>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</si>
  <si>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</si>
  <si>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</si>
  <si>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</si>
  <si>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</si>
  <si>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</si>
  <si>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</si>
  <si>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</si>
  <si>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</si>
  <si>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</si>
  <si>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</si>
  <si>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</si>
  <si>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</si>
  <si>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</si>
  <si>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</si>
  <si>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</si>
  <si>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</si>
  <si>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</si>
  <si>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</si>
  <si>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</si>
  <si>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</si>
  <si>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</si>
  <si>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</si>
  <si>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</si>
  <si>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</si>
  <si>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</si>
  <si>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</si>
  <si>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</si>
  <si>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</si>
  <si>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</si>
  <si>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</si>
  <si>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</si>
  <si>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</si>
  <si>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</si>
  <si>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</si>
  <si>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</si>
  <si>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</si>
  <si>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</si>
  <si>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</si>
  <si>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</si>
  <si>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</si>
  <si>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</si>
  <si>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</si>
  <si>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</si>
  <si>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</si>
  <si>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</si>
  <si>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</si>
  <si>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</si>
  <si>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</si>
  <si>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</si>
  <si>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</si>
  <si>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</si>
  <si>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</si>
  <si>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</si>
  <si>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</si>
  <si>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</si>
  <si>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</si>
  <si>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</si>
  <si>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</si>
  <si>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</si>
  <si>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</si>
  <si>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</si>
  <si>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</si>
  <si>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</si>
  <si>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</si>
  <si>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</si>
  <si>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</si>
  <si>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</si>
  <si>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</si>
  <si>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</si>
  <si>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</si>
  <si>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</si>
  <si>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</si>
  <si>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</si>
  <si>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</si>
  <si>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</si>
  <si>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</si>
  <si>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</si>
  <si>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</si>
  <si>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</si>
  <si>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</si>
  <si>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</si>
  <si>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</si>
  <si>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</si>
  <si>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</si>
  <si>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</si>
  <si>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</si>
  <si>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</si>
  <si>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</si>
  <si>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</si>
  <si>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</si>
  <si>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</si>
  <si>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</si>
  <si>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</si>
  <si>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</si>
  <si>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</si>
  <si>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</si>
  <si>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</si>
  <si>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</si>
  <si>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</si>
  <si>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</si>
  <si>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</si>
  <si>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</si>
  <si>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</si>
  <si>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</si>
  <si>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</si>
  <si>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</si>
  <si>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</si>
  <si>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</si>
  <si>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</si>
  <si>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</si>
  <si>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</si>
  <si>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</si>
  <si>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</si>
  <si>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</si>
  <si>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</si>
  <si>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</si>
  <si>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</si>
  <si>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</si>
  <si>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</si>
  <si>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</si>
  <si>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</si>
  <si>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</si>
  <si>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</si>
  <si>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</si>
  <si>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</si>
  <si>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</si>
  <si>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</si>
  <si>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</si>
  <si>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</si>
  <si>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</si>
  <si>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</si>
  <si>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</si>
  <si>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</si>
  <si>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</si>
  <si>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</si>
  <si>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</si>
  <si>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</si>
  <si>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</si>
  <si>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</si>
  <si>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</si>
  <si>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</si>
  <si>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</si>
  <si>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</si>
  <si>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</si>
  <si>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</si>
  <si>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</si>
  <si>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</si>
  <si>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</si>
  <si>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</si>
  <si>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</si>
  <si>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</si>
  <si>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</si>
  <si>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</si>
  <si>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</si>
  <si>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</si>
  <si>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</si>
  <si>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</si>
  <si>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</si>
  <si>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</si>
  <si>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</si>
  <si>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</si>
  <si>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</si>
  <si>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</si>
  <si>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</si>
  <si>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</si>
  <si>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</si>
  <si>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</si>
  <si>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</si>
  <si>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</si>
  <si>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</si>
  <si>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</si>
  <si>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</si>
  <si>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</si>
  <si>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</si>
  <si>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</si>
  <si>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</si>
  <si>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</si>
  <si>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</si>
  <si>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</si>
  <si>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</si>
  <si>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</si>
  <si>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</si>
  <si>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</si>
  <si>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</si>
  <si>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</si>
  <si>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</si>
  <si>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</si>
  <si>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</si>
  <si>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</si>
  <si>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</si>
  <si>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</si>
  <si>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</si>
  <si>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</si>
  <si>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</si>
  <si>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</si>
  <si>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</si>
  <si>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</si>
  <si>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</si>
  <si>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</si>
  <si>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</si>
  <si>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</si>
  <si>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</si>
  <si>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</si>
  <si>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</si>
  <si>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</si>
  <si>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</si>
  <si>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</si>
  <si>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</si>
  <si>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</si>
  <si>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</si>
  <si>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</si>
  <si>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</si>
  <si>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</si>
  <si>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</si>
  <si>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</si>
  <si>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</si>
  <si>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</si>
  <si>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</si>
  <si>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</si>
  <si>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</si>
  <si>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</si>
  <si>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</si>
  <si>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</si>
  <si>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</si>
  <si>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</si>
  <si>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</si>
  <si>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</si>
  <si>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</si>
  <si>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</si>
  <si>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</si>
  <si>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</si>
  <si>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</si>
  <si>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</si>
  <si>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</si>
  <si>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</si>
  <si>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</si>
  <si>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</si>
  <si>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</si>
  <si>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</si>
  <si>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</si>
  <si>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</si>
  <si>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</si>
  <si>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</si>
  <si>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</si>
  <si>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</si>
  <si>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</si>
  <si>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</si>
  <si>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</si>
  <si>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</si>
  <si>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</si>
  <si>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</si>
  <si>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</si>
  <si>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</si>
  <si>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</si>
  <si>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</si>
  <si>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</si>
  <si>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</si>
  <si>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</si>
  <si>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</si>
  <si>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</si>
  <si>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</si>
  <si>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</si>
  <si>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</si>
  <si>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</si>
  <si>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</si>
  <si>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</si>
  <si>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</si>
  <si>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</si>
  <si>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</si>
  <si>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</si>
  <si>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</si>
  <si>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</si>
  <si>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</si>
  <si>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</si>
  <si>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</si>
  <si>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</si>
  <si>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</si>
  <si>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</si>
  <si>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</si>
  <si>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</si>
  <si>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</si>
  <si>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</si>
  <si>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</si>
  <si>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</si>
  <si>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</si>
  <si>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</si>
  <si>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</si>
  <si>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</si>
  <si>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</si>
  <si>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</si>
  <si>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</si>
  <si>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</si>
  <si>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</si>
  <si>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</si>
  <si>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</si>
  <si>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</si>
  <si>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</si>
  <si>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</si>
  <si>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</si>
  <si>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</si>
  <si>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</si>
  <si>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</si>
  <si>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</si>
  <si>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</si>
  <si>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</si>
  <si>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</si>
  <si>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</si>
  <si>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</si>
  <si>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</si>
  <si>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</si>
  <si>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</si>
  <si>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</si>
  <si>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</si>
  <si>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</si>
  <si>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</si>
  <si>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</si>
  <si>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</si>
  <si>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</si>
  <si>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</si>
  <si>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</si>
  <si>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</si>
  <si>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</si>
  <si>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</si>
  <si>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</si>
  <si>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</si>
  <si>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</si>
  <si>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</si>
  <si>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</si>
  <si>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</si>
  <si>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</si>
  <si>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</si>
  <si>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</si>
  <si>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</si>
  <si>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</si>
  <si>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</si>
  <si>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</si>
  <si>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</si>
  <si>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</si>
  <si>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</si>
  <si>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</si>
  <si>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</si>
  <si>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</si>
  <si>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</si>
  <si>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</si>
  <si>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</si>
  <si>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</si>
  <si>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</si>
  <si>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</si>
  <si>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</si>
  <si>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</si>
  <si>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</si>
  <si>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</si>
  <si>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</si>
  <si>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</si>
  <si>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</si>
  <si>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</si>
  <si>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</si>
  <si>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</si>
  <si>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</si>
  <si>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</si>
  <si>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</si>
  <si>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</si>
  <si>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</si>
  <si>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</si>
  <si>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</si>
  <si>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</si>
  <si>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</si>
  <si>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</si>
  <si>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</si>
  <si>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</si>
  <si>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</si>
  <si>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</si>
  <si>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</si>
  <si>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</si>
  <si>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</si>
  <si>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</si>
  <si>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</si>
  <si>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</si>
  <si>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</si>
  <si>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</si>
  <si>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</si>
  <si>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</si>
  <si>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</si>
  <si>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</si>
  <si>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</si>
  <si>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</si>
  <si>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</si>
  <si>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</si>
  <si>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</si>
  <si>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</si>
  <si>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</si>
  <si>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</si>
  <si>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</si>
  <si>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</si>
  <si>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</si>
  <si>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</si>
  <si>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</si>
  <si>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</si>
  <si>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</si>
  <si>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</si>
  <si>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</si>
  <si>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</si>
  <si>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</si>
  <si>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</si>
  <si>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</si>
  <si>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</si>
  <si>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</si>
  <si>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</si>
  <si>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</si>
  <si>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</si>
  <si>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</si>
  <si>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</si>
  <si>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</si>
  <si>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</si>
  <si>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</si>
  <si>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</si>
  <si>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</si>
  <si>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</si>
  <si>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</si>
  <si>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</si>
  <si>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</si>
  <si>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</si>
  <si>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</si>
  <si>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</si>
  <si>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</si>
  <si>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</si>
  <si>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</si>
  <si>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</si>
  <si>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</si>
  <si>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</si>
  <si>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</si>
  <si>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</si>
  <si>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</si>
  <si>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</si>
  <si>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</si>
  <si>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</si>
  <si>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</si>
  <si>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</si>
  <si>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</si>
  <si>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</si>
  <si>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</si>
  <si>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</si>
  <si>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</si>
  <si>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</si>
  <si>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</si>
  <si>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</si>
  <si>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</si>
  <si>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</si>
  <si>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</si>
  <si>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</si>
  <si>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</si>
  <si>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</si>
  <si>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</si>
  <si>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</si>
  <si>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</si>
  <si>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</si>
  <si>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</si>
  <si>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</si>
  <si>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</si>
  <si>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</si>
  <si>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</si>
  <si>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</si>
  <si>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</si>
  <si>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</si>
  <si>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</si>
  <si>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</si>
  <si>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</si>
  <si>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</si>
  <si>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</si>
  <si>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</si>
  <si>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</si>
  <si>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</si>
  <si>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</si>
  <si>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</si>
  <si>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</si>
  <si>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</si>
  <si>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</si>
  <si>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</si>
  <si>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</si>
  <si>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</si>
  <si>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</si>
  <si>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</si>
  <si>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</si>
  <si>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</si>
  <si>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</si>
  <si>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</si>
  <si>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</si>
  <si>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</si>
  <si>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</si>
  <si>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</si>
  <si>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</si>
  <si>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</si>
  <si>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</si>
  <si>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</si>
  <si>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</si>
  <si>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</si>
  <si>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</si>
  <si>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</si>
  <si>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</si>
  <si>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</si>
  <si>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</si>
  <si>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</si>
  <si>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</si>
  <si>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</si>
  <si>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</si>
  <si>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</si>
  <si>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</si>
  <si>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</si>
  <si>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</si>
  <si>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</si>
  <si>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</si>
  <si>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</si>
  <si>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</si>
  <si>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</si>
  <si>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</si>
  <si>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</si>
  <si>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</si>
  <si>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</si>
  <si>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</si>
  <si>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</si>
  <si>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</si>
  <si>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</si>
  <si>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</si>
  <si>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</si>
  <si>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</si>
  <si>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</si>
  <si>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</si>
  <si>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</si>
  <si>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</si>
  <si>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</si>
  <si>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</si>
  <si>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</si>
  <si>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</si>
  <si>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</si>
  <si>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</si>
  <si>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</si>
  <si>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</si>
  <si>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</si>
  <si>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</si>
  <si>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</si>
  <si>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</si>
  <si>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</si>
  <si>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</si>
  <si>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</si>
  <si>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</si>
  <si>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</si>
  <si>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</si>
  <si>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</si>
  <si>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</si>
  <si>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</si>
  <si>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</si>
  <si>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</si>
  <si>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</si>
  <si>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</si>
  <si>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</si>
  <si>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</si>
  <si>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</si>
  <si>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</si>
  <si>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</si>
  <si>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</si>
  <si>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</si>
  <si>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</si>
  <si>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</si>
  <si>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</si>
  <si>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</si>
  <si>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</si>
  <si>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</si>
  <si>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</si>
  <si>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</si>
  <si>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</si>
  <si>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</si>
  <si>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</si>
  <si>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</si>
  <si>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</si>
  <si>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</si>
  <si>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</si>
  <si>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</si>
  <si>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</si>
  <si>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</si>
  <si>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</si>
  <si>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</si>
  <si>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</si>
  <si>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</si>
  <si>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</si>
  <si>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</si>
  <si>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</si>
  <si>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</si>
  <si>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</si>
  <si>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</si>
  <si>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</si>
  <si>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</si>
  <si>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</si>
  <si>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</si>
  <si>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</si>
  <si>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</si>
  <si>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</si>
  <si>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</si>
  <si>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</si>
  <si>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</si>
  <si>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</si>
  <si>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</si>
  <si>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</si>
  <si>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</si>
  <si>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</si>
  <si>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</si>
  <si>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</si>
  <si>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</si>
  <si>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</si>
  <si>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</si>
  <si>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</si>
  <si>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</si>
  <si>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</si>
  <si>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</si>
  <si>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</si>
  <si>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</si>
  <si>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</si>
  <si>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</si>
  <si>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</si>
  <si>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</si>
  <si>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</si>
  <si>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</si>
  <si>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</si>
  <si>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</si>
  <si>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</si>
  <si>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</si>
  <si>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</si>
  <si>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</si>
  <si>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</si>
  <si>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</si>
  <si>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</si>
  <si>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</si>
  <si>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</si>
  <si>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</si>
  <si>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</si>
  <si>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</si>
  <si>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</si>
  <si>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</si>
  <si>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</si>
  <si>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</si>
  <si>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</si>
  <si>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</si>
  <si>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</si>
  <si>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</si>
  <si>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</si>
  <si>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</si>
  <si>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</si>
  <si>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</si>
  <si>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</si>
  <si>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</si>
  <si>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</si>
  <si>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</si>
  <si>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</si>
  <si>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</si>
  <si>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</si>
  <si>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</si>
  <si>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</si>
  <si>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</si>
  <si>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</si>
  <si>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</si>
  <si>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</si>
  <si>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</si>
  <si>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</si>
  <si>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</si>
  <si>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</si>
  <si>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</si>
  <si>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</si>
  <si>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</si>
  <si>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</si>
  <si>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</si>
  <si>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</si>
  <si>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</si>
  <si>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</si>
  <si>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</si>
  <si>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</si>
  <si>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</si>
  <si>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</si>
  <si>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</si>
  <si>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</si>
  <si>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</si>
  <si>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</si>
  <si>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</si>
  <si>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</si>
  <si>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</si>
  <si>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</si>
  <si>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</si>
  <si>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</si>
  <si>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</si>
  <si>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</si>
  <si>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</si>
  <si>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</si>
  <si>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</si>
  <si>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</si>
  <si>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</si>
  <si>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</si>
  <si>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</si>
  <si>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</si>
  <si>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</si>
  <si>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</si>
  <si>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</si>
  <si>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</si>
  <si>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</si>
  <si>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</si>
  <si>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</si>
  <si>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</si>
  <si>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</si>
  <si>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</si>
  <si>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</si>
  <si>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</si>
  <si>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</si>
  <si>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</si>
  <si>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</si>
  <si>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</si>
  <si>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</si>
  <si>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</si>
  <si>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</si>
  <si>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</si>
  <si>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</si>
  <si>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</si>
  <si>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</si>
  <si>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</si>
  <si>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</si>
  <si>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</si>
  <si>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</si>
  <si>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</si>
  <si>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</si>
  <si>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</si>
  <si>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</si>
  <si>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</si>
  <si>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</si>
  <si>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</si>
  <si>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</si>
  <si>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</si>
  <si>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</si>
  <si>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</si>
  <si>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</si>
  <si>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</si>
  <si>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</si>
  <si>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</si>
  <si>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</si>
  <si>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</si>
  <si>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</si>
  <si>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</si>
  <si>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</si>
  <si>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</si>
  <si>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</si>
  <si>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</si>
  <si>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</si>
  <si>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</si>
  <si>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</si>
  <si>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</si>
  <si>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</si>
  <si>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</si>
  <si>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</si>
  <si>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</si>
  <si>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</si>
  <si>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</si>
  <si>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</si>
  <si>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</si>
  <si>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</si>
  <si>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</si>
  <si>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</si>
  <si>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</si>
  <si>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</si>
  <si>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</si>
  <si>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</si>
  <si>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</si>
  <si>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</si>
  <si>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</si>
  <si>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</si>
  <si>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</si>
  <si>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</si>
  <si>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</si>
  <si>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</si>
  <si>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</si>
  <si>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</si>
  <si>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</si>
  <si>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</si>
  <si>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</si>
  <si>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</si>
  <si>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</si>
  <si>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</si>
  <si>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</si>
  <si>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</si>
  <si>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</si>
  <si>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</si>
  <si>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</si>
  <si>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</si>
  <si>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</si>
  <si>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</si>
  <si>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</si>
  <si>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</si>
  <si>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</si>
  <si>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</si>
  <si>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</si>
  <si>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</si>
  <si>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</si>
  <si>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</si>
  <si>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</si>
  <si>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</si>
  <si>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</si>
  <si>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</si>
  <si>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</si>
  <si>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</si>
  <si>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</si>
  <si>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</si>
  <si>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</si>
  <si>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</si>
  <si>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</si>
  <si>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</si>
  <si>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</si>
  <si>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</si>
  <si>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</si>
  <si>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</si>
  <si>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</si>
  <si>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</si>
  <si>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</si>
  <si>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</si>
  <si>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</si>
  <si>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</si>
  <si>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</si>
  <si>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</si>
  <si>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</si>
  <si>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</si>
  <si>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</si>
  <si>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</si>
  <si>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</si>
  <si>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</si>
  <si>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</si>
  <si>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</si>
  <si>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</si>
  <si>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</si>
  <si>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</si>
  <si>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</si>
  <si>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</si>
  <si>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</si>
  <si>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</si>
  <si>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</si>
  <si>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</si>
  <si>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</si>
  <si>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</si>
  <si>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</si>
  <si>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</si>
  <si>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</si>
  <si>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</si>
  <si>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</si>
  <si>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</si>
  <si>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</si>
  <si>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</si>
  <si>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</si>
  <si>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</si>
  <si>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</si>
  <si>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</si>
  <si>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</si>
  <si>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</si>
  <si>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</si>
  <si>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</si>
  <si>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</si>
  <si>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</si>
  <si>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</si>
  <si>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</si>
  <si>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</si>
  <si>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</si>
  <si>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</si>
  <si>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</si>
  <si>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</si>
  <si>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</si>
  <si>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</si>
  <si>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</si>
  <si>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</si>
  <si>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</si>
  <si>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</si>
  <si>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</si>
  <si>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</si>
  <si>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</si>
  <si>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</si>
  <si>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</si>
  <si>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</si>
  <si>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</si>
  <si>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</si>
  <si>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</si>
  <si>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</si>
  <si>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</si>
  <si>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</si>
  <si>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</si>
  <si>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</si>
  <si>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</si>
  <si>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</si>
  <si>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</si>
  <si>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</si>
  <si>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</si>
  <si>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</si>
  <si>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</si>
  <si>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</si>
  <si>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</si>
  <si>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</si>
  <si>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</si>
  <si>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</si>
  <si>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</si>
  <si>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</si>
  <si>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</si>
  <si>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</si>
  <si>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</si>
  <si>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</si>
  <si>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</si>
  <si>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</si>
  <si>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</si>
  <si>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</si>
  <si>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</si>
  <si>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</si>
  <si>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</si>
  <si>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</si>
  <si>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</si>
  <si>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</si>
  <si>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</si>
  <si>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</si>
  <si>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</si>
  <si>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</si>
  <si>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</si>
  <si>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</si>
  <si>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</si>
  <si>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</si>
  <si>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</si>
  <si>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</si>
  <si>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</si>
  <si>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</si>
  <si>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</si>
  <si>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</si>
  <si>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</si>
  <si>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</si>
  <si>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</si>
  <si>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</si>
  <si>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</si>
  <si>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</si>
  <si>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</si>
  <si>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</si>
  <si>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</si>
  <si>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</si>
  <si>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</si>
  <si>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</si>
  <si>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</si>
  <si>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</si>
  <si>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</si>
  <si>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</si>
  <si>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</si>
  <si>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</si>
  <si>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</si>
  <si>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</si>
  <si>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</si>
  <si>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</si>
  <si>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</si>
  <si>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</si>
  <si>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</si>
  <si>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</si>
  <si>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</si>
  <si>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</si>
  <si>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</si>
  <si>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</si>
  <si>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</si>
  <si>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</si>
  <si>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</si>
  <si>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</si>
  <si>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</si>
  <si>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</si>
  <si>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</si>
  <si>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</si>
  <si>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</si>
  <si>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</si>
  <si>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</si>
  <si>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</si>
  <si>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</si>
  <si>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</si>
  <si>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</si>
  <si>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</si>
  <si>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</si>
  <si>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</si>
  <si>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</si>
  <si>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</si>
  <si>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</si>
  <si>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</si>
  <si>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</si>
  <si>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</si>
  <si>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</si>
  <si>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</si>
  <si>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</si>
  <si>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</si>
  <si>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</si>
  <si>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</si>
  <si>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</si>
  <si>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</si>
  <si>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</si>
  <si>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</si>
  <si>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</si>
  <si>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</si>
  <si>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</si>
  <si>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</si>
  <si>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</si>
  <si>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</si>
  <si>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</si>
  <si>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</si>
  <si>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</si>
  <si>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</si>
  <si>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</si>
  <si>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</si>
  <si>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</si>
  <si>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</si>
  <si>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</si>
  <si>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</si>
  <si>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</si>
  <si>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</si>
  <si>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</si>
  <si>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</si>
  <si>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</si>
  <si>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</si>
  <si>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</si>
  <si>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</si>
  <si>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</si>
  <si>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</si>
  <si>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</si>
  <si>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</si>
  <si>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</si>
  <si>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</si>
  <si>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</si>
  <si>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</si>
  <si>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</si>
  <si>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</si>
  <si>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</si>
  <si>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</si>
  <si>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</si>
  <si>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</si>
  <si>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</si>
  <si>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</si>
  <si>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</si>
  <si>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</si>
  <si>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</si>
  <si>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</si>
  <si>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</si>
  <si>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</si>
  <si>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</si>
  <si>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</si>
  <si>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</si>
  <si>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</si>
  <si>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</si>
  <si>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</si>
  <si>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</si>
  <si>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</si>
  <si>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</si>
  <si>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</si>
  <si>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</si>
  <si>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</si>
  <si>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</si>
  <si>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</si>
  <si>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</si>
  <si>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</si>
  <si>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</si>
  <si>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</si>
  <si>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</si>
  <si>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</si>
  <si>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</si>
  <si>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</si>
  <si>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</si>
  <si>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</si>
  <si>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</si>
  <si>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</si>
  <si>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</si>
  <si>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</si>
  <si>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</si>
  <si>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</si>
  <si>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</si>
  <si>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</si>
  <si>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</si>
  <si>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</si>
  <si>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</si>
  <si>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</si>
  <si>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</si>
  <si>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</si>
  <si>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</si>
  <si>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</si>
  <si>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</si>
  <si>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</si>
  <si>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</si>
  <si>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</si>
  <si>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</si>
  <si>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</si>
  <si>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</si>
  <si>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</si>
  <si>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</si>
  <si>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</si>
  <si>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</si>
  <si>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</si>
  <si>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</si>
  <si>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</si>
  <si>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</si>
  <si>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</si>
  <si>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</si>
  <si>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</si>
  <si>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</si>
  <si>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</si>
  <si>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</si>
  <si>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</si>
  <si>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</si>
  <si>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</si>
  <si>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</si>
  <si>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</si>
  <si>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</si>
  <si>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</si>
  <si>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</si>
  <si>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</si>
  <si>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</si>
  <si>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</si>
  <si>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</si>
  <si>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</si>
  <si>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</si>
  <si>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</si>
  <si>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</si>
  <si>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</si>
  <si>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</si>
  <si>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</si>
  <si>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</si>
  <si>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</si>
  <si>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</si>
  <si>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</si>
  <si>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</si>
  <si>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</si>
  <si>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</si>
  <si>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</si>
  <si>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</si>
  <si>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</si>
  <si>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</si>
  <si>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</si>
  <si>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</si>
  <si>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</si>
  <si>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</si>
  <si>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</si>
  <si>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</si>
  <si>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</si>
  <si>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</si>
  <si>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</si>
  <si>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</si>
  <si>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</si>
  <si>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</si>
  <si>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</si>
  <si>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</si>
  <si>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</si>
  <si>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</si>
  <si>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</si>
  <si>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</si>
  <si>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</si>
  <si>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</si>
  <si>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</si>
  <si>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</si>
  <si>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</si>
  <si>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</si>
  <si>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</si>
  <si>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</si>
  <si>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</si>
  <si>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</si>
  <si>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</si>
  <si>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</si>
  <si>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</si>
  <si>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</si>
  <si>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</si>
  <si>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</si>
  <si>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</si>
  <si>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</si>
  <si>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</si>
  <si>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</si>
  <si>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</si>
  <si>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</si>
  <si>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</si>
  <si>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</si>
  <si>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</si>
  <si>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</si>
  <si>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</si>
  <si>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</si>
  <si>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</si>
  <si>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</si>
  <si>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</si>
  <si>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</si>
  <si>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</si>
  <si>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</si>
  <si>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</si>
  <si>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</si>
  <si>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</si>
  <si>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</si>
  <si>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</si>
  <si>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</si>
  <si>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</si>
  <si>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</si>
  <si>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</si>
  <si>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</si>
  <si>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</si>
  <si>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</si>
  <si>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</si>
  <si>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</si>
  <si>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</si>
  <si>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</si>
  <si>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</si>
  <si>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</si>
  <si>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</si>
  <si>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</si>
  <si>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</si>
  <si>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</si>
  <si>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</si>
  <si>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</si>
  <si>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</si>
  <si>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</si>
  <si>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</si>
  <si>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</si>
  <si>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</si>
  <si>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</si>
  <si>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</si>
  <si>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</si>
  <si>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</si>
  <si>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</si>
  <si>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</si>
  <si>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</si>
  <si>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</si>
  <si>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</si>
  <si>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</si>
  <si>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</si>
  <si>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</si>
  <si>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</si>
  <si>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</si>
  <si>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</si>
  <si>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</si>
  <si>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</si>
  <si>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</si>
  <si>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</si>
  <si>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</si>
  <si>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</si>
  <si>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</si>
  <si>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</si>
  <si>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</si>
  <si>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</si>
  <si>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</si>
  <si>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</si>
  <si>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</si>
  <si>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</si>
  <si>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</si>
  <si>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</si>
  <si>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</si>
  <si>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</si>
  <si>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</si>
  <si>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</si>
  <si>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</si>
  <si>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</si>
  <si>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</si>
  <si>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</si>
  <si>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</si>
  <si>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</si>
  <si>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</si>
  <si>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</si>
  <si>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</si>
  <si>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</si>
  <si>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</si>
  <si>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</si>
  <si>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</si>
  <si>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</si>
  <si>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</si>
  <si>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</si>
  <si>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</si>
  <si>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</si>
  <si>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</si>
  <si>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</si>
  <si>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</si>
  <si>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</si>
  <si>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</si>
  <si>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</si>
  <si>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</si>
  <si>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</si>
  <si>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</si>
  <si>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</si>
  <si>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</si>
  <si>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</si>
  <si>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</si>
  <si>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</si>
  <si>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</si>
  <si>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</si>
  <si>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</si>
  <si>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</si>
  <si>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</si>
  <si>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</si>
  <si>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</si>
  <si>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</si>
  <si>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</si>
  <si>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</si>
  <si>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</si>
  <si>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</si>
  <si>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</si>
  <si>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</si>
  <si>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</si>
  <si>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</si>
  <si>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</si>
  <si>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</si>
  <si>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</si>
  <si>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</si>
  <si>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</si>
  <si>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</si>
  <si>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</si>
  <si>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</si>
  <si>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</si>
  <si>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</si>
  <si>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</si>
  <si>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</si>
  <si>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</si>
  <si>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</si>
  <si>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</si>
  <si>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</si>
  <si>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</si>
  <si>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</si>
  <si>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</si>
  <si>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</si>
  <si>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</si>
  <si>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</si>
  <si>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</si>
  <si>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</si>
  <si>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</si>
  <si>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</si>
  <si>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</si>
  <si>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</si>
  <si>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</si>
  <si>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</si>
  <si>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</si>
  <si>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</si>
  <si>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</si>
  <si>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</si>
  <si>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</si>
  <si>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</si>
  <si>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</si>
  <si>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</si>
  <si>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</si>
  <si>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</si>
  <si>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</si>
  <si>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</si>
  <si>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</si>
  <si>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</si>
  <si>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</si>
  <si>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</si>
  <si>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</si>
  <si>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</si>
  <si>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</si>
  <si>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</si>
  <si>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</si>
  <si>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</si>
  <si>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</si>
  <si>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</si>
  <si>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</si>
  <si>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</si>
  <si>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</si>
  <si>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</si>
  <si>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</si>
  <si>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</si>
  <si>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</si>
  <si>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</si>
  <si>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</si>
  <si>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</si>
  <si>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</si>
  <si>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</si>
  <si>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</si>
  <si>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</si>
  <si>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</si>
  <si>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</si>
  <si>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</si>
  <si>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</si>
  <si>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</si>
  <si>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</si>
  <si>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</si>
  <si>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</si>
  <si>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</si>
  <si>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</si>
  <si>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</si>
  <si>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</si>
  <si>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</si>
  <si>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</si>
  <si>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</si>
  <si>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</si>
  <si>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</si>
  <si>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</si>
  <si>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</si>
  <si>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</si>
  <si>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</si>
  <si>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</si>
  <si>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</si>
  <si>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</si>
  <si>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</si>
  <si>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</si>
  <si>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</si>
  <si>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</si>
  <si>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</si>
  <si>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</si>
  <si>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</si>
  <si>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</si>
  <si>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</si>
  <si>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</si>
  <si>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</si>
  <si>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</si>
  <si>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</si>
  <si>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</si>
  <si>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</si>
  <si>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</si>
  <si>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</si>
  <si>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</si>
  <si>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</si>
  <si>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</si>
  <si>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</si>
  <si>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</si>
  <si>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</si>
  <si>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</si>
  <si>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</si>
  <si>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</si>
  <si>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</si>
  <si>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</si>
  <si>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</si>
  <si>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</si>
  <si>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</si>
  <si>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</si>
  <si>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</si>
  <si>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</si>
  <si>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</si>
  <si>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</si>
  <si>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</si>
  <si>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</si>
  <si>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</si>
  <si>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</si>
  <si>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</si>
  <si>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</si>
  <si>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</si>
  <si>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</si>
  <si>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</si>
  <si>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</si>
  <si>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</si>
  <si>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</si>
  <si>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</si>
  <si>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</si>
  <si>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</si>
  <si>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</si>
  <si>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</si>
  <si>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</si>
  <si>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</si>
  <si>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</si>
  <si>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</si>
  <si>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</si>
  <si>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</si>
  <si>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</si>
  <si>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</si>
  <si>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</si>
  <si>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</si>
  <si>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</si>
  <si>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</si>
  <si>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</si>
  <si>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</si>
  <si>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</si>
  <si>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</si>
  <si>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</si>
  <si>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</si>
  <si>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</si>
  <si>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</si>
  <si>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</si>
  <si>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</si>
  <si>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</si>
  <si>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</si>
  <si>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</si>
  <si>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</si>
  <si>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</si>
  <si>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</si>
  <si>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</si>
  <si>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</si>
  <si>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</si>
  <si>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</si>
  <si>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</si>
  <si>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</si>
  <si>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</si>
  <si>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</si>
  <si>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</si>
  <si>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</si>
  <si>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</si>
  <si>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</si>
  <si>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</si>
  <si>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</si>
  <si>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</si>
  <si>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</si>
  <si>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</si>
  <si>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</si>
  <si>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</si>
  <si>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</si>
  <si>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</si>
  <si>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</si>
  <si>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</si>
  <si>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</si>
  <si>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</si>
  <si>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</si>
  <si>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</si>
  <si>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</si>
  <si>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</si>
  <si>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</si>
  <si>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</si>
  <si>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</si>
  <si>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</si>
  <si>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</si>
  <si>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</si>
  <si>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</si>
  <si>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</si>
  <si>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</si>
  <si>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</si>
  <si>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</si>
  <si>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</si>
  <si>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</si>
  <si>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</si>
  <si>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</si>
  <si>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</si>
  <si>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</si>
  <si>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</si>
  <si>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</si>
  <si>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</si>
  <si>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</si>
  <si>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</si>
  <si>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</si>
  <si>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</si>
  <si>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</si>
  <si>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</si>
  <si>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</si>
  <si>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</si>
  <si>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</si>
  <si>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</si>
  <si>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</si>
  <si>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</si>
  <si>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</si>
  <si>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</si>
  <si>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</si>
  <si>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</si>
  <si>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</si>
  <si>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</si>
  <si>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</si>
  <si>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</si>
  <si>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</si>
  <si>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</si>
  <si>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</si>
  <si>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</si>
  <si>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</si>
  <si>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</si>
  <si>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</si>
  <si>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</si>
  <si>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</si>
  <si>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</si>
  <si>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</si>
  <si>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</si>
  <si>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</si>
  <si>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</si>
  <si>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</si>
  <si>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</si>
  <si>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</si>
  <si>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</si>
  <si>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</si>
  <si>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</si>
  <si>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</si>
  <si>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</si>
  <si>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</si>
  <si>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</si>
  <si>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</si>
  <si>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</si>
  <si>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</si>
  <si>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</si>
  <si>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</si>
  <si>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</si>
  <si>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</si>
  <si>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</si>
  <si>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</si>
  <si>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</si>
  <si>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</si>
  <si>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</si>
  <si>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</si>
  <si>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</si>
  <si>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</si>
  <si>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</si>
  <si>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</si>
  <si>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</si>
  <si>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</si>
  <si>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</si>
  <si>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</si>
  <si>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</si>
  <si>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</si>
  <si>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</si>
  <si>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</si>
  <si>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</si>
  <si>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</si>
  <si>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</si>
  <si>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</si>
  <si>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</si>
  <si>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</si>
  <si>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</si>
  <si>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</si>
  <si>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</si>
  <si>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</si>
  <si>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</si>
  <si>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</si>
  <si>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</si>
  <si>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</si>
  <si>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</si>
  <si>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</si>
  <si>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</si>
  <si>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</si>
  <si>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</si>
  <si>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</si>
  <si>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</si>
  <si>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</si>
  <si>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</si>
  <si>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</si>
  <si>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</si>
  <si>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</si>
  <si>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</si>
  <si>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</si>
  <si>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</si>
  <si>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</si>
  <si>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</si>
  <si>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</si>
  <si>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</si>
  <si>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</si>
  <si>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</si>
  <si>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</si>
  <si>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</si>
  <si>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</si>
  <si>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</si>
  <si>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</si>
  <si>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</si>
  <si>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</si>
  <si>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</si>
  <si>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</si>
  <si>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</si>
  <si>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</si>
  <si>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</si>
  <si>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</si>
  <si>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</si>
  <si>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</si>
  <si>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</si>
  <si>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</si>
  <si>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</si>
  <si>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</si>
  <si>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</si>
  <si>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</si>
  <si>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</si>
  <si>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</si>
  <si>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</si>
  <si>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</si>
  <si>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</si>
  <si>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</si>
  <si>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</si>
  <si>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</si>
  <si>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</si>
  <si>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</si>
  <si>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</si>
  <si>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</si>
  <si>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</si>
  <si>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</si>
  <si>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</si>
  <si>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</si>
  <si>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</si>
  <si>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</si>
  <si>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</si>
  <si>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</si>
  <si>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</si>
  <si>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</si>
  <si>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</si>
  <si>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</si>
  <si>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</si>
  <si>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</si>
  <si>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</si>
  <si>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</si>
  <si>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</si>
  <si>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</si>
  <si>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</si>
  <si>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</si>
  <si>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</si>
  <si>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</si>
  <si>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</si>
  <si>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</si>
  <si>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</si>
  <si>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</si>
  <si>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</si>
  <si>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</si>
  <si>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</si>
  <si>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</si>
  <si>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</si>
  <si>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</si>
  <si>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</si>
  <si>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</si>
  <si>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</si>
  <si>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</si>
  <si>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</si>
  <si>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</si>
  <si>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</si>
  <si>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</si>
  <si>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</si>
  <si>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</si>
  <si>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</si>
  <si>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</si>
  <si>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</si>
  <si>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</si>
  <si>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</si>
  <si>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</si>
  <si>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</si>
  <si>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</si>
  <si>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</si>
  <si>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</si>
  <si>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</si>
  <si>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</si>
  <si>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</si>
  <si>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</si>
  <si>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</si>
  <si>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</si>
  <si>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</si>
  <si>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</si>
  <si>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</si>
  <si>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</si>
  <si>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</si>
  <si>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</si>
  <si>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</si>
  <si>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</si>
  <si>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</si>
  <si>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</si>
  <si>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</si>
  <si>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</si>
  <si>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</si>
  <si>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</si>
  <si>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</si>
  <si>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</si>
  <si>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</si>
  <si>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</si>
  <si>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</si>
  <si>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</si>
  <si>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</si>
  <si>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</si>
  <si>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</si>
  <si>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</si>
  <si>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</si>
  <si>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</si>
  <si>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</si>
  <si>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</si>
  <si>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</si>
  <si>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</si>
  <si>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</si>
  <si>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</si>
  <si>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</si>
  <si>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</si>
  <si>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</si>
  <si>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</si>
  <si>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</si>
  <si>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</si>
  <si>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</si>
  <si>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</si>
  <si>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</si>
  <si>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</si>
  <si>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</si>
  <si>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</si>
  <si>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</si>
  <si>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</si>
  <si>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</si>
  <si>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</si>
  <si>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</si>
  <si>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</si>
  <si>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</si>
  <si>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</si>
  <si>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</si>
  <si>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</si>
  <si>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</si>
  <si>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</si>
  <si>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</si>
  <si>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</si>
  <si>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</si>
  <si>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</si>
  <si>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</si>
  <si>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</si>
  <si>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</si>
  <si>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</si>
  <si>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</si>
  <si>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</si>
  <si>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</si>
  <si>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</si>
  <si>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</si>
  <si>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</si>
  <si>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</si>
  <si>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</si>
  <si>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</si>
  <si>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</si>
  <si>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</si>
  <si>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</si>
  <si>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</si>
  <si>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</si>
  <si>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</si>
  <si>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</si>
  <si>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</si>
  <si>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</si>
  <si>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</si>
  <si>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</si>
  <si>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</si>
  <si>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</si>
  <si>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</si>
  <si>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</si>
  <si>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</si>
  <si>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</si>
  <si>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</si>
  <si>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</si>
  <si>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</si>
  <si>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</si>
  <si>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</si>
  <si>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</si>
  <si>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</si>
  <si>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</si>
  <si>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</si>
  <si>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</si>
  <si>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</si>
  <si>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</si>
  <si>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</si>
  <si>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</si>
  <si>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</si>
  <si>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</si>
  <si>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</si>
  <si>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</si>
  <si>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</si>
  <si>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</si>
  <si>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</si>
  <si>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</si>
  <si>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</si>
  <si>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</si>
  <si>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</si>
  <si>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</si>
  <si>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</si>
  <si>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</si>
  <si>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</si>
  <si>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</si>
  <si>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</si>
  <si>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</si>
  <si>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</si>
  <si>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</si>
  <si>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</si>
  <si>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</si>
  <si>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</si>
  <si>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</si>
  <si>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</si>
  <si>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</si>
  <si>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</si>
  <si>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</si>
  <si>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</si>
  <si>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</si>
  <si>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</si>
  <si>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</si>
  <si>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</si>
  <si>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</si>
  <si>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</si>
  <si>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</si>
  <si>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</si>
  <si>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</si>
  <si>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</si>
  <si>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</si>
  <si>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</si>
  <si>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</si>
  <si>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</si>
  <si>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</si>
  <si>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</si>
  <si>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</si>
  <si>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</si>
  <si>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</si>
  <si>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</si>
  <si>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</si>
  <si>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</si>
  <si>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</si>
  <si>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</si>
  <si>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</si>
  <si>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</si>
  <si>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</si>
  <si>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</si>
  <si>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</si>
  <si>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</si>
  <si>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</si>
  <si>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</si>
  <si>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</si>
  <si>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</si>
  <si>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</si>
  <si>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</si>
  <si>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</si>
  <si>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</si>
  <si>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</si>
  <si>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</si>
  <si>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</si>
  <si>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</si>
  <si>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</si>
  <si>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</si>
  <si>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</si>
  <si>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</si>
  <si>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</si>
  <si>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</si>
  <si>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</si>
  <si>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</si>
  <si>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</si>
  <si>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</si>
  <si>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</si>
  <si>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</si>
  <si>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</si>
  <si>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</si>
  <si>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</si>
  <si>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</si>
  <si>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</si>
  <si>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</si>
  <si>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</si>
  <si>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</si>
  <si>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</si>
  <si>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</si>
  <si>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</si>
  <si>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</si>
  <si>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</si>
  <si>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</si>
  <si>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</si>
  <si>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</si>
  <si>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</si>
  <si>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</si>
  <si>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</si>
  <si>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</si>
  <si>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</si>
  <si>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</si>
  <si>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</si>
  <si>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</si>
  <si>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</si>
  <si>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</si>
  <si>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</si>
  <si>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</si>
  <si>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</si>
  <si>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</si>
  <si>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</si>
  <si>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</si>
  <si>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</si>
  <si>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</si>
  <si>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</si>
  <si>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</si>
  <si>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</si>
  <si>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</si>
  <si>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</si>
  <si>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</si>
  <si>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</si>
  <si>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</si>
  <si>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</si>
  <si>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</si>
  <si>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</si>
  <si>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</si>
  <si>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</si>
  <si>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</si>
  <si>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</si>
  <si>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</si>
  <si>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</si>
  <si>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</si>
  <si>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</si>
  <si>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</si>
  <si>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</si>
  <si>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</si>
  <si>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</si>
  <si>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</si>
  <si>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</si>
  <si>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</si>
  <si>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</si>
  <si>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</si>
  <si>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</si>
  <si>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</si>
  <si>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</si>
  <si>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</si>
  <si>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</si>
  <si>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</si>
  <si>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</si>
  <si>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</si>
  <si>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</si>
  <si>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</si>
  <si>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</si>
  <si>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</si>
  <si>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</si>
  <si>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</si>
  <si>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</si>
  <si>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</si>
  <si>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</si>
  <si>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</si>
  <si>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</si>
  <si>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</si>
  <si>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</si>
  <si>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</si>
  <si>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</si>
  <si>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</si>
  <si>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</si>
  <si>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</si>
  <si>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</si>
  <si>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</si>
  <si>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</si>
  <si>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</si>
  <si>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</si>
  <si>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</si>
  <si>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</si>
  <si>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</si>
  <si>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</si>
  <si>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</si>
  <si>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</si>
  <si>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</si>
  <si>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</si>
  <si>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</si>
  <si>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</si>
  <si>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</si>
  <si>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</si>
  <si>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</si>
  <si>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</si>
  <si>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</si>
  <si>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</si>
  <si>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</si>
  <si>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</si>
  <si>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</si>
  <si>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</si>
  <si>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</si>
  <si>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</si>
  <si>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</si>
  <si>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</si>
  <si>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</si>
  <si>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</si>
  <si>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</si>
  <si>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</si>
  <si>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</si>
  <si>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</si>
  <si>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</si>
  <si>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</si>
  <si>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</si>
  <si>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</si>
  <si>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</si>
  <si>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</si>
  <si>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</si>
  <si>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</si>
  <si>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</si>
  <si>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</si>
  <si>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</si>
  <si>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</si>
  <si>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</si>
  <si>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</si>
  <si>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</si>
  <si>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</si>
  <si>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</si>
  <si>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</si>
  <si>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</si>
  <si>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</si>
  <si>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</si>
  <si>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</si>
  <si>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</si>
  <si>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</si>
  <si>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</si>
  <si>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</si>
  <si>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</si>
  <si>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</si>
  <si>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</si>
  <si>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</si>
  <si>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</si>
  <si>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</si>
  <si>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</si>
  <si>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</si>
  <si>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</si>
  <si>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</si>
  <si>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</si>
  <si>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</si>
  <si>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</si>
  <si>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</si>
  <si>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</si>
  <si>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</si>
  <si>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</si>
  <si>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</si>
  <si>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</si>
  <si>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</si>
  <si>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</si>
  <si>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</si>
  <si>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</si>
  <si>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</si>
  <si>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</si>
  <si>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</si>
  <si>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</si>
  <si>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</si>
  <si>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</si>
  <si>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</si>
  <si>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</si>
  <si>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</si>
  <si>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</si>
  <si>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</si>
  <si>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</si>
  <si>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</si>
  <si>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</si>
  <si>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</si>
  <si>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</si>
  <si>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</si>
  <si>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</si>
  <si>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</si>
  <si>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</si>
  <si>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</si>
  <si>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</si>
  <si>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</si>
  <si>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</si>
  <si>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</si>
  <si>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</si>
  <si>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</si>
  <si>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</si>
  <si>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</si>
  <si>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</si>
  <si>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</si>
  <si>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</si>
  <si>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</si>
  <si>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</si>
  <si>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</si>
  <si>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</si>
  <si>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</si>
  <si>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</si>
  <si>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</si>
  <si>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</si>
  <si>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</si>
  <si>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</si>
  <si>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</si>
  <si>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</si>
  <si>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</si>
  <si>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</si>
  <si>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</si>
  <si>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</si>
  <si>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</si>
  <si>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</si>
  <si>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</si>
  <si>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</si>
  <si>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</si>
  <si>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</si>
  <si>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</si>
  <si>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</si>
  <si>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</si>
  <si>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</si>
  <si>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</si>
  <si>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</si>
  <si>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</si>
  <si>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</si>
  <si>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</si>
  <si>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</si>
  <si>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</si>
  <si>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</si>
  <si>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</si>
  <si>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</si>
  <si>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</si>
  <si>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</si>
  <si>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</si>
  <si>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</si>
  <si>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</si>
  <si>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</si>
  <si>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</si>
  <si>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</si>
  <si>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</si>
  <si>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</si>
  <si>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</si>
  <si>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</si>
  <si>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</si>
  <si>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</si>
  <si>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</si>
  <si>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</si>
  <si>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</si>
  <si>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</si>
  <si>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</si>
  <si>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</si>
  <si>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</si>
  <si>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</si>
  <si>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</si>
  <si>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</si>
  <si>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</si>
  <si>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</si>
  <si>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</si>
  <si>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</si>
  <si>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</si>
  <si>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</si>
  <si>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</si>
  <si>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</si>
  <si>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</si>
  <si>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</si>
  <si>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</si>
  <si>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</si>
  <si>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</si>
  <si>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</si>
  <si>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</si>
  <si>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</si>
  <si>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</si>
  <si>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</si>
  <si>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</si>
  <si>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</si>
  <si>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</si>
  <si>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</si>
  <si>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</si>
  <si>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</si>
  <si>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</si>
  <si>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</si>
  <si>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</si>
  <si>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</si>
  <si>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</si>
  <si>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</si>
  <si>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</si>
  <si>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</si>
  <si>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</si>
  <si>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</si>
  <si>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</si>
  <si>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</si>
  <si>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</si>
  <si>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</si>
  <si>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</si>
  <si>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</si>
  <si>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</si>
  <si>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</si>
  <si>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</si>
  <si>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</si>
  <si>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</si>
  <si>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</si>
  <si>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</si>
  <si>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</si>
  <si>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</si>
  <si>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</si>
  <si>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</si>
  <si>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</si>
  <si>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</si>
  <si>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</si>
  <si>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</si>
  <si>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</si>
  <si>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</si>
  <si>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</si>
  <si>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</si>
  <si>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</si>
  <si>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</si>
  <si>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</si>
  <si>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</si>
  <si>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</si>
  <si>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</si>
  <si>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</si>
  <si>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</si>
  <si>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</si>
  <si>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</si>
  <si>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</si>
  <si>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</si>
  <si>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</si>
  <si>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</si>
  <si>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</si>
  <si>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</si>
  <si>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</si>
  <si>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</si>
  <si>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</si>
  <si>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</si>
  <si>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</si>
  <si>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</si>
  <si>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</si>
  <si>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</si>
  <si>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</si>
  <si>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</si>
  <si>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</si>
  <si>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</si>
  <si>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</si>
  <si>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</si>
  <si>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</si>
  <si>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</si>
  <si>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</si>
  <si>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</si>
  <si>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</si>
  <si>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</si>
  <si>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</si>
  <si>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</si>
  <si>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(blank)</t>
  </si>
  <si>
    <t>Grand Total</t>
  </si>
  <si>
    <t>Column Labels</t>
  </si>
  <si>
    <t>film &amp; video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</si>
  <si>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</si>
  <si>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</si>
  <si>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</si>
  <si>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</si>
  <si>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</si>
  <si>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</si>
  <si>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</si>
  <si>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name</t>
  </si>
  <si>
    <t>food trucks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</si>
  <si>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</si>
  <si>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</si>
  <si>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</si>
  <si>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</si>
  <si>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</si>
  <si>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</si>
  <si>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</si>
  <si>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</si>
  <si>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</si>
  <si>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</si>
  <si>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</si>
  <si>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</si>
  <si>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</si>
  <si>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</si>
  <si>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</si>
  <si>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</si>
  <si>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</si>
  <si>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</si>
  <si>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</si>
  <si>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</si>
  <si>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</si>
  <si>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</si>
  <si>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</si>
  <si>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</si>
  <si>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</si>
  <si>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</si>
  <si>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</si>
  <si>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</si>
  <si>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</si>
  <si>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</si>
  <si>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</si>
  <si>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</si>
  <si>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</si>
  <si>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</si>
  <si>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</si>
  <si>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</si>
  <si>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</si>
  <si>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</si>
  <si>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</si>
  <si>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</si>
  <si>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food</t>
  </si>
  <si>
    <t>Date Created Conversion</t>
  </si>
  <si>
    <t>Date Ended Conversion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</si>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</sst>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164" fontId="0" fillId="0" borderId="0" xfId="0" quotePrefix="1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4">
    <dxf>
      <font>
        <color theme="1" tint="0.24994659260841701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[Kickstarter-data.xlsx]Pivot_Table_StatusByMonth!PivotTable5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Pivot_Table_StatusByMonth!$B$4:$B$5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Pivot_Table_StatusByMonth!$A$6:$A$19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Pivot_Table_StatusByMonth!$B$6:$B$19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7B-BE4A-BEAF-B4DCF1B453F8}"/>
            </c:ext>
          </c:extLst>
        </c:ser>
        <c:ser>
          <c:idx val="1"/>
          <c:order val="1"/>
          <c:tx>
            <c:strRef>
              <c:f>Pivot_Table_StatusByMonth!$C$4:$C$5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Pivot_Table_StatusByMonth!$A$6:$A$19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Pivot_Table_StatusByMonth!$C$6:$C$19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E7B-BE4A-BEAF-B4DCF1B453F8}"/>
            </c:ext>
          </c:extLst>
        </c:ser>
        <c:ser>
          <c:idx val="2"/>
          <c:order val="2"/>
          <c:tx>
            <c:strRef>
              <c:f>Pivot_Table_StatusByMonth!$D$4:$D$5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Pivot_Table_StatusByMonth!$A$6:$A$19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Pivot_Table_StatusByMonth!$D$6:$D$19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E7B-BE4A-BEAF-B4DCF1B453F8}"/>
            </c:ext>
          </c:extLst>
        </c:ser>
        <c:ser>
          <c:idx val="3"/>
          <c:order val="3"/>
          <c:tx>
            <c:strRef>
              <c:f>Pivot_Table_StatusByMonth!$E$4:$E$5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Pivot_Table_StatusByMonth!$A$6:$A$19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Pivot_Table_StatusByMonth!$E$6:$E$19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E7B-BE4A-BEAF-B4DCF1B453F8}"/>
            </c:ext>
          </c:extLst>
        </c:ser>
        <c:ser>
          <c:idx val="4"/>
          <c:order val="4"/>
          <c:tx>
            <c:strRef>
              <c:f>Pivot_Table_StatusByMonth!$F$4:$F$5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Pivot_Table_StatusByMonth!$A$6:$A$19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Pivot_Table_StatusByMonth!$F$6:$F$19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E7B-BE4A-BEAF-B4DCF1B45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1803855"/>
        <c:axId val="1081805487"/>
      </c:lineChart>
      <c:catAx>
        <c:axId val="108180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805487"/>
        <c:crosses val="autoZero"/>
        <c:auto val="1"/>
        <c:lblAlgn val="ctr"/>
        <c:lblOffset val="100"/>
        <c:noMultiLvlLbl val="0"/>
      </c:catAx>
      <c:valAx>
        <c:axId val="108180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80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Goal_data!$F$1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Goal_data!$A$2:$A$13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Goal_data!$F$2:$F$13</c:f>
              <c:numCache>
                <c:formatCode>0.00%</c:formatCode>
                <c:ptCount val="12"/>
                <c:pt idx="0">
                  <c:v>0.69498910675381265</c:v>
                </c:pt>
                <c:pt idx="1">
                  <c:v>0.65403508771929819</c:v>
                </c:pt>
                <c:pt idx="2">
                  <c:v>0.52908587257617734</c:v>
                </c:pt>
                <c:pt idx="3">
                  <c:v>0.48476454293628807</c:v>
                </c:pt>
                <c:pt idx="4">
                  <c:v>0.47804878048780486</c:v>
                </c:pt>
                <c:pt idx="5">
                  <c:v>0.41610738255033558</c:v>
                </c:pt>
                <c:pt idx="6">
                  <c:v>0.44927536231884058</c:v>
                </c:pt>
                <c:pt idx="7">
                  <c:v>0.39285714285714285</c:v>
                </c:pt>
                <c:pt idx="8">
                  <c:v>0.50909090909090904</c:v>
                </c:pt>
                <c:pt idx="9">
                  <c:v>0.47727272727272729</c:v>
                </c:pt>
                <c:pt idx="10">
                  <c:v>0.38095238095238093</c:v>
                </c:pt>
                <c:pt idx="11">
                  <c:v>0.30512249443207129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5E-1D46-BBC4-BEA7A04A17E5}"/>
            </c:ext>
          </c:extLst>
        </c:ser>
        <c:ser>
          <c:idx val="5"/>
          <c:order val="1"/>
          <c:tx>
            <c:strRef>
              <c:f>Goal_data!$G$1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Goal_data!$A$2:$A$13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Goal_data!$G$2:$G$13</c:f>
              <c:numCache>
                <c:formatCode>0.00%</c:formatCode>
                <c:ptCount val="12"/>
                <c:pt idx="0">
                  <c:v>0.25054466230936817</c:v>
                </c:pt>
                <c:pt idx="1">
                  <c:v>0.29473684210526313</c:v>
                </c:pt>
                <c:pt idx="2">
                  <c:v>0.38919667590027701</c:v>
                </c:pt>
                <c:pt idx="3">
                  <c:v>0.38781163434903049</c:v>
                </c:pt>
                <c:pt idx="4">
                  <c:v>0.4195121951219512</c:v>
                </c:pt>
                <c:pt idx="5">
                  <c:v>0.48993288590604028</c:v>
                </c:pt>
                <c:pt idx="6">
                  <c:v>0.42028985507246375</c:v>
                </c:pt>
                <c:pt idx="7">
                  <c:v>0.47619047619047616</c:v>
                </c:pt>
                <c:pt idx="8">
                  <c:v>0.4</c:v>
                </c:pt>
                <c:pt idx="9">
                  <c:v>0.38636363636363635</c:v>
                </c:pt>
                <c:pt idx="10">
                  <c:v>0.52380952380952384</c:v>
                </c:pt>
                <c:pt idx="11">
                  <c:v>0.5033407572383074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5E-1D46-BBC4-BEA7A04A17E5}"/>
            </c:ext>
          </c:extLst>
        </c:ser>
        <c:ser>
          <c:idx val="6"/>
          <c:order val="2"/>
          <c:tx>
            <c:strRef>
              <c:f>Goal_data!$H$1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Goal_data!$A$2:$A$13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Goal_data!$H$2:$H$13</c:f>
              <c:numCache>
                <c:formatCode>0.00%</c:formatCode>
                <c:ptCount val="12"/>
                <c:pt idx="0">
                  <c:v>4.1394335511982572E-2</c:v>
                </c:pt>
                <c:pt idx="1">
                  <c:v>4.2105263157894736E-2</c:v>
                </c:pt>
                <c:pt idx="2">
                  <c:v>7.0637119113573413E-2</c:v>
                </c:pt>
                <c:pt idx="3">
                  <c:v>0.10249307479224377</c:v>
                </c:pt>
                <c:pt idx="4">
                  <c:v>9.7560975609756101E-2</c:v>
                </c:pt>
                <c:pt idx="5">
                  <c:v>8.7248322147651006E-2</c:v>
                </c:pt>
                <c:pt idx="6">
                  <c:v>0.12318840579710146</c:v>
                </c:pt>
                <c:pt idx="7">
                  <c:v>0.10714285714285714</c:v>
                </c:pt>
                <c:pt idx="8">
                  <c:v>9.0909090909090912E-2</c:v>
                </c:pt>
                <c:pt idx="9">
                  <c:v>0.13636363636363635</c:v>
                </c:pt>
                <c:pt idx="10">
                  <c:v>9.5238095238095233E-2</c:v>
                </c:pt>
                <c:pt idx="11">
                  <c:v>0.17371937639198218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5E-1D46-BBC4-BEA7A04A1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601647"/>
        <c:axId val="364457839"/>
      </c:lineChart>
      <c:catAx>
        <c:axId val="36460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457839"/>
        <c:crosses val="autoZero"/>
        <c:auto val="1"/>
        <c:lblAlgn val="ctr"/>
        <c:lblOffset val="100"/>
        <c:noMultiLvlLbl val="0"/>
      </c:catAx>
      <c:valAx>
        <c:axId val="36445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60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[Kickstarter-data.xlsx]Pivot_Table1-Category!PivotTable1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'Pivot_Table1-Category'!$B$3:$B$4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'Pivot_Table1-Category'!$A$5:$A$15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'Pivot_Table1-Category'!$B$5:$B$15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7F-324E-BE4A-28CD575164CD}"/>
            </c:ext>
          </c:extLst>
        </c:ser>
        <c:ser>
          <c:idx val="1"/>
          <c:order val="1"/>
          <c:tx>
            <c:strRef>
              <c:f>'Pivot_Table1-Category'!$C$3:$C$4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'Pivot_Table1-Category'!$A$5:$A$15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'Pivot_Table1-Category'!$C$5:$C$15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7F-324E-BE4A-28CD575164CD}"/>
            </c:ext>
          </c:extLst>
        </c:ser>
        <c:ser>
          <c:idx val="2"/>
          <c:order val="2"/>
          <c:tx>
            <c:strRef>
              <c:f>'Pivot_Table1-Category'!$D$3:$D$4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'Pivot_Table1-Category'!$A$5:$A$15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'Pivot_Table1-Category'!$D$5:$D$15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7F-324E-BE4A-28CD575164CD}"/>
            </c:ext>
          </c:extLst>
        </c:ser>
        <c:ser>
          <c:idx val="3"/>
          <c:order val="3"/>
          <c:tx>
            <c:strRef>
              <c:f>'Pivot_Table1-Category'!$E$3:$E$4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'Pivot_Table1-Category'!$A$5:$A$15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'Pivot_Table1-Category'!$E$5:$E$15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7F-324E-BE4A-28CD575164CD}"/>
            </c:ext>
          </c:extLst>
        </c:ser>
        <c:ser>
          <c:idx val="4"/>
          <c:order val="4"/>
          <c:tx>
            <c:strRef>
              <c:f>'Pivot_Table1-Category'!$F$3:$F$4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'Pivot_Table1-Category'!$A$5:$A$15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'Pivot_Table1-Category'!$F$5:$F$15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E37F-324E-BE4A-28CD57516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8439151"/>
        <c:axId val="1454955295"/>
      </c:barChart>
      <c:catAx>
        <c:axId val="148843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955295"/>
        <c:crosses val="autoZero"/>
        <c:auto val="1"/>
        <c:lblAlgn val="ctr"/>
        <c:lblOffset val="100"/>
        <c:noMultiLvlLbl val="0"/>
      </c:catAx>
      <c:valAx>
        <c:axId val="145495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43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[Kickstarter-data.xlsx]Pivit_Table_SubCategory!PivotTable2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Pivit_Table_SubCategory!$B$3:$B$4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Pivit_Table_SubCategory!$A$5:$A$47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Pivit_Table_SubCategory!$B$5:$B$47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02-9445-A034-B644AAD83F56}"/>
            </c:ext>
          </c:extLst>
        </c:ser>
        <c:ser>
          <c:idx val="1"/>
          <c:order val="1"/>
          <c:tx>
            <c:strRef>
              <c:f>Pivit_Table_SubCategory!$C$3:$C$4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Pivit_Table_SubCategory!$A$5:$A$47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Pivit_Table_SubCategory!$C$5:$C$47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4D-BC4C-A4ED-C7851B0E7D4E}"/>
            </c:ext>
          </c:extLst>
        </c:ser>
        <c:ser>
          <c:idx val="2"/>
          <c:order val="2"/>
          <c:tx>
            <c:strRef>
              <c:f>Pivit_Table_SubCategory!$D$3:$D$4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Pivit_Table_SubCategory!$A$5:$A$47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Pivit_Table_SubCategory!$D$5:$D$47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4D-BC4C-A4ED-C7851B0E7D4E}"/>
            </c:ext>
          </c:extLst>
        </c:ser>
        <c:ser>
          <c:idx val="3"/>
          <c:order val="3"/>
          <c:tx>
            <c:strRef>
              <c:f>Pivit_Table_SubCategory!$E$3:$E$4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Pivit_Table_SubCategory!$A$5:$A$47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Pivit_Table_SubCategory!$E$5:$E$47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D4D-BC4C-A4ED-C7851B0E7D4E}"/>
            </c:ext>
          </c:extLst>
        </c:ser>
        <c:ser>
          <c:idx val="4"/>
          <c:order val="4"/>
          <c:tx>
            <c:strRef>
              <c:f>Pivit_Table_SubCategory!$F$3:$F$4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Pivit_Table_SubCategory!$A$5:$A$47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Pivit_Table_SubCategory!$F$5:$F$47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8-AD4D-BC4C-A4ED-C7851B0E7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2950175"/>
        <c:axId val="1492951807"/>
      </c:barChart>
      <c:catAx>
        <c:axId val="149295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951807"/>
        <c:crosses val="autoZero"/>
        <c:auto val="1"/>
        <c:lblAlgn val="ctr"/>
        <c:lblOffset val="100"/>
        <c:noMultiLvlLbl val="0"/>
      </c:catAx>
      <c:valAx>
        <c:axId val="149295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95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3</xdr:row>
      <xdr:rowOff>127000</xdr:rowOff>
    </xdr:from>
    <xdr:to>
      <xdr:col>19</xdr:col>
      <xdr:colOff>88900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F944EF-F9FF-9749-9061-15B1627A3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285750</xdr:colOff>
      <xdr:row>0</xdr:row>
      <xdr:rowOff>165100</xdr:rowOff>
    </xdr:from>
    <xdr:to>
      <xdr:col>15</xdr:col>
      <xdr:colOff>730250</xdr:colOff>
      <xdr:row>15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3D27D-427C-D84C-BD45-E32163429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311150</xdr:colOff>
      <xdr:row>1</xdr:row>
      <xdr:rowOff>0</xdr:rowOff>
    </xdr:from>
    <xdr:to>
      <xdr:col>15</xdr:col>
      <xdr:colOff>1016000</xdr:colOff>
      <xdr:row>32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3B9325-7025-DB4C-B16C-14C386212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1</xdr:row>
      <xdr:rowOff>165100</xdr:rowOff>
    </xdr:from>
    <xdr:to>
      <xdr:col>20</xdr:col>
      <xdr:colOff>304800</xdr:colOff>
      <xdr:row>39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895F47-FA89-F94A-8614-E236468B9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iah Herberg" refreshedDate="43720.135109606483" createdVersion="6" refreshedVersion="6" minRefreshableVersion="3" recordCount="4115" xr:uid="{433EC8DF-96ED-4742-8E6F-4FE17FF0C9DE}">
  <cacheSource type="worksheet">
    <worksheetSource ref="A1:R1048576" sheet="Kickstarter_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iah Herberg" refreshedDate="43722.083879745369" createdVersion="6" refreshedVersion="6" minRefreshableVersion="3" recordCount="4115" xr:uid="{24BE6E90-DE99-A046-A5A5-2164E0F45822}">
  <cacheSource type="worksheet">
    <worksheetSource ref="A1:T1048576" sheet="Kickstarter_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Field1" numFmtId="0" formula="'Date Created Conversion'" databaseField="0"/>
    <cacheField name="Field2" numFmtId="0" formula="'Date Created Conversion'" databaseField="0"/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7030784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x v="0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x v="1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x v="2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x v="3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x v="4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x v="5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x v="6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x v="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x v="8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x v="9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x v="10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x v="11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x v="12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x v="13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x v="14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x v="15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x v="16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x v="17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x v="18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x v="19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x v="20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x v="21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x v="22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x v="23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x v="24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x v="25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x v="26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x v="27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x v="28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x v="29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x v="30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x v="31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x v="32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x v="33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x v="34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x v="35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x v="36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x v="37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x v="38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x v="39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x v="40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x v="41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x v="42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x v="43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x v="44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x v="45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x v="46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x v="4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x v="48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x v="49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x v="50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x v="51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x v="52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x v="53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x v="54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x v="55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x v="56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x v="57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x v="58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x v="59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x v="60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x v="61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x v="62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x v="6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x v="64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x v="65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x v="66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x v="67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x v="68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x v="69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x v="70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x v="71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x v="72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x v="73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x v="74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x v="75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x v="76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x v="7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x v="78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x v="79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x v="80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x v="81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x v="82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x v="83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x v="84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x v="85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x v="86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x v="87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x v="88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x v="89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x v="90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x v="91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x v="92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x v="93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x v="94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x v="95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x v="96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x v="97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x v="98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x v="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x v="100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x v="101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x v="102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x v="103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x v="104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x v="105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x v="0"/>
    <n v="1333391901"/>
    <x v="106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x v="10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x v="108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x v="109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x v="110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x v="111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x v="112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x v="113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x v="114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x v="115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x v="116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x v="117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x v="118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x v="119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x v="120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x v="121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x v="123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x v="125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x v="126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x v="127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x v="128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x v="0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x v="132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x v="135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x v="138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x v="139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x v="141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x v="142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x v="144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x v="145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x v="146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x v="148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x v="149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x v="150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x v="15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x v="152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x v="153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x v="154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x v="15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x v="15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x v="157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x v="159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x v="161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x v="162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x v="164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x v="166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x v="167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x v="168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x v="16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x v="170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x v="171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x v="175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x v="177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x v="179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x v="180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x v="181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x v="1"/>
    <n v="1417033610"/>
    <x v="183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x v="184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x v="8"/>
    <n v="1471557139"/>
    <x v="185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x v="18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x v="189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x v="0"/>
    <n v="1466091446"/>
    <x v="190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x v="191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x v="19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x v="194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x v="196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x v="197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x v="198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x v="200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x v="201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x v="0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x v="203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x v="204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x v="205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x v="207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x v="210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x v="211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x v="212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x v="213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x v="214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x v="215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x v="216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x v="9"/>
    <n v="1419780149"/>
    <x v="217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x v="218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x v="219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x v="22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x v="0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x v="222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x v="226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x v="230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x v="232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x v="234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x v="237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x v="239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x v="240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x v="241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x v="242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x v="243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x v="244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x v="24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x v="246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x v="247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x v="248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x v="249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x v="250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x v="251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x v="252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x v="253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x v="254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x v="255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x v="256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x v="257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x v="258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x v="25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x v="260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x v="261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x v="262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x v="263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x v="264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x v="265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x v="266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x v="267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x v="26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x v="269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x v="2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x v="27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x v="272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x v="273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x v="274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x v="275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x v="276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x v="277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x v="278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x v="279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x v="280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x v="281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x v="28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x v="283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x v="284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x v="285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x v="286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x v="287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x v="288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x v="289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x v="290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x v="291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x v="292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x v="293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x v="2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x v="295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x v="296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x v="297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x v="29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x v="299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x v="300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x v="301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x v="302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x v="303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x v="304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x v="305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x v="306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x v="0"/>
    <n v="1360276801"/>
    <x v="307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x v="308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x v="309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x v="310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x v="311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x v="31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x v="313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x v="314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x v="315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x v="316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x v="317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x v="318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x v="31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x v="320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x v="321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x v="322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x v="323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x v="324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x v="325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x v="32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x v="327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x v="32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x v="329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x v="330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x v="331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x v="332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x v="333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x v="334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x v="33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x v="336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x v="337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x v="338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x v="339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x v="340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x v="341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x v="342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x v="343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x v="34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x v="345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x v="346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x v="347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x v="348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x v="349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x v="350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x v="351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x v="352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x v="353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x v="354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x v="355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x v="356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x v="35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x v="358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x v="359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x v="36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x v="361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x v="362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x v="363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x v="364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x v="365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x v="366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x v="367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x v="368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x v="3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x v="37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x v="371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x v="372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x v="373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x v="374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x v="375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x v="37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x v="377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x v="37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x v="379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x v="380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x v="381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x v="382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x v="383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x v="384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x v="385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x v="386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x v="387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x v="388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x v="389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x v="390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x v="39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x v="392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x v="393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x v="394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x v="395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x v="39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x v="397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x v="398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x v="399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x v="400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x v="401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x v="402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x v="403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x v="404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x v="405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x v="406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x v="407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x v="408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x v="409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x v="410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x v="411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x v="412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x v="413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x v="414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x v="415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x v="416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x v="417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x v="418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x v="419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x v="420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x v="421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x v="422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x v="423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x v="424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x v="425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x v="426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x v="428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x v="430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x v="431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x v="432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x v="434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x v="435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x v="43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x v="440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x v="0"/>
    <n v="1424380783"/>
    <x v="442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x v="443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x v="444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x v="44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x v="446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x v="447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x v="448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x v="449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x v="45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x v="452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x v="453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x v="454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x v="455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x v="456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x v="458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x v="459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x v="460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x v="46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x v="464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x v="465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x v="466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x v="467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x v="470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x v="471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x v="472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x v="473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x v="474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x v="476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x v="479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x v="480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x v="481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x v="482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x v="483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x v="484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x v="485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x v="486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x v="489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x v="0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x v="494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x v="496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x v="0"/>
    <n v="1419483600"/>
    <x v="497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x v="498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x v="499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x v="500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x v="502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x v="5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x v="504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x v="505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x v="506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x v="50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x v="508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x v="509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x v="511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x v="512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x v="513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x v="514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x v="515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x v="517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x v="519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x v="520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x v="521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x v="522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x v="523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x v="524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x v="525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x v="526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x v="527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x v="528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x v="529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x v="530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x v="531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x v="532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x v="533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x v="534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x v="53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x v="536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x v="537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x v="538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x v="539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x v="540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x v="541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x v="542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x v="543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x v="544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x v="545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x v="546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x v="5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x v="549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x v="550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x v="551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x v="553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x v="554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x v="556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x v="557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x v="559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x v="560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x v="561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x v="563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x v="564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x v="566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x v="568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x v="569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x v="570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x v="571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x v="573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x v="574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x v="575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x v="576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x v="577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x v="578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x v="579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x v="580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x v="583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x v="584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x v="1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x v="586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x v="587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x v="588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x v="0"/>
    <n v="1436366699"/>
    <x v="58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x v="590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x v="591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x v="592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x v="593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x v="594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x v="595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x v="596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x v="597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x v="598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x v="599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x v="600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x v="601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x v="60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x v="605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x v="606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x v="608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x v="609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x v="613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x v="617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x v="619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x v="620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x v="621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x v="622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x v="626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x v="627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x v="629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x v="630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x v="631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x v="633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x v="634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x v="635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x v="636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x v="3"/>
    <n v="1490447662"/>
    <x v="638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x v="639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x v="640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x v="641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x v="642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x v="643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x v="644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x v="645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x v="646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x v="647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x v="64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x v="649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x v="650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x v="65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x v="652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x v="653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x v="654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x v="655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x v="656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x v="657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x v="658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x v="0"/>
    <n v="1440339295"/>
    <x v="659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x v="660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x v="661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x v="662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x v="663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x v="664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x v="665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x v="666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x v="667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x v="668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x v="669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x v="67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x v="671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x v="672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x v="673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x v="674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x v="675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x v="676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x v="677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x v="67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x v="67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x v="680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x v="681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x v="68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x v="683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x v="684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x v="685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x v="687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x v="688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x v="689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x v="690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x v="691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x v="692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x v="693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x v="694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x v="695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x v="696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x v="697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x v="698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x v="699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x v="700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x v="701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x v="702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x v="703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x v="704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x v="705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x v="70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x v="708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x v="70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x v="711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x v="71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x v="713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x v="714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x v="715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x v="716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x v="717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x v="718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x v="719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x v="720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x v="721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x v="722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x v="723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x v="724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x v="725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x v="726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x v="727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x v="728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x v="729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x v="730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x v="731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x v="732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x v="733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x v="734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x v="735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x v="736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x v="73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x v="738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x v="73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x v="740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x v="741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x v="74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x v="743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x v="744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x v="7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x v="746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x v="747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x v="748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x v="749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x v="750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x v="751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x v="752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x v="753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x v="754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x v="755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x v="756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x v="757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x v="75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x v="75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x v="761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x v="763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x v="765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x v="767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x v="769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x v="771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x v="772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x v="773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x v="774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x v="77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x v="776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x v="7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x v="778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x v="779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x v="780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x v="781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x v="78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x v="783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x v="784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x v="78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x v="786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x v="787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x v="7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x v="789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x v="790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x v="791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x v="792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x v="793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x v="794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x v="795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x v="796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x v="797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x v="798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x v="799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x v="800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x v="801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x v="802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x v="803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x v="804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x v="805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x v="806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x v="807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x v="808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x v="809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x v="810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x v="811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x v="81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x v="813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x v="814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x v="815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x v="816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x v="817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x v="818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x v="819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x v="820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x v="821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x v="822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x v="823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x v="824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x v="825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x v="826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x v="82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x v="828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x v="829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x v="830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x v="831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x v="832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x v="0"/>
    <n v="1397941475"/>
    <x v="833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x v="834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x v="835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x v="836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x v="837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x v="838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x v="839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x v="840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x v="841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x v="842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x v="843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x v="844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x v="845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x v="846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x v="0"/>
    <n v="1436555376"/>
    <x v="847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x v="848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x v="849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x v="850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x v="851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x v="852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x v="853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x v="854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x v="855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x v="8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x v="857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x v="85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x v="859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x v="860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x v="861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x v="862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x v="863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x v="864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x v="865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x v="866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x v="867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x v="86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x v="869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x v="870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x v="871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x v="872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x v="873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x v="87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x v="876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x v="877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x v="878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x v="879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x v="880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x v="881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x v="882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x v="883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x v="884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x v="885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x v="886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x v="888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x v="889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x v="890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x v="891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x v="892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x v="89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x v="894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x v="895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x v="89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x v="898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x v="899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x v="900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x v="90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x v="903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x v="904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x v="905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x v="909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x v="910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x v="912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x v="913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x v="915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x v="917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x v="918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x v="919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x v="921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x v="922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x v="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x v="924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x v="925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x v="928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x v="930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x v="931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x v="932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x v="933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x v="93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x v="935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x v="93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x v="93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x v="939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x v="940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x v="941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x v="942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x v="943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x v="944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x v="945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x v="946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x v="948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x v="949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x v="950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x v="0"/>
    <n v="1465054872"/>
    <x v="951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x v="95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x v="953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x v="954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x v="955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x v="956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x v="957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x v="958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x v="959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x v="960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x v="961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x v="962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x v="963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x v="964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x v="965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x v="966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x v="967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x v="968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x v="969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x v="970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x v="971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x v="972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x v="97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x v="974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x v="97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x v="976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x v="97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x v="978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x v="979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x v="980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x v="981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x v="982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x v="983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x v="984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x v="985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x v="986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x v="987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x v="989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x v="990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x v="991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x v="992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x v="993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x v="994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x v="995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x v="996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x v="9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x v="998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x v="999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x v="100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x v="1001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x v="1002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x v="1003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x v="1004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x v="1005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x v="1006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x v="1007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x v="1008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x v="1009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x v="1010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x v="1011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x v="101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x v="1013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x v="1014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x v="101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x v="101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x v="1017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x v="1018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x v="101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x v="1020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x v="102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x v="1022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x v="1023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x v="1024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x v="1025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x v="102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x v="102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x v="1028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x v="1029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x v="1030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x v="1031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x v="1032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x v="1033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x v="103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x v="1035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x v="1036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x v="1037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x v="1038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x v="1039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x v="1040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x v="1042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x v="1043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x v="1044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x v="1045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x v="1047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x v="1048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x v="0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x v="1053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x v="1060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x v="1062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x v="1064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x v="1065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x v="1066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x v="1067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x v="1068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x v="106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x v="1070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x v="1072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x v="1073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x v="1074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x v="1075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x v="1076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x v="1077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x v="1078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x v="1079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x v="1080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x v="1081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x v="1082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x v="10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x v="0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x v="108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x v="0"/>
    <n v="1408913291"/>
    <x v="1086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x v="1088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x v="1089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x v="1090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x v="1091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x v="1092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x v="1093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x v="1094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x v="1095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x v="1096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x v="109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x v="1098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x v="1099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x v="1100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x v="1101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x v="1102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x v="1103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x v="1104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x v="1105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x v="1106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x v="1108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x v="1109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x v="1110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x v="1111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x v="1112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x v="1113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x v="1114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x v="111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x v="1116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x v="1117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x v="1118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x v="1119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x v="1121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x v="1123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x v="1124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x v="1126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x v="1127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x v="1"/>
    <n v="1407425717"/>
    <x v="1128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x v="1129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x v="113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x v="1132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x v="1133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x v="1134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x v="1135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x v="1136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x v="1137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x v="1138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x v="1139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x v="1143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x v="1145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x v="1146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x v="1148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x v="1149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x v="1150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x v="115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x v="1153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x v="1154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x v="1155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x v="1157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x v="115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x v="1160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x v="1162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x v="1165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x v="1166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x v="1167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x v="1168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x v="1169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x v="1170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x v="1171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x v="1173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x v="1174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x v="1175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x v="1176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x v="1178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x v="1179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x v="1180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x v="118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x v="1182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x v="118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x v="1184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x v="1185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x v="1186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x v="1187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x v="1188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x v="1189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x v="1190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x v="1191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x v="1192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x v="119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x v="1194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x v="1195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x v="1196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x v="1197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x v="1198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x v="1199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x v="1200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x v="1201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x v="1202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x v="1203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x v="1204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x v="1205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x v="1206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x v="1207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x v="1208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x v="1209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x v="1210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x v="121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x v="1212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x v="1213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x v="1214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x v="1215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x v="1216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x v="1217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x v="1218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x v="1219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x v="1220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x v="1221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x v="1222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x v="1223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x v="1224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x v="1225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x v="1226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x v="122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x v="1229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x v="1232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x v="1233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x v="1235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x v="1238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x v="1240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x v="1241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x v="124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x v="1243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x v="1244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x v="1245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x v="1246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x v="1247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x v="1248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x v="1249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x v="1250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x v="1251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x v="1252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x v="1253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x v="1254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x v="1255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x v="1256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x v="1257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x v="1258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x v="1259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x v="126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x v="1261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x v="126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x v="1263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x v="1264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x v="126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x v="1266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x v="1267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x v="1268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x v="1269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x v="1270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x v="1271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x v="1272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x v="1273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x v="1274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x v="1275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x v="1276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x v="127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x v="1278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x v="1279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x v="1280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x v="1281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x v="1282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x v="1283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x v="1284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x v="128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x v="1286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x v="1287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x v="1288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x v="1289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x v="1290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x v="12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x v="1292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x v="1293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x v="1294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x v="1295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x v="1296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x v="1297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x v="1298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x v="129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x v="1300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x v="1301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x v="1302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x v="1303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x v="1304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x v="1305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x v="1306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x v="1307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x v="1308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x v="1309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x v="131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x v="1311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x v="131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x v="1313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x v="1314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x v="1315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x v="1316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x v="1317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x v="1318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x v="1319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x v="1320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x v="1321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x v="1322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x v="1323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x v="1324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x v="132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x v="1326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x v="1327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x v="1328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x v="1329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x v="1330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x v="1331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x v="1334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x v="1335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x v="1336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x v="1337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x v="1338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x v="1339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x v="1341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x v="1342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x v="134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x v="1344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x v="1345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x v="1346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x v="1347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x v="1348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x v="1349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x v="1350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x v="1351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x v="1352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x v="1353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x v="1354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x v="135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x v="1356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x v="135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x v="1358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x v="1359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x v="136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x v="1361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x v="1362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x v="1363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x v="1364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x v="1365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x v="1366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x v="1367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x v="1368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x v="1369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x v="137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x v="1371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x v="137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x v="137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x v="1374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x v="1375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x v="137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x v="1377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x v="1"/>
    <n v="1470075210"/>
    <x v="1378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x v="1379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x v="1380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x v="1381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x v="1382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x v="1383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x v="1384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x v="1385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x v="1386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x v="1387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x v="1388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x v="1389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x v="1390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x v="1391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x v="1392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x v="139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x v="1394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x v="1395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x v="1396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x v="1397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x v="1398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x v="1399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x v="1400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x v="1401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x v="1402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x v="1403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x v="1404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x v="1405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x v="1406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x v="1407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x v="1408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x v="141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x v="1411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x v="1412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x v="1413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x v="1414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x v="1415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x v="1417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x v="1418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x v="14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x v="1420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x v="1421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x v="1422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x v="1423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x v="1424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x v="1427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x v="1428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x v="1430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x v="1431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x v="1433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x v="1434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x v="1435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x v="1436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x v="1437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x v="1438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x v="1439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x v="1440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x v="1441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x v="1447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x v="1450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x v="1451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x v="1454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x v="1455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x v="1456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x v="1461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x v="1462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x v="1463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x v="0"/>
    <n v="1361029958"/>
    <x v="1464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x v="1465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x v="14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x v="1467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x v="1468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x v="146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x v="1470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x v="1471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x v="1472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x v="0"/>
    <n v="1330644639"/>
    <x v="1473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x v="1474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x v="1475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x v="1476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x v="1477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x v="1478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x v="147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x v="1480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x v="1481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x v="1482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x v="1483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x v="1485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x v="1486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x v="1488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x v="1490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x v="1491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x v="1492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x v="1494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x v="1497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x v="149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x v="1499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x v="1500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x v="1501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x v="1502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x v="1503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x v="150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x v="1505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x v="1506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x v="1507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x v="1508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x v="1509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x v="1510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x v="1511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x v="1512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x v="1513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x v="1514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x v="1515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x v="1516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x v="1517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x v="1518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x v="1519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x v="1520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x v="152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x v="1522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x v="1523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x v="1524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x v="1525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x v="1526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x v="1527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x v="1528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x v="1529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x v="1530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x v="1531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x v="1532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x v="1533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x v="1534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x v="1535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x v="1536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x v="153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x v="1538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x v="153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x v="1540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x v="1541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x v="1542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x v="1543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x v="1545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x v="1546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x v="1548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x v="154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x v="1550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x v="1552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x v="1556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x v="1557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x v="1558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x v="155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x v="1560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x v="1561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x v="1563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x v="1564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x v="1565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x v="1566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x v="1567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x v="1568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x v="0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x v="1570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x v="1571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x v="1572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x v="1573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x v="1574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x v="1575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x v="1576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x v="1577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x v="1578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x v="1579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x v="1581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x v="1582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x v="1583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x v="1585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x v="1587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x v="1590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x v="159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x v="1593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x v="1594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x v="1595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x v="1596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x v="159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x v="1600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x v="1601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x v="1602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x v="1603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x v="1604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x v="1605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x v="1606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x v="1607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x v="1608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x v="16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x v="16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x v="1611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x v="1612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x v="1613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x v="1614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x v="1615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x v="1616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x v="1617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x v="1618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x v="1619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x v="162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x v="1621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x v="1622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x v="1623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x v="1624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x v="1625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x v="1626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x v="1627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x v="1628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x v="1629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x v="1630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x v="163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x v="1632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x v="1633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x v="1634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x v="1635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x v="1636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x v="1637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x v="163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x v="1639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x v="1640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x v="1641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x v="1642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x v="1643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x v="1644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x v="1645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x v="1646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x v="164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x v="1648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x v="1649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x v="1650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x v="1651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x v="1652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x v="1653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x v="1654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x v="1655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x v="1656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x v="1657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x v="1658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x v="1659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x v="166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x v="166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x v="1662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x v="1663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x v="1664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x v="1665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x v="1666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x v="1667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x v="1668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x v="1669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x v="1670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x v="1671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x v="1672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x v="1673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x v="1674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x v="1675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x v="1676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x v="1677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x v="1678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x v="1679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x v="1680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x v="1681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x v="1683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x v="1684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x v="1685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x v="1686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x v="1687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x v="1688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x v="1689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x v="1690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x v="1691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x v="1692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x v="1693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x v="169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x v="1695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x v="1697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x v="1699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x v="170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x v="1701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x v="1702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x v="1703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x v="1704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x v="1707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x v="1709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x v="1710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x v="1711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x v="1713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x v="1714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x v="171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x v="1716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x v="1717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x v="0"/>
    <n v="1463201940"/>
    <x v="1718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x v="1719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x v="1720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x v="1722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x v="1723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x v="1724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x v="1725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x v="1726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x v="172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x v="1728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x v="1734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x v="173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x v="1736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x v="1737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x v="1738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x v="1739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x v="174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x v="1742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x v="1743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x v="1744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x v="1745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x v="1746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x v="1747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x v="1748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x v="1749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x v="1750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x v="1751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x v="175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x v="1753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x v="1754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x v="1755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x v="1756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x v="1757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x v="1758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x v="175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x v="1760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x v="1761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x v="1762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x v="1763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x v="1764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x v="1765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x v="1767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x v="1768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x v="176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x v="1770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x v="1771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x v="1772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x v="1773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x v="1774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x v="1775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x v="1776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x v="1777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x v="1778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x v="1779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x v="178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x v="1781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x v="1782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x v="1783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x v="1784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x v="178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x v="1786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x v="178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x v="1788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x v="1789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x v="1790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x v="1791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x v="179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x v="1793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x v="1794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x v="1795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x v="179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x v="1797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x v="1798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x v="1799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x v="180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x v="1801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x v="1802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x v="1803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x v="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x v="1805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x v="1806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x v="1807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x v="1808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x v="180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x v="1810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x v="1811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x v="1812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x v="1814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x v="1816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x v="181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x v="1819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x v="182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x v="1821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x v="182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x v="1823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x v="0"/>
    <n v="1389146880"/>
    <x v="1824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x v="1825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x v="1826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x v="1827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x v="1828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x v="1829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x v="1830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x v="1831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x v="1832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x v="183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x v="1834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x v="1835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x v="1836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x v="1837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x v="1838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x v="1839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x v="184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x v="1841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x v="1842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x v="1843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x v="184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x v="1845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x v="1846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x v="1847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x v="184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x v="184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x v="185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x v="1851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x v="18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x v="1853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x v="1854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x v="1855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x v="1856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x v="1857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x v="1858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x v="185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x v="1860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x v="1862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x v="1863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x v="1864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x v="1865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x v="1866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x v="1867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x v="1868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x v="1870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x v="187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x v="187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x v="1873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x v="1874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x v="1875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x v="187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x v="18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x v="1881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x v="188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x v="1883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x v="1884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x v="1885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x v="1886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x v="1887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x v="1888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x v="1889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x v="1890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x v="1891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x v="1892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x v="1893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x v="1894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x v="1895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x v="1896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x v="1897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x v="1898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x v="1899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x v="1900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x v="1901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x v="1902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x v="1903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x v="1904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x v="1905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x v="1906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x v="1907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x v="1908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x v="190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x v="1910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x v="1911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x v="1912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x v="1913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x v="1914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x v="1915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x v="1916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x v="1917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x v="1918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x v="191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x v="1920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x v="1921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x v="1922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x v="1923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x v="1924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x v="1925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x v="192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x v="1927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x v="1928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x v="1929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x v="1930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x v="1931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x v="1932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x v="1933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x v="1934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x v="1935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x v="1936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x v="1937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x v="1938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x v="1939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x v="1940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x v="194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x v="1942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x v="1943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x v="1944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x v="1945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x v="1946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x v="1947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x v="1948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x v="1949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x v="1950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x v="1951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x v="1952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x v="1953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x v="1954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x v="1955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x v="1956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x v="1957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x v="1958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x v="1959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x v="1960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x v="1961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x v="1962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x v="1963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x v="1964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x v="1965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x v="1966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x v="1967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x v="1968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x v="1969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x v="1970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x v="197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x v="1972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x v="1973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x v="1974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x v="1975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x v="1976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x v="1977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x v="1978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x v="1979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x v="1980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x v="1981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x v="1983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x v="1984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x v="1985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x v="1986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x v="1987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x v="0"/>
    <n v="1440094742"/>
    <x v="1988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x v="1989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x v="1990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x v="1991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x v="1992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x v="1995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x v="199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x v="1999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x v="2000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x v="2001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x v="2002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x v="2003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x v="2004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x v="2005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x v="2006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x v="2007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x v="2008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x v="2009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x v="2010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x v="2011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x v="2012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x v="2013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x v="2014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x v="2015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x v="2016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x v="2017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x v="2018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x v="2019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x v="2020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x v="2021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x v="202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x v="202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x v="202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x v="2025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x v="2026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x v="2027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x v="2028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x v="2029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x v="2030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x v="2031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x v="2032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x v="2033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x v="2034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x v="2035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x v="2036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x v="2037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x v="2038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x v="2039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x v="0"/>
    <n v="1384557303"/>
    <x v="2040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x v="2041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x v="2042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x v="2043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x v="204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x v="2045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x v="2046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x v="2047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x v="2048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x v="2049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x v="2050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x v="2051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x v="2052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x v="2053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x v="2054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x v="2055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x v="2056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x v="2057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x v="2058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x v="2059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x v="206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x v="2061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x v="2062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x v="2063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x v="2064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x v="2065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x v="2066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x v="2067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x v="2068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x v="2069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x v="2070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x v="2071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x v="207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x v="2073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x v="2074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x v="2075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x v="2076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x v="2077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x v="2078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x v="2079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x v="208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x v="2081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x v="2082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x v="2083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x v="2084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x v="2085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x v="2086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x v="2087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x v="2088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x v="2089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x v="2090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x v="2091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x v="209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x v="2093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x v="2094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x v="2095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x v="2096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x v="2097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x v="2098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x v="0"/>
    <n v="1435808400"/>
    <x v="2099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x v="2100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x v="2101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x v="2102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x v="2103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x v="210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x v="2105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x v="2106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x v="2107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x v="2108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x v="2109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x v="2110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x v="2111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x v="2112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x v="2113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x v="2114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x v="2115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x v="2116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x v="2117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x v="2118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x v="2119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x v="2120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x v="2121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x v="2122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x v="2123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x v="2124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x v="2125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x v="2126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x v="2127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x v="2128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x v="2129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x v="2130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x v="213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x v="213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x v="2133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x v="2134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x v="2135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x v="213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x v="2137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x v="2138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x v="2139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x v="2140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x v="2142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x v="2143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x v="2144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x v="2145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x v="2146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x v="2147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x v="2148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x v="2150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x v="2151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x v="2152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x v="2153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x v="2154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x v="215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x v="215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x v="2157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x v="2158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x v="2159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x v="2160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x v="2161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x v="2162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x v="2163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x v="216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x v="216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x v="2166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x v="216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x v="2168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x v="2169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x v="2170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x v="2171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x v="2172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x v="217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x v="2174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x v="2175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x v="2176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x v="217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x v="2178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x v="2179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x v="2180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x v="2181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x v="2182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x v="2183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x v="2184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x v="2185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x v="2186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x v="2187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x v="2188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x v="2189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x v="2190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x v="2191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x v="2192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x v="2193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x v="2194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x v="2195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x v="2196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x v="2197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x v="2198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x v="2199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x v="2200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x v="2201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x v="2202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x v="2203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x v="2204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x v="2205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x v="2206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x v="2207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x v="2208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x v="2209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x v="22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x v="2211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x v="2212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x v="2213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x v="2214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x v="2215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x v="2216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x v="2217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x v="2218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x v="2219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x v="2220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x v="2221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x v="2222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x v="2223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x v="2224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x v="222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x v="2226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x v="2227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x v="2228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x v="2229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x v="2230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x v="223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x v="2232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x v="2233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x v="2234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x v="2235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x v="2236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x v="2237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x v="2238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x v="2239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x v="2240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x v="2241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x v="2242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x v="2243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x v="2244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x v="2245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x v="2246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x v="2247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x v="224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x v="2249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x v="2250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x v="2251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x v="2252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x v="2253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x v="2254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x v="2255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x v="225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x v="2257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x v="2258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x v="2259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x v="226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x v="2261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x v="2262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x v="226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x v="226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x v="2265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x v="2266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x v="226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x v="2268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x v="2269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x v="2270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x v="2271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x v="2272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x v="2273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x v="2274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x v="2275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x v="2276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x v="2277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x v="2278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x v="227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x v="2280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x v="2281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x v="2282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x v="2283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x v="2284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x v="2285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x v="2286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x v="2287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x v="2288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x v="2289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x v="229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x v="2291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x v="2292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x v="2293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x v="2294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x v="2295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x v="229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x v="2297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x v="2298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x v="229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x v="2300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x v="2301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x v="2302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x v="2303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x v="2304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x v="2305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x v="2306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x v="2307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x v="2308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x v="2309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x v="2310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x v="2311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x v="2312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x v="2313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x v="2314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x v="2315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x v="2316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x v="2317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x v="2318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x v="2319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x v="232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x v="232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x v="2322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x v="2323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x v="2324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x v="2325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x v="2326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x v="2327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x v="2328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x v="2329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x v="2330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x v="2331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x v="2332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x v="2333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x v="2334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x v="2335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x v="2336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x v="2337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x v="2338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x v="233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x v="2340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x v="2343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x v="2344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x v="2346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x v="2347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x v="234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x v="2351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x v="2354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x v="2355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x v="2359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x v="236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x v="2362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x v="2366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x v="2367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x v="2368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x v="2370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x v="2372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x v="2373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x v="2374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x v="237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x v="2380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x v="2381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x v="2382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x v="2383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x v="2384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x v="2385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x v="2387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x v="2388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x v="2389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x v="2391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x v="2393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x v="2394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x v="2396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x v="2401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x v="2402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x v="2403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x v="240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x v="2406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x v="2407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x v="2408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x v="2409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x v="2411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x v="2413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x v="2414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x v="2415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x v="2416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x v="2418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x v="2420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x v="2421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x v="2422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x v="2423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x v="2424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x v="2425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x v="2427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x v="2428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x v="2429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x v="2430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x v="2431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x v="2432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x v="243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x v="2435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x v="2436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x v="2438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x v="2440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x v="2441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x v="2442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x v="2443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x v="2444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x v="2445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x v="2446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x v="2447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x v="2448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x v="2449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x v="2450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x v="2451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x v="2452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x v="2453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x v="2454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x v="2455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x v="2456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x v="2457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x v="245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x v="2459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x v="2460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x v="2461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x v="2462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x v="2463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x v="2464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x v="2465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x v="2466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x v="2467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x v="2468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x v="246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x v="2470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x v="2471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x v="2472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x v="2473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x v="2474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x v="247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x v="2476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x v="2477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x v="2478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x v="2479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x v="2480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x v="2481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x v="2482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x v="248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x v="2484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x v="2485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x v="248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x v="248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x v="248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x v="248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x v="2490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x v="2491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x v="2492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x v="2493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x v="249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x v="249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x v="2496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x v="2497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x v="2498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x v="2499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x v="2500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x v="2501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x v="2502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x v="2506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x v="250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x v="2510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x v="2514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x v="2515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x v="2517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x v="2519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x v="25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x v="2522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x v="2523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x v="2524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x v="2525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x v="2526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x v="2527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x v="2528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x v="2529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x v="2530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x v="2531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x v="2532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x v="2533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x v="2534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x v="253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x v="253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x v="2537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x v="2538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x v="2539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x v="2540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x v="2541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x v="2542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x v="2543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x v="2544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x v="2545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x v="2546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x v="2547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x v="2548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x v="2549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x v="2550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x v="2551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x v="2552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x v="2553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x v="2554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x v="2555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x v="2556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x v="2557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x v="2558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x v="2559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x v="2560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x v="2562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x v="2565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x v="2567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x v="2568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x v="2569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x v="2570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x v="257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x v="2579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x v="2580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x v="2581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x v="2582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x v="2583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x v="2585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x v="258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x v="2587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x v="2588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x v="2589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x v="2591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x v="2592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x v="2594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x v="2595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x v="2596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x v="259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x v="2598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x v="2599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x v="26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x v="2601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x v="2602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x v="2603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x v="2604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x v="2605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x v="2606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x v="2607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x v="260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x v="2609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x v="2610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x v="2611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x v="2612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x v="2613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x v="2614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x v="2615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x v="2616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x v="2617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x v="2618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x v="2619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x v="2620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x v="2621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x v="2622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x v="2623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x v="2624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x v="2625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x v="2626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x v="2627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x v="2628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x v="2629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x v="2630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x v="2631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x v="2632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x v="2633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x v="2634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x v="2635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x v="2636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x v="2637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x v="2638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x v="2639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x v="2640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x v="2641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x v="2643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x v="2644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x v="2645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x v="2646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x v="2647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x v="2648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x v="2649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x v="2650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x v="2651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x v="2652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x v="2653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x v="2654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x v="0"/>
    <n v="1455048000"/>
    <x v="2655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x v="2656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x v="2657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x v="2658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x v="0"/>
    <n v="1429321210"/>
    <x v="2659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x v="2660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x v="2661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x v="2662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x v="2663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x v="2664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x v="2665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x v="2666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x v="2667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x v="5"/>
    <n v="1447079520"/>
    <x v="2668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x v="2669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x v="267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x v="2671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x v="2672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x v="2673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x v="2674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x v="2675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x v="2676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x v="2677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x v="2678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x v="2679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x v="3"/>
    <n v="1459915491"/>
    <x v="2680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x v="2681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x v="2682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x v="2683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x v="2684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x v="2685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x v="2688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x v="2689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x v="2690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x v="2691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x v="2692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x v="2693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x v="2694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x v="2695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x v="2696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x v="2697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x v="269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x v="2700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x v="2701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x v="2702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x v="2703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x v="270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x v="2705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x v="2706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x v="2707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x v="2708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x v="2709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x v="2710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x v="2711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x v="2712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x v="2713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x v="2714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x v="2715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x v="2716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x v="2717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x v="2718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x v="2719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x v="2720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x v="2721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x v="2722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x v="2723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x v="2724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x v="272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x v="2726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x v="2727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x v="2728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x v="2729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x v="2730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x v="2731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x v="2732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x v="2733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x v="2734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x v="2735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x v="2736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x v="273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x v="2738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x v="2739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x v="2740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x v="2741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x v="2742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x v="2744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x v="2745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x v="2746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x v="274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x v="2748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x v="2749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x v="2752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x v="275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x v="2755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x v="2756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x v="2757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x v="2758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x v="2759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x v="2761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x v="2762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x v="2763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x v="2764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x v="2766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x v="2767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x v="2768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x v="2769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x v="277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x v="2773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x v="2774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x v="2775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x v="27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x v="2777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x v="2778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x v="2779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x v="2781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x v="2782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x v="2783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x v="2784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x v="2785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x v="2786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x v="2787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x v="2788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x v="2789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x v="2790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x v="2791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x v="2792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x v="2793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x v="2794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x v="2795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x v="2796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x v="2797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x v="2798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x v="2799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x v="2800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x v="2801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x v="2802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x v="2803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x v="2804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x v="2805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x v="2806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x v="2807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x v="2808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x v="2809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x v="2810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x v="2811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x v="2812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x v="2813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x v="2814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x v="2815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x v="2816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x v="2817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x v="2818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x v="281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x v="2820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x v="2821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x v="282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x v="2823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x v="2824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x v="2825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x v="2826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x v="2827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x v="2828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x v="2829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x v="2830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x v="2831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x v="2832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x v="28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x v="2834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x v="2835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x v="2836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x v="2837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x v="2838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x v="2839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x v="2840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x v="2841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x v="2844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x v="2845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x v="2848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x v="2849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x v="2850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x v="2852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x v="2854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x v="2855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x v="2856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x v="2857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x v="2859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x v="2860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x v="2861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x v="2862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x v="286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x v="2864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x v="2866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x v="2867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x v="2868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x v="2869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x v="2870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x v="2871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x v="2873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x v="2874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x v="2875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x v="2877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x v="2878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x v="2879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x v="2880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x v="2882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x v="2883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x v="2884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x v="2885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x v="2886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x v="2887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x v="2889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x v="2890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x v="2891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x v="2892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x v="2893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x v="2895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x v="2896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x v="2897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x v="2898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x v="2900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x v="2901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x v="2902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x v="2903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x v="2904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x v="2905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x v="290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x v="290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x v="2908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x v="2909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x v="2910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x v="2911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x v="2912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x v="2913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x v="291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x v="2915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x v="2916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x v="291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x v="2918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x v="291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x v="292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x v="2921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x v="2922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x v="2923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x v="2924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x v="2925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x v="2926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x v="2927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x v="2928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x v="2929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x v="2930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x v="2931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x v="2932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x v="293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x v="293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x v="2935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x v="2936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x v="2937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x v="2938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x v="2939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x v="2940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x v="2941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x v="2942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x v="2944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x v="2946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x v="294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x v="2948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x v="2949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x v="2951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x v="2952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x v="2953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x v="2955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x v="2956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x v="2957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x v="2961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x v="2962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x v="2963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x v="2964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x v="2965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x v="2966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x v="2967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x v="2968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x v="2969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x v="2970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x v="2971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x v="2972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x v="2973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x v="2974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x v="2975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x v="2976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x v="2977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x v="2978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x v="2979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x v="298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x v="2981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x v="2982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x v="2983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x v="2984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x v="2985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x v="298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x v="2987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x v="2988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x v="2989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x v="299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x v="2991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x v="2992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x v="2993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x v="2994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x v="2995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x v="2996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x v="2997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x v="2998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x v="2999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x v="300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x v="3001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x v="300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x v="3003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x v="300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x v="30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x v="3006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x v="3007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x v="3008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x v="3009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x v="3010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x v="3011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x v="3012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x v="3013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x v="3014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x v="3015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x v="3016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x v="3017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x v="3018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x v="3019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x v="3020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x v="3021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x v="3022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x v="3023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x v="3024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x v="3025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x v="3026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x v="3027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x v="3028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x v="3029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x v="3030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x v="3031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x v="3032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x v="3033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x v="3034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x v="3035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x v="3036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x v="3037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x v="3038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x v="3039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x v="3040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x v="3041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x v="3042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x v="3043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x v="3044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x v="304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x v="304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x v="3047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x v="3048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x v="3049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x v="305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x v="3051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x v="3052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x v="305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x v="3055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x v="3058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x v="3059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x v="3060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x v="306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x v="3063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x v="3064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x v="3065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x v="3066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x v="3067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x v="3068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x v="3069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x v="3070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x v="307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x v="307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x v="3073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x v="3074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x v="3075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x v="3076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x v="3077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x v="3078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x v="3079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x v="3080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x v="308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x v="3083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x v="3084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x v="3085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x v="3086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x v="3087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x v="3088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x v="3089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x v="3090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x v="3091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x v="309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x v="3093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x v="3094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x v="3095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x v="309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x v="3097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x v="3098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x v="3099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x v="3100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x v="3101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x v="3102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x v="3103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x v="3104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x v="3105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x v="310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x v="3107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x v="3108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x v="3109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x v="3110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x v="3111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x v="3112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x v="3113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x v="3115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x v="3116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x v="3117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x v="3118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x v="3119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x v="3120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x v="3121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x v="0"/>
    <n v="1478733732"/>
    <x v="312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x v="3123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x v="3124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x v="0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x v="3126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x v="3128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x v="312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x v="3130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x v="3131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x v="3132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x v="3133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x v="3134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x v="3135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x v="3136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x v="3137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x v="3139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x v="3140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x v="3141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x v="3142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x v="3144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x v="314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x v="3147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x v="3148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x v="3149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x v="3150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x v="3151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x v="3152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x v="3153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x v="3154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x v="315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x v="3156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x v="3157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x v="3158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x v="3159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x v="3160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x v="3161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x v="31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x v="3163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x v="3164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x v="3165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x v="3166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x v="3167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x v="3168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x v="3169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x v="3170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x v="3171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x v="3172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x v="3173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x v="3174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x v="3175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x v="3176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x v="3177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x v="3178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x v="3179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x v="3180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x v="3181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x v="3182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x v="3183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x v="3184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x v="3185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x v="3186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x v="3187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x v="3188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x v="3189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x v="3191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x v="3192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x v="3193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x v="3195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x v="3196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x v="3197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x v="3198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x v="3199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x v="3200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x v="3201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x v="3202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x v="3203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x v="3205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x v="3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x v="3208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x v="3209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x v="3210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x v="3211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x v="3212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x v="3213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x v="3214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x v="3215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x v="3216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x v="3217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x v="3218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x v="3219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x v="3220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x v="3221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x v="3222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x v="3223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x v="3224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x v="3225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x v="3226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x v="3227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x v="3228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x v="3229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x v="3230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x v="3231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x v="3232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x v="3233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x v="3234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x v="3235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x v="3236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x v="3237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x v="323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x v="3239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x v="3240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x v="3241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x v="324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x v="3243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x v="3244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x v="3245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x v="3246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x v="3247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x v="3248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x v="3249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x v="3250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x v="3251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x v="3252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x v="3253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x v="3254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x v="325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x v="3256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x v="3257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x v="3258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x v="3259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x v="3260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x v="3261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x v="3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x v="3263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x v="3264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x v="326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x v="3266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x v="3267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x v="326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x v="3269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x v="3270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x v="3271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x v="3272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x v="3273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x v="3274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x v="3275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x v="3276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x v="3277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x v="3278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x v="327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x v="3280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x v="3281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x v="3282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x v="3283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x v="3284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x v="0"/>
    <n v="1488258000"/>
    <x v="3285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x v="3286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x v="3287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x v="3288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x v="3289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x v="3290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x v="3291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x v="3292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x v="3293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x v="329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x v="3295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x v="3296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x v="3297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x v="329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x v="3299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x v="3300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x v="3301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x v="3302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x v="3303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x v="3304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x v="3305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x v="3306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x v="3307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x v="3308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x v="3309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x v="3310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x v="3311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x v="3312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x v="3313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x v="3314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x v="3315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x v="3316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x v="3317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x v="3318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x v="3319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x v="3320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x v="3321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x v="3322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x v="3323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x v="3324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x v="3325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x v="3326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x v="3327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x v="3328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x v="3329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x v="3330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x v="3331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x v="3332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x v="3333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x v="3334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x v="3335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x v="333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x v="333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x v="3338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x v="3339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x v="3340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x v="334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x v="3342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x v="3343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x v="3344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x v="3345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x v="3346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x v="3347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x v="3348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x v="3349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x v="3350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x v="3351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x v="3352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x v="3353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x v="3354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x v="3355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x v="3356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x v="3357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x v="3358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x v="3359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x v="3360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x v="3361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x v="3362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x v="3363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x v="3364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x v="3365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x v="3366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x v="3367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x v="3368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x v="3369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x v="3370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x v="3371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x v="3372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x v="3373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x v="3374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x v="3375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x v="3376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x v="3377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x v="3378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x v="3379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x v="3380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x v="3381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x v="3382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x v="3383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x v="3384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x v="3385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x v="338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x v="3387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x v="3388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x v="3389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x v="3390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x v="3391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x v="3392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x v="3393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x v="3394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x v="3395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x v="3396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x v="3397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x v="3398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x v="3399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x v="3400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x v="3401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x v="3402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x v="3403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x v="3404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x v="3405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x v="340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x v="3407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x v="3408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x v="3409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x v="341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x v="3411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x v="341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x v="3413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x v="3414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x v="3415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x v="3416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x v="3417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x v="3418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x v="3419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x v="3420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x v="3421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x v="3422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x v="3423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x v="342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x v="3425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x v="3426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x v="3427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x v="3428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x v="3429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x v="3430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x v="3431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x v="3432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x v="3433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x v="3434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x v="3435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x v="3436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x v="3437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x v="3438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x v="3439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x v="3440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x v="344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x v="344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x v="3443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x v="3444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x v="3445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x v="3446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x v="3447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x v="3448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x v="3449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x v="3450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x v="3451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x v="3452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x v="3453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x v="3454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x v="3455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x v="3456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x v="34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x v="3458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x v="3459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x v="3460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x v="3461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x v="3462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x v="3463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x v="3464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x v="3465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x v="3466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x v="0"/>
    <n v="1426864032"/>
    <x v="3467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x v="3468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x v="3469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x v="3470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x v="3471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x v="3472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x v="3473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x v="3474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x v="3475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x v="3476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x v="3477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x v="3478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x v="3479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x v="3480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x v="3481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x v="3482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x v="3483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x v="3484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x v="3485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x v="3486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x v="3487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x v="3488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x v="3489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x v="3490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x v="3491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x v="3492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x v="3493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x v="3494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x v="3495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x v="349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x v="3497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x v="3498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x v="3499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x v="3500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x v="3501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x v="3502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x v="3503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x v="3504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x v="350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x v="3506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x v="350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x v="3508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x v="3509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x v="3510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x v="3511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x v="351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x v="3513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x v="3514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x v="3515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x v="3516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x v="3517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x v="3518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x v="3519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x v="3520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x v="3521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x v="3522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x v="3523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x v="3524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x v="3525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x v="3526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x v="3527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x v="352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x v="3529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x v="3530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x v="3531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x v="3532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x v="3533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x v="3534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x v="3535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x v="3536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x v="3537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x v="3538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x v="3539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x v="3540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x v="3541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x v="354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x v="3543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x v="3544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x v="3545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x v="3546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x v="3547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x v="3548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x v="3549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x v="3550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x v="3551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x v="3552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x v="3553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x v="3554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x v="3555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x v="3556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x v="3557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x v="3558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x v="3559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x v="3560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x v="3561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x v="3562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x v="3563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x v="3564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x v="3565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x v="3566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x v="3567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x v="3568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x v="3569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x v="3570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x v="3571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x v="357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x v="3573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x v="3574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x v="3575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x v="3576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x v="3577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x v="3578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x v="3579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x v="3580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x v="3581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x v="35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x v="3583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x v="358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x v="3585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x v="3586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x v="3587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x v="3588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x v="3589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x v="3590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x v="3591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x v="3592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x v="3593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x v="3594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x v="3595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x v="3596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x v="3597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x v="3598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x v="3599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x v="3600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x v="3601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x v="3602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x v="3603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x v="3604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x v="3605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x v="3606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x v="3607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x v="3608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x v="3609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x v="3610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x v="361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x v="3612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x v="3613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x v="3614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x v="3615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x v="3616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x v="3617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x v="3618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x v="3619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x v="3620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x v="3621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x v="3622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x v="3623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x v="3624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x v="3625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x v="3626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x v="362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x v="3629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x v="363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x v="3631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x v="3632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x v="3633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x v="363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x v="3635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x v="3637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x v="3638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x v="3639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x v="364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x v="3642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x v="3644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x v="3645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x v="3646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x v="364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x v="3648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x v="3649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x v="3650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x v="3651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x v="365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x v="3653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x v="3654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x v="3655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x v="365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x v="3657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x v="3658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x v="3659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x v="3660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x v="3661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x v="3662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x v="3663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x v="3664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x v="3665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x v="3666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x v="3667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x v="3668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x v="3669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x v="3670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x v="3671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x v="3672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x v="3673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x v="3674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x v="3675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x v="3676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x v="3677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x v="367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x v="3679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x v="3680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x v="3681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x v="3682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x v="3683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x v="3684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x v="3685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x v="3686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x v="3687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x v="3688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x v="368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x v="3690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x v="3691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x v="3692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x v="3693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x v="3694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x v="3695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x v="369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x v="3697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x v="3698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x v="3699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x v="37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x v="3701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x v="3702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x v="3703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x v="370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x v="3705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x v="3706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x v="3707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x v="3708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x v="3709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x v="3710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x v="3711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x v="3712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x v="3713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x v="3714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x v="3715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x v="3716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x v="3717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x v="3718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x v="3719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x v="3720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x v="3721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x v="3722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x v="3723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x v="3724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x v="3725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x v="3726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x v="3727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x v="3728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x v="3729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x v="3730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x v="3731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x v="3732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x v="3734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x v="3735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x v="3736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x v="3737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x v="3738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x v="3739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x v="3740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x v="3742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x v="3745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x v="3746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x v="3747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x v="3748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x v="3749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x v="3750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x v="3751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x v="3752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x v="3753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x v="3754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x v="3755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x v="3756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x v="3757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x v="375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x v="3759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x v="3760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x v="3761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x v="3762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x v="3763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x v="3764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x v="3765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x v="3766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x v="376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x v="3768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x v="376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x v="377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x v="3771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x v="3772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x v="3773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x v="3774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x v="3775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x v="3776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x v="3777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x v="3778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x v="3779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x v="3780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x v="3781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x v="3782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x v="3783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x v="3784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x v="3785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x v="3786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x v="3787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x v="3788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x v="3789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x v="379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x v="3793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x v="379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x v="3795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x v="379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x v="3797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x v="379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x v="3799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x v="3800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x v="3801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x v="3803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x v="3805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x v="3806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x v="3807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x v="3808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x v="3809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x v="3810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x v="3811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x v="3812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x v="3813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x v="3814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x v="3815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x v="3816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x v="3817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x v="3818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x v="3819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x v="3820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x v="3821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x v="3822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x v="3823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x v="3824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x v="3825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x v="3826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x v="3827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x v="3828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x v="3829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x v="3830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x v="3831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x v="3832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x v="3833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x v="3834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x v="3835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x v="3836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x v="3837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x v="3838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x v="3839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x v="3840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x v="3841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x v="384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x v="3843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x v="384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x v="3845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x v="3846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x v="3847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x v="3848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x v="3849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x v="3850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x v="3851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x v="3852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x v="3853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x v="3854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x v="3855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x v="3856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x v="3857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x v="3858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x v="3859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x v="386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x v="0"/>
    <n v="1415828820"/>
    <x v="3861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x v="3862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x v="386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x v="3865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x v="3866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x v="3867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x v="3868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x v="3869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x v="3870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x v="3871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x v="3876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x v="3877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x v="3878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x v="388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x v="3881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x v="2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x v="3887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x v="388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x v="3889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x v="3890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x v="3891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x v="3893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x v="3894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x v="3895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x v="3896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x v="3897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x v="3898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x v="3899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x v="3900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x v="3901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x v="390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x v="3904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x v="3905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x v="3906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x v="3907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x v="3908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x v="3909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x v="3910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x v="3911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x v="3912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x v="3913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x v="3914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x v="3915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x v="3917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x v="3918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x v="3919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x v="392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x v="3922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x v="3923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x v="3924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x v="3925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x v="3926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x v="3927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x v="3928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x v="3929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x v="3932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x v="3933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x v="3934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x v="3935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x v="3937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x v="3938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x v="393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x v="3940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x v="3941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x v="3943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x v="3945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x v="3946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x v="3947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x v="3949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x v="395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x v="3951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x v="3952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x v="3955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x v="3957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x v="3958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x v="3959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x v="3960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x v="3961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x v="3962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x v="3964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x v="3965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x v="3966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x v="396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x v="3968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x v="3969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x v="3970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x v="3971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x v="3972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x v="3973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x v="3974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x v="3976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x v="3977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x v="3978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x v="3979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x v="3980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x v="3981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x v="3982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x v="3983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x v="398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x v="3985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x v="3986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x v="3987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x v="3988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x v="3990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x v="3991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x v="3992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x v="3993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x v="3994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x v="3995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x v="3996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x v="3998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x v="3999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x v="4000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x v="4001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x v="4002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x v="4003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x v="4004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x v="400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x v="4006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x v="4007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x v="4008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x v="4009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x v="4010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x v="4011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x v="401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x v="4015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x v="4016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x v="4017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x v="401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x v="4019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x v="4020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x v="4021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x v="4022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x v="4024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x v="4025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x v="4027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x v="4028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x v="4030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x v="4032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x v="4033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x v="4034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x v="4035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x v="4036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x v="4037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x v="4038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x v="4039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x v="4040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x v="4041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x v="4042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x v="4044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x v="4045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x v="4046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x v="4047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x v="4048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x v="4049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x v="4050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x v="4052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x v="4053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x v="4055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x v="4056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x v="4057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x v="4058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x v="4059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x v="4060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x v="4062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x v="4063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x v="4064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x v="4065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x v="4066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x v="4067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x v="4068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x v="4069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x v="407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x v="4072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x v="4073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x v="4074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x v="4075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x v="4077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x v="4079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x v="4081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x v="4082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x v="4083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x v="4084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x v="408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x v="4086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x v="4088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x v="4089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x v="4090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x v="409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x v="4092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x v="4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x v="4094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x v="4095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x v="4096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x v="4099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x v="4102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x v="4103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x v="410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x v="4105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x v="410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x v="4107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x v="4108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x v="4110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x v="4111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x v="4112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x v="411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x v="13"/>
    <m/>
    <x v="4114"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A78201-8CF9-E647-A211-CB3A031134C0}" name="PivotTable5" cacheId="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chartFormat="1">
  <location ref="A4:G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ame="Date Created Conversion"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20782-4DDD-D043-A4A5-1ABFC1856D3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15" firstHeaderRow="1" firstDataRow="2" firstDataCol="1" rowPageCount="1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n="food"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80ACA-FE5F-834F-9D6D-E12BACF331D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7" firstHeaderRow="1" firstDataRow="2" firstDataCol="1" rowPageCount="1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790E3-95F1-CF47-A4CA-EB436DD024A4}">
  <dimension ref="A1:G19"/>
  <sheetViews>
    <sheetView workbookViewId="0">
      <selection activeCell="B12" sqref="B1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1.5" bestFit="1" customWidth="1"/>
    <col min="10" max="10" width="11.83203125" bestFit="1" customWidth="1"/>
    <col min="11" max="11" width="11.5" bestFit="1" customWidth="1"/>
    <col min="12" max="12" width="16" bestFit="1" customWidth="1"/>
    <col min="13" max="13" width="15.6640625" bestFit="1" customWidth="1"/>
  </cols>
  <sheetData>
    <row r="1" spans="1:7" x14ac:dyDescent="0.2">
      <c r="A1" s="9" t="s">
        <v>8382</v>
      </c>
      <c r="B1" t="s">
        <v>8310</v>
      </c>
    </row>
    <row r="2" spans="1:7" x14ac:dyDescent="0.2">
      <c r="A2" s="9" t="s">
        <v>8381</v>
      </c>
      <c r="B2" t="s">
        <v>8310</v>
      </c>
    </row>
    <row r="4" spans="1:7" x14ac:dyDescent="0.2">
      <c r="A4" s="9" t="s">
        <v>8368</v>
      </c>
      <c r="B4" s="9" t="s">
        <v>8314</v>
      </c>
    </row>
    <row r="5" spans="1:7" x14ac:dyDescent="0.2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8313</v>
      </c>
    </row>
    <row r="6" spans="1:7" x14ac:dyDescent="0.2">
      <c r="A6" s="10" t="s">
        <v>8312</v>
      </c>
      <c r="B6" s="8"/>
      <c r="C6" s="8"/>
      <c r="D6" s="8"/>
      <c r="E6" s="8"/>
      <c r="F6" s="8"/>
      <c r="G6" s="8"/>
    </row>
    <row r="7" spans="1:7" x14ac:dyDescent="0.2">
      <c r="A7" s="10" t="s">
        <v>8369</v>
      </c>
      <c r="B7" s="8">
        <v>34</v>
      </c>
      <c r="C7" s="8">
        <v>149</v>
      </c>
      <c r="D7" s="8">
        <v>2</v>
      </c>
      <c r="E7" s="8">
        <v>182</v>
      </c>
      <c r="F7" s="8"/>
      <c r="G7" s="8">
        <v>367</v>
      </c>
    </row>
    <row r="8" spans="1:7" x14ac:dyDescent="0.2">
      <c r="A8" s="10" t="s">
        <v>8370</v>
      </c>
      <c r="B8" s="8">
        <v>27</v>
      </c>
      <c r="C8" s="8">
        <v>106</v>
      </c>
      <c r="D8" s="8">
        <v>18</v>
      </c>
      <c r="E8" s="8">
        <v>202</v>
      </c>
      <c r="F8" s="8"/>
      <c r="G8" s="8">
        <v>353</v>
      </c>
    </row>
    <row r="9" spans="1:7" x14ac:dyDescent="0.2">
      <c r="A9" s="10" t="s">
        <v>8371</v>
      </c>
      <c r="B9" s="8">
        <v>28</v>
      </c>
      <c r="C9" s="8">
        <v>108</v>
      </c>
      <c r="D9" s="8">
        <v>30</v>
      </c>
      <c r="E9" s="8">
        <v>180</v>
      </c>
      <c r="F9" s="8"/>
      <c r="G9" s="8">
        <v>346</v>
      </c>
    </row>
    <row r="10" spans="1:7" x14ac:dyDescent="0.2">
      <c r="A10" s="10" t="s">
        <v>8372</v>
      </c>
      <c r="B10" s="8">
        <v>27</v>
      </c>
      <c r="C10" s="8">
        <v>102</v>
      </c>
      <c r="D10" s="8"/>
      <c r="E10" s="8">
        <v>192</v>
      </c>
      <c r="F10" s="8"/>
      <c r="G10" s="8">
        <v>321</v>
      </c>
    </row>
    <row r="11" spans="1:7" x14ac:dyDescent="0.2">
      <c r="A11" s="10" t="s">
        <v>8373</v>
      </c>
      <c r="B11" s="8">
        <v>26</v>
      </c>
      <c r="C11" s="8">
        <v>126</v>
      </c>
      <c r="D11" s="8"/>
      <c r="E11" s="8">
        <v>234</v>
      </c>
      <c r="F11" s="8"/>
      <c r="G11" s="8">
        <v>386</v>
      </c>
    </row>
    <row r="12" spans="1:7" x14ac:dyDescent="0.2">
      <c r="A12" s="10" t="s">
        <v>8374</v>
      </c>
      <c r="B12" s="8">
        <v>27</v>
      </c>
      <c r="C12" s="8">
        <v>147</v>
      </c>
      <c r="D12" s="8"/>
      <c r="E12" s="8">
        <v>211</v>
      </c>
      <c r="F12" s="8"/>
      <c r="G12" s="8">
        <v>385</v>
      </c>
    </row>
    <row r="13" spans="1:7" x14ac:dyDescent="0.2">
      <c r="A13" s="10" t="s">
        <v>8375</v>
      </c>
      <c r="B13" s="8">
        <v>43</v>
      </c>
      <c r="C13" s="8">
        <v>150</v>
      </c>
      <c r="D13" s="8"/>
      <c r="E13" s="8">
        <v>194</v>
      </c>
      <c r="F13" s="8"/>
      <c r="G13" s="8">
        <v>387</v>
      </c>
    </row>
    <row r="14" spans="1:7" x14ac:dyDescent="0.2">
      <c r="A14" s="10" t="s">
        <v>8376</v>
      </c>
      <c r="B14" s="8">
        <v>33</v>
      </c>
      <c r="C14" s="8">
        <v>134</v>
      </c>
      <c r="D14" s="8"/>
      <c r="E14" s="8">
        <v>166</v>
      </c>
      <c r="F14" s="8"/>
      <c r="G14" s="8">
        <v>333</v>
      </c>
    </row>
    <row r="15" spans="1:7" x14ac:dyDescent="0.2">
      <c r="A15" s="10" t="s">
        <v>8377</v>
      </c>
      <c r="B15" s="8">
        <v>24</v>
      </c>
      <c r="C15" s="8">
        <v>127</v>
      </c>
      <c r="D15" s="8"/>
      <c r="E15" s="8">
        <v>147</v>
      </c>
      <c r="F15" s="8"/>
      <c r="G15" s="8">
        <v>298</v>
      </c>
    </row>
    <row r="16" spans="1:7" x14ac:dyDescent="0.2">
      <c r="A16" s="10" t="s">
        <v>8378</v>
      </c>
      <c r="B16" s="8">
        <v>20</v>
      </c>
      <c r="C16" s="8">
        <v>149</v>
      </c>
      <c r="D16" s="8"/>
      <c r="E16" s="8">
        <v>183</v>
      </c>
      <c r="F16" s="8"/>
      <c r="G16" s="8">
        <v>352</v>
      </c>
    </row>
    <row r="17" spans="1:7" x14ac:dyDescent="0.2">
      <c r="A17" s="10" t="s">
        <v>8379</v>
      </c>
      <c r="B17" s="8">
        <v>37</v>
      </c>
      <c r="C17" s="8">
        <v>114</v>
      </c>
      <c r="D17" s="8"/>
      <c r="E17" s="8">
        <v>183</v>
      </c>
      <c r="F17" s="8"/>
      <c r="G17" s="8">
        <v>334</v>
      </c>
    </row>
    <row r="18" spans="1:7" x14ac:dyDescent="0.2">
      <c r="A18" s="10" t="s">
        <v>8380</v>
      </c>
      <c r="B18" s="8">
        <v>23</v>
      </c>
      <c r="C18" s="8">
        <v>118</v>
      </c>
      <c r="D18" s="8"/>
      <c r="E18" s="8">
        <v>111</v>
      </c>
      <c r="F18" s="8"/>
      <c r="G18" s="8">
        <v>252</v>
      </c>
    </row>
    <row r="19" spans="1:7" x14ac:dyDescent="0.2">
      <c r="A19" s="10" t="s">
        <v>8313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1" topLeftCell="A2" activePane="bottomLeft" state="frozen"/>
      <selection pane="bottomLeft" activeCell="G3" sqref="G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83203125" customWidth="1"/>
    <col min="16" max="16" width="15.1640625" customWidth="1"/>
    <col min="17" max="17" width="24.1640625" bestFit="1" customWidth="1"/>
    <col min="18" max="18" width="1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IF(L2&gt;0, E2/L2,0)</f>
        <v>63.917582417582416</v>
      </c>
      <c r="Q2" s="7" t="str">
        <f>LEFT(N2, SEARCH("/",N2,1)-1)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IF(L3&gt;0, E3/L3,0)</f>
        <v>185.48101265822785</v>
      </c>
      <c r="Q3" t="str">
        <f>LEFT(N3,SEARCH("/",N3,1)-1)</f>
        <v>film &amp; video</v>
      </c>
      <c r="R3" t="str">
        <f>RIGHT(N3,LEN(N3)-FIND("/",N3))</f>
        <v>television</v>
      </c>
      <c r="S3" s="11">
        <f>(((J3/60)/60)/24)+DATE(1970,1,1)</f>
        <v>42766.600497685184</v>
      </c>
      <c r="T3" s="11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>LEFT(N4,SEARCH("/",N4,1)-1)</f>
        <v>film &amp; video</v>
      </c>
      <c r="R4" t="str">
        <f t="shared" ref="R4:R67" si="3">RIGHT(N4,LEN(N4)-FIND("/",N4))</f>
        <v>television</v>
      </c>
      <c r="S4" s="11">
        <f t="shared" ref="S4:S67" si="4">(((J4/60)/60)/24)+DATE(1970,1,1)</f>
        <v>42405.702349537038</v>
      </c>
      <c r="T4" s="11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ref="Q5:Q68" si="5">LEFT(N5,SEARCH("/",N5,1)-1)</f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5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5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5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5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5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5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5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5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5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5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5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5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5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5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5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5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5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5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5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5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5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5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5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5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5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5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5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5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5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5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5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5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5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5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5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5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5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5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5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5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5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5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5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5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5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5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5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5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5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5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5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5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5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5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5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5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5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5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5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5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5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 s="6">
        <f t="shared" ref="P67:P130" si="7">IF(L67&gt;0, E67/L67,0)</f>
        <v>132.05263157894737</v>
      </c>
      <c r="Q67" t="str">
        <f t="shared" si="5"/>
        <v>film &amp; video</v>
      </c>
      <c r="R67" t="str">
        <f t="shared" si="3"/>
        <v>shorts</v>
      </c>
      <c r="S67" s="11">
        <f t="shared" si="4"/>
        <v>41835.821226851855</v>
      </c>
      <c r="T67" s="11">
        <f t="shared" ref="T67:T130" si="8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5"/>
        <v>film &amp; video</v>
      </c>
      <c r="R68" t="str">
        <f t="shared" ref="R68:R131" si="9">RIGHT(N68,LEN(N68)-FIND("/",N68))</f>
        <v>shorts</v>
      </c>
      <c r="S68" s="11">
        <f t="shared" ref="S68:S131" si="10">(((J68/60)/60)/24)+DATE(1970,1,1)</f>
        <v>42539.849768518514</v>
      </c>
      <c r="T68" s="11">
        <f t="shared" si="8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ref="Q69:Q132" si="11">LEFT(N69,SEARCH("/",N69,1)-1)</f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8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11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8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11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8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11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8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11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8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11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8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11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8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11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8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11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8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11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8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11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8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11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8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11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8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11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8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11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8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11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8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11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8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11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8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11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8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11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8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11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8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11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8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11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8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11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8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11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8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11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8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11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8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11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8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11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8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11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8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11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8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11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8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11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8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11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8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11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8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11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8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11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8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11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8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11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8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11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8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11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8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11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8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11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8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11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8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11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8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11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8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11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8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11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8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11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8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11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8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11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8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11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8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11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8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11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8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11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8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11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8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11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8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11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8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11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8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11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8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11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8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11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8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s="6">
        <f t="shared" ref="P131:P194" si="13">IF(L131&gt;0, E131/L131,0)</f>
        <v>0</v>
      </c>
      <c r="Q131" t="str">
        <f t="shared" si="11"/>
        <v>film &amp; video</v>
      </c>
      <c r="R131" t="str">
        <f t="shared" si="9"/>
        <v>science fiction</v>
      </c>
      <c r="S131" s="11">
        <f t="shared" si="10"/>
        <v>41882.937303240738</v>
      </c>
      <c r="T131" s="11">
        <f t="shared" ref="T131:T194" si="14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1"/>
        <v>film &amp; video</v>
      </c>
      <c r="R132" t="str">
        <f t="shared" ref="R132:R195" si="15">RIGHT(N132,LEN(N132)-FIND("/",N132))</f>
        <v>science fiction</v>
      </c>
      <c r="S132" s="11">
        <f t="shared" ref="S132:S195" si="16">(((J132/60)/60)/24)+DATE(1970,1,1)</f>
        <v>41778.915416666663</v>
      </c>
      <c r="T132" s="11">
        <f t="shared" si="14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ref="Q133:Q196" si="17">LEFT(N133,SEARCH("/",N133,1)-1)</f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4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7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4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7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4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7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4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7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4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7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4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7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4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7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4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7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4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7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4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7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4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7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4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7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4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7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4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7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4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7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4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7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4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7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4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7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4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7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4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7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4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7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4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7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4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7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4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7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4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7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4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7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4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7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4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7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4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7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4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7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4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7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4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7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4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7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4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7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4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7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4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7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4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7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4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7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4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7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4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7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4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7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4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7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4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7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4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7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4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7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4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7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4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7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4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7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4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7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4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7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4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7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4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7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4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7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4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7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4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7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4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7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4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7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4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7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4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7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4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7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4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7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4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s="6">
        <f t="shared" ref="P195:P258" si="19">IF(L195&gt;0, E195/L195,0)</f>
        <v>0</v>
      </c>
      <c r="Q195" t="str">
        <f t="shared" si="17"/>
        <v>film &amp; video</v>
      </c>
      <c r="R195" t="str">
        <f t="shared" si="15"/>
        <v>drama</v>
      </c>
      <c r="S195" s="11">
        <f t="shared" si="16"/>
        <v>41911.934791666667</v>
      </c>
      <c r="T195" s="11">
        <f t="shared" ref="T195:T258" si="20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17"/>
        <v>film &amp; video</v>
      </c>
      <c r="R196" t="str">
        <f t="shared" ref="R196:R259" si="21">RIGHT(N196,LEN(N196)-FIND("/",N196))</f>
        <v>drama</v>
      </c>
      <c r="S196" s="11">
        <f t="shared" ref="S196:S259" si="22">(((J196/60)/60)/24)+DATE(1970,1,1)</f>
        <v>42375.996886574074</v>
      </c>
      <c r="T196" s="11">
        <f t="shared" si="20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ref="Q197:Q260" si="23">LEFT(N197,SEARCH("/",N197,1)-1)</f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0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3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0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3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0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3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0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3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0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3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0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3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0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3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0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3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0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3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0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3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0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3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0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3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0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3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0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3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0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3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0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3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0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3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0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3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0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3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0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3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0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3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0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3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0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3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0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3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0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3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0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3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0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3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0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3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0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3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0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3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0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3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0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3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0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3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0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3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0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3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0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3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0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3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0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3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0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3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0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3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0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3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0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3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0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3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0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3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0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3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0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3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0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3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0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3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0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3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0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3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0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3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0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3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0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3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0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3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0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3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0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3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0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3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0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3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0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3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0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3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0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3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0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 s="6">
        <f t="shared" ref="P259:P322" si="25">IF(L259&gt;0, E259/L259,0)</f>
        <v>66.70405357142856</v>
      </c>
      <c r="Q259" t="str">
        <f t="shared" si="23"/>
        <v>film &amp; video</v>
      </c>
      <c r="R259" t="str">
        <f t="shared" si="21"/>
        <v>documentary</v>
      </c>
      <c r="S259" s="11">
        <f t="shared" si="22"/>
        <v>42479.626875000002</v>
      </c>
      <c r="T259" s="11">
        <f t="shared" ref="T259:T322" si="26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3"/>
        <v>film &amp; video</v>
      </c>
      <c r="R260" t="str">
        <f t="shared" ref="R260:R323" si="27">RIGHT(N260,LEN(N260)-FIND("/",N260))</f>
        <v>documentary</v>
      </c>
      <c r="S260" s="11">
        <f t="shared" ref="S260:S323" si="28">(((J260/60)/60)/24)+DATE(1970,1,1)</f>
        <v>40682.051689814813</v>
      </c>
      <c r="T260" s="11">
        <f t="shared" si="26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ref="Q261:Q324" si="29">LEFT(N261,SEARCH("/",N261,1)-1)</f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6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9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6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9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6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9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6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9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6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9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6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9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6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9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6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9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6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9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6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9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6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9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6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9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6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9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6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9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6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9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6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9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6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9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6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9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6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9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6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9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6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9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6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9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6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9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6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9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6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9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6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9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6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9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6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9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6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9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6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9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6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9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6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9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6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9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6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9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6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9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6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9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6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9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6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9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6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9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6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9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6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9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6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9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6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9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6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9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6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9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6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9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6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9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6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9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6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9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6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9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6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9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6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9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6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9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6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9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6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9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6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9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6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9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6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9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6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9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6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9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6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9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6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 s="6">
        <f t="shared" ref="P323:P386" si="31">IF(L323&gt;0, E323/L323,0)</f>
        <v>106.62314540059347</v>
      </c>
      <c r="Q323" t="str">
        <f t="shared" si="29"/>
        <v>film &amp; video</v>
      </c>
      <c r="R323" t="str">
        <f t="shared" si="27"/>
        <v>documentary</v>
      </c>
      <c r="S323" s="11">
        <f t="shared" si="28"/>
        <v>42647.446597222224</v>
      </c>
      <c r="T323" s="11">
        <f t="shared" ref="T323:T386" si="32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29"/>
        <v>film &amp; video</v>
      </c>
      <c r="R324" t="str">
        <f t="shared" ref="R324:R387" si="33">RIGHT(N324,LEN(N324)-FIND("/",N324))</f>
        <v>documentary</v>
      </c>
      <c r="S324" s="11">
        <f t="shared" ref="S324:S387" si="34">(((J324/60)/60)/24)+DATE(1970,1,1)</f>
        <v>42473.57</v>
      </c>
      <c r="T324" s="11">
        <f t="shared" si="3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ref="Q325:Q388" si="35">LEFT(N325,SEARCH("/",N325,1)-1)</f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5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5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5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5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5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5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5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5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5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5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5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5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5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5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5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5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5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5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5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5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5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5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5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5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5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5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5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5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5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5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5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5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5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5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5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5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5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5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5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5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5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5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5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5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5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5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5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5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5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5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5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5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5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5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5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5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5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5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5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5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5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 s="6">
        <f t="shared" ref="P387:P450" si="37">IF(L387&gt;0, E387/L387,0)</f>
        <v>111.79535864978902</v>
      </c>
      <c r="Q387" t="str">
        <f t="shared" si="35"/>
        <v>film &amp; video</v>
      </c>
      <c r="R387" t="str">
        <f t="shared" si="33"/>
        <v>documentary</v>
      </c>
      <c r="S387" s="11">
        <f t="shared" si="34"/>
        <v>41934.584502314814</v>
      </c>
      <c r="T387" s="11">
        <f t="shared" ref="T387:T450" si="38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5"/>
        <v>film &amp; video</v>
      </c>
      <c r="R388" t="str">
        <f t="shared" ref="R388:R451" si="39">RIGHT(N388,LEN(N388)-FIND("/",N388))</f>
        <v>documentary</v>
      </c>
      <c r="S388" s="11">
        <f t="shared" ref="S388:S451" si="40">(((J388/60)/60)/24)+DATE(1970,1,1)</f>
        <v>42211.951284722221</v>
      </c>
      <c r="T388" s="11">
        <f t="shared" si="38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ref="Q389:Q452" si="41">LEFT(N389,SEARCH("/",N389,1)-1)</f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38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41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38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41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38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41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38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41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38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41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38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41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38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41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38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41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38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41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38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41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38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41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38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41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38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41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38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41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38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41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38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41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38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41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38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41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38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41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38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41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38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41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38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41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38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41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38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41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38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41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38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41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38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41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38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41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38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41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38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41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38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41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38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41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38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41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38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41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38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41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38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41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38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41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38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41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38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41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38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41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38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41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38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41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38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41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38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41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38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41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38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41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38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41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38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41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38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41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38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41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38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41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38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41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38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41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38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41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38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41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38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41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38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41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38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41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38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41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38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41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38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41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38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 s="6">
        <f t="shared" ref="P451:P514" si="43">IF(L451&gt;0, E451/L451,0)</f>
        <v>9</v>
      </c>
      <c r="Q451" t="str">
        <f t="shared" si="41"/>
        <v>film &amp; video</v>
      </c>
      <c r="R451" t="str">
        <f t="shared" si="39"/>
        <v>animation</v>
      </c>
      <c r="S451" s="11">
        <f t="shared" si="40"/>
        <v>41534.568113425928</v>
      </c>
      <c r="T451" s="11">
        <f t="shared" ref="T451:T514" si="44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1"/>
        <v>film &amp; video</v>
      </c>
      <c r="R452" t="str">
        <f t="shared" ref="R452:R515" si="45">RIGHT(N452,LEN(N452)-FIND("/",N452))</f>
        <v>animation</v>
      </c>
      <c r="S452" s="11">
        <f t="shared" ref="S452:S515" si="46">(((J452/60)/60)/24)+DATE(1970,1,1)</f>
        <v>41654.946759259255</v>
      </c>
      <c r="T452" s="11">
        <f t="shared" si="44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ref="Q453:Q516" si="47">LEFT(N453,SEARCH("/",N453,1)-1)</f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4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7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4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7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4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7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4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7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4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7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4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7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4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7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4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7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4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7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4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7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4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7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4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7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4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7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4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7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4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7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4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7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4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7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4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7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4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7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4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7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4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7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4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7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4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7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4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7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4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7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4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7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4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7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4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7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4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7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4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7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4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7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4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7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4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7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4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7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4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7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4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7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4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7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4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7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4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7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4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7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4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7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4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7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4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7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4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7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4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7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4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7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4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7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4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7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4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7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4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7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4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7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4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7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4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7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4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7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4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7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4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7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4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7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4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7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4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7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4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7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4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7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4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 s="6">
        <f t="shared" ref="P515:P578" si="49">IF(L515&gt;0, E515/L515,0)</f>
        <v>102.38235294117646</v>
      </c>
      <c r="Q515" t="str">
        <f t="shared" si="47"/>
        <v>film &amp; video</v>
      </c>
      <c r="R515" t="str">
        <f t="shared" si="45"/>
        <v>animation</v>
      </c>
      <c r="S515" s="11">
        <f t="shared" si="46"/>
        <v>42552.653993055559</v>
      </c>
      <c r="T515" s="11">
        <f t="shared" ref="T515:T578" si="50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47"/>
        <v>film &amp; video</v>
      </c>
      <c r="R516" t="str">
        <f t="shared" ref="R516:R579" si="51">RIGHT(N516,LEN(N516)-FIND("/",N516))</f>
        <v>animation</v>
      </c>
      <c r="S516" s="11">
        <f t="shared" ref="S516:S579" si="52">(((J516/60)/60)/24)+DATE(1970,1,1)</f>
        <v>41830.613969907405</v>
      </c>
      <c r="T516" s="11">
        <f t="shared" si="50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ref="Q517:Q580" si="53">LEFT(N517,SEARCH("/",N517,1)-1)</f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0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3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0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3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0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3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0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3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0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3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0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3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0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3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0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3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0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3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0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3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0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3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0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3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0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3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0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3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0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3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0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3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0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3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0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3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0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3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0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3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0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3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0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3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0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3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0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3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0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3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0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3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0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3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0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3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0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3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0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3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0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3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0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3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0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3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0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3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0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3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0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3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0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3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0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3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0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3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0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3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0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3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0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3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0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3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0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3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0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3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0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3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0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3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0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3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0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3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0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3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0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3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0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3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0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3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0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3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0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3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0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3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0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3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0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3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0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3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0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3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0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3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0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</f>
        <v>2E-3</v>
      </c>
      <c r="P579" s="6">
        <f t="shared" ref="P579:P642" si="55">IF(L579&gt;0, E579/L579,0)</f>
        <v>10</v>
      </c>
      <c r="Q579" t="str">
        <f t="shared" si="53"/>
        <v>technology</v>
      </c>
      <c r="R579" t="str">
        <f t="shared" si="51"/>
        <v>web</v>
      </c>
      <c r="S579" s="11">
        <f t="shared" si="52"/>
        <v>42450.589143518519</v>
      </c>
      <c r="T579" s="11">
        <f t="shared" ref="T579:T642" si="56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3"/>
        <v>technology</v>
      </c>
      <c r="R580" t="str">
        <f t="shared" ref="R580:R643" si="57">RIGHT(N580,LEN(N580)-FIND("/",N580))</f>
        <v>web</v>
      </c>
      <c r="S580" s="11">
        <f t="shared" ref="S580:S643" si="58">(((J580/60)/60)/24)+DATE(1970,1,1)</f>
        <v>42230.578622685185</v>
      </c>
      <c r="T580" s="11">
        <f t="shared" si="56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ref="Q581:Q644" si="59">LEFT(N581,SEARCH("/",N581,1)-1)</f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6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9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6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9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6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9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6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9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6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9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6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9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6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9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6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9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6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9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6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9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6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9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6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9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6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9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6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9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6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9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6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9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6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9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6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9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6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9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6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9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6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9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6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9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6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9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6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9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6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9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6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9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6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9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6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9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6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9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6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9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6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9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6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9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6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9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6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9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6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9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6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9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6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9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6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9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6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9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6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9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6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9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6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9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6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9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6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9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6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9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6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9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6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9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6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9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6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9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6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9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6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9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6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9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6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9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6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9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6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9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6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9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6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9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6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9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6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9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6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9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6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9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6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</f>
        <v>1.1916249999999999</v>
      </c>
      <c r="P643" s="6">
        <f t="shared" ref="P643:P706" si="61">IF(L643&gt;0, E643/L643,0)</f>
        <v>151.31746031746033</v>
      </c>
      <c r="Q643" t="str">
        <f t="shared" si="59"/>
        <v>technology</v>
      </c>
      <c r="R643" t="str">
        <f t="shared" si="57"/>
        <v>wearables</v>
      </c>
      <c r="S643" s="11">
        <f t="shared" si="58"/>
        <v>42199.57</v>
      </c>
      <c r="T643" s="11">
        <f t="shared" ref="T643:T706" si="6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59"/>
        <v>technology</v>
      </c>
      <c r="R644" t="str">
        <f t="shared" ref="R644:R707" si="63">RIGHT(N644,LEN(N644)-FIND("/",N644))</f>
        <v>wearables</v>
      </c>
      <c r="S644" s="11">
        <f t="shared" ref="S644:S707" si="64">(((J644/60)/60)/24)+DATE(1970,1,1)</f>
        <v>42199.651319444441</v>
      </c>
      <c r="T644" s="11">
        <f t="shared" si="6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ref="Q645:Q708" si="65">LEFT(N645,SEARCH("/",N645,1)-1)</f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5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5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5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5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5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5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5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5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5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5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5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5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5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5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5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5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5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5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5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5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5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5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5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5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5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5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5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5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5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5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5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5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5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5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5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5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5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5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5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5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5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5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5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5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5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5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5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5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5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5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5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5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5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5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5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5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5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5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5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5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5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</f>
        <v>9.7699999999999992E-3</v>
      </c>
      <c r="P707" s="6">
        <f t="shared" ref="P707:P770" si="67">IF(L707&gt;0, E707/L707,0)</f>
        <v>195.4</v>
      </c>
      <c r="Q707" t="str">
        <f t="shared" si="65"/>
        <v>technology</v>
      </c>
      <c r="R707" t="str">
        <f t="shared" si="63"/>
        <v>wearables</v>
      </c>
      <c r="S707" s="11">
        <f t="shared" si="64"/>
        <v>42726.491643518515</v>
      </c>
      <c r="T707" s="11">
        <f t="shared" ref="T707:T770" si="68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5"/>
        <v>technology</v>
      </c>
      <c r="R708" t="str">
        <f t="shared" ref="R708:R771" si="69">RIGHT(N708,LEN(N708)-FIND("/",N708))</f>
        <v>wearables</v>
      </c>
      <c r="S708" s="11">
        <f t="shared" ref="S708:S771" si="70">(((J708/60)/60)/24)+DATE(1970,1,1)</f>
        <v>42676.995173611111</v>
      </c>
      <c r="T708" s="11">
        <f t="shared" si="68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ref="Q709:Q772" si="71">LEFT(N709,SEARCH("/",N709,1)-1)</f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68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71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68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71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68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71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68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71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68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71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68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71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68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71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68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71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68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71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68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71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68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71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68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71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68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71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68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71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68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71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68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71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68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71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68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71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68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71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68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71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68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71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68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71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68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71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68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71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68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71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68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71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68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71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68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71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68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71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68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71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68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71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68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71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68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71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68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71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68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71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68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71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68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71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68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71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68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71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68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71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68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71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68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71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68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71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68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71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68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71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68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71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68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71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68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71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68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71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68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71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68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71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68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71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68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71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68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71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68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71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68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71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68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71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68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71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68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71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68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71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68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71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68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</f>
        <v>0.41399999999999998</v>
      </c>
      <c r="P771" s="6">
        <f t="shared" ref="P771:P834" si="73">IF(L771&gt;0, E771/L771,0)</f>
        <v>31.846153846153847</v>
      </c>
      <c r="Q771" t="str">
        <f t="shared" si="71"/>
        <v>publishing</v>
      </c>
      <c r="R771" t="str">
        <f t="shared" si="69"/>
        <v>fiction</v>
      </c>
      <c r="S771" s="11">
        <f t="shared" si="70"/>
        <v>41604.996458333335</v>
      </c>
      <c r="T771" s="11">
        <f t="shared" ref="T771:T834" si="74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1"/>
        <v>publishing</v>
      </c>
      <c r="R772" t="str">
        <f t="shared" ref="R772:R835" si="75">RIGHT(N772,LEN(N772)-FIND("/",N772))</f>
        <v>fiction</v>
      </c>
      <c r="S772" s="11">
        <f t="shared" ref="S772:S835" si="76">(((J772/60)/60)/24)+DATE(1970,1,1)</f>
        <v>41289.999641203707</v>
      </c>
      <c r="T772" s="11">
        <f t="shared" si="74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ref="Q773:Q836" si="77">LEFT(N773,SEARCH("/",N773,1)-1)</f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4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7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4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7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4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7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4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7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4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7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4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7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4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7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4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7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4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7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4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7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4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7"/>
        <v>music</v>
      </c>
      <c r="R784" t="str">
        <f t="shared" si="75"/>
        <v>rock</v>
      </c>
      <c r="S784" s="11">
        <f t="shared" si="76"/>
        <v>41116.758125</v>
      </c>
      <c r="T784" s="11">
        <f t="shared" si="74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7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4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7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4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7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4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7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4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7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4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7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4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7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4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7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4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7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4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7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4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7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4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7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4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7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4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7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4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7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4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7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4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7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4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7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4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7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4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7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4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7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4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7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4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7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4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7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4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7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4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7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4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7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4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7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4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7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4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7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4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7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4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7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4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7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4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7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4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7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4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7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4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7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4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7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4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7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4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7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4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7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4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7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4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7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4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7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4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7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4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7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4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7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4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7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4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7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4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7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4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</f>
        <v>1.0166666666666666</v>
      </c>
      <c r="P835" s="6">
        <f t="shared" ref="P835:P898" si="79">IF(L835&gt;0, E835/L835,0)</f>
        <v>148.78048780487805</v>
      </c>
      <c r="Q835" t="str">
        <f t="shared" si="77"/>
        <v>music</v>
      </c>
      <c r="R835" t="str">
        <f t="shared" si="75"/>
        <v>rock</v>
      </c>
      <c r="S835" s="11">
        <f t="shared" si="76"/>
        <v>41718.878182870372</v>
      </c>
      <c r="T835" s="11">
        <f t="shared" ref="T835:T898" si="80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77"/>
        <v>music</v>
      </c>
      <c r="R836" t="str">
        <f t="shared" ref="R836:R899" si="81">RIGHT(N836,LEN(N836)-FIND("/",N836))</f>
        <v>rock</v>
      </c>
      <c r="S836" s="11">
        <f t="shared" ref="S836:S899" si="82">(((J836/60)/60)/24)+DATE(1970,1,1)</f>
        <v>41422.822824074072</v>
      </c>
      <c r="T836" s="11">
        <f t="shared" si="80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ref="Q837:Q900" si="83">LEFT(N837,SEARCH("/",N837,1)-1)</f>
        <v>music</v>
      </c>
      <c r="R837" t="str">
        <f t="shared" si="81"/>
        <v>rock</v>
      </c>
      <c r="S837" s="11">
        <f t="shared" si="82"/>
        <v>41005.45784722222</v>
      </c>
      <c r="T837" s="11">
        <f t="shared" si="80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3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0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3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0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3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0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3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0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3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0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3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0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3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0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3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0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3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0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3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0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3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0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3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0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3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0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3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0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3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0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3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0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3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0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3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0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3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0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3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0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3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0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3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0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3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0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3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0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3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0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3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0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3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0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3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0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3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0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3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0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3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0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3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0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3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0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3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0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3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0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3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0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3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0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3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0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3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0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3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0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3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0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3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0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3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0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3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0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3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0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3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0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3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0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3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0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3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0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3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0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3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0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3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0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3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0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3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0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3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0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3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0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3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0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3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0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3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0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3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0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3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0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</f>
        <v>0</v>
      </c>
      <c r="P899" s="6">
        <f t="shared" ref="P899:P962" si="85">IF(L899&gt;0, E899/L899,0)</f>
        <v>0</v>
      </c>
      <c r="Q899" t="str">
        <f t="shared" si="83"/>
        <v>music</v>
      </c>
      <c r="R899" t="str">
        <f t="shared" si="81"/>
        <v>indie rock</v>
      </c>
      <c r="S899" s="11">
        <f t="shared" si="82"/>
        <v>41211.688750000001</v>
      </c>
      <c r="T899" s="11">
        <f t="shared" ref="T899:T962" si="86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3"/>
        <v>music</v>
      </c>
      <c r="R900" t="str">
        <f t="shared" ref="R900:R963" si="87">RIGHT(N900,LEN(N900)-FIND("/",N900))</f>
        <v>indie rock</v>
      </c>
      <c r="S900" s="11">
        <f t="shared" ref="S900:S963" si="88">(((J900/60)/60)/24)+DATE(1970,1,1)</f>
        <v>40878.758217592593</v>
      </c>
      <c r="T900" s="11">
        <f t="shared" si="86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ref="Q901:Q964" si="89">LEFT(N901,SEARCH("/",N901,1)-1)</f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6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9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6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9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6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9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6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9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6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9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6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9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6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9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6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9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6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9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6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9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6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9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6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9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6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9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6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9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6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9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6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9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6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9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6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9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6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9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6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9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6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9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6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9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6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9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6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9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6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9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6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9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6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9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6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9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6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9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6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9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6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9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6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9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6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9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6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9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6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9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6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9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6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9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6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9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6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9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6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9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6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9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6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9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6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9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6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9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6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9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6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9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6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9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6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9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6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9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6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9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6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9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6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9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6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9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6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9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6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9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6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9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6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9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6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9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6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9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6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9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6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9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6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</f>
        <v>0.42188421052631581</v>
      </c>
      <c r="P963" s="6">
        <f t="shared" ref="P963:P1026" si="91">IF(L963&gt;0, E963/L963,0)</f>
        <v>364.35454545454547</v>
      </c>
      <c r="Q963" t="str">
        <f t="shared" si="89"/>
        <v>technology</v>
      </c>
      <c r="R963" t="str">
        <f t="shared" si="87"/>
        <v>wearables</v>
      </c>
      <c r="S963" s="11">
        <f t="shared" si="88"/>
        <v>42740.693692129629</v>
      </c>
      <c r="T963" s="11">
        <f t="shared" ref="T963:T1026" si="92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89"/>
        <v>technology</v>
      </c>
      <c r="R964" t="str">
        <f t="shared" ref="R964:R1027" si="93">RIGHT(N964,LEN(N964)-FIND("/",N964))</f>
        <v>wearables</v>
      </c>
      <c r="S964" s="11">
        <f t="shared" ref="S964:S1027" si="94">(((J964/60)/60)/24)+DATE(1970,1,1)</f>
        <v>42373.712418981479</v>
      </c>
      <c r="T964" s="11">
        <f t="shared" si="9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ref="Q965:Q1028" si="95">LEFT(N965,SEARCH("/",N965,1)-1)</f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5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5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5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5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5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5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5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5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5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5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5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5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5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5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5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5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5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5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5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5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5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5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5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5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5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5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5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5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5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5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5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5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5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5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5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5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5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5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5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5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5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5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5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5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5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5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5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5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5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5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5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5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5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5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5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5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5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5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5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5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5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</f>
        <v>1.099283142857143</v>
      </c>
      <c r="P1027" s="6">
        <f t="shared" ref="P1027:P1090" si="97">IF(L1027&gt;0, E1027/L1027,0)</f>
        <v>71.848571428571432</v>
      </c>
      <c r="Q1027" t="str">
        <f t="shared" si="95"/>
        <v>music</v>
      </c>
      <c r="R1027" t="str">
        <f t="shared" si="93"/>
        <v>electronic music</v>
      </c>
      <c r="S1027" s="11">
        <f t="shared" si="94"/>
        <v>42049.833761574075</v>
      </c>
      <c r="T1027" s="11">
        <f t="shared" ref="T1027:T1090" si="98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5"/>
        <v>music</v>
      </c>
      <c r="R1028" t="str">
        <f t="shared" ref="R1028:R1091" si="99">RIGHT(N1028,LEN(N1028)-FIND("/",N1028))</f>
        <v>electronic music</v>
      </c>
      <c r="S1028" s="11">
        <f t="shared" ref="S1028:S1091" si="100">(((J1028/60)/60)/24)+DATE(1970,1,1)</f>
        <v>42426.407592592594</v>
      </c>
      <c r="T1028" s="11">
        <f t="shared" si="98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ref="Q1029:Q1092" si="101">LEFT(N1029,SEARCH("/",N1029,1)-1)</f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98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101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98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101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98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101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98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101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98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101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98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101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98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101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98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101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98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101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98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101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98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101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98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101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98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101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98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101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98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101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98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101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98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101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98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101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98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101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98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101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98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101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98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101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98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101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98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101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98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101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98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101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98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101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98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101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98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101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98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101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98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101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98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101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98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101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98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101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98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101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98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101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98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101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98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101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98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101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98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101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98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101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98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101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98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101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98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101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98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101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98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101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98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101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98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101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98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101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98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101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98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101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98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101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98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101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98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101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98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101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98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101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98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101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98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101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98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101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98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101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98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101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98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</f>
        <v>7.8266666666666665E-2</v>
      </c>
      <c r="P1091" s="6">
        <f t="shared" ref="P1091:P1154" si="103">IF(L1091&gt;0, E1091/L1091,0)</f>
        <v>23.959183673469386</v>
      </c>
      <c r="Q1091" t="str">
        <f t="shared" si="101"/>
        <v>games</v>
      </c>
      <c r="R1091" t="str">
        <f t="shared" si="99"/>
        <v>video games</v>
      </c>
      <c r="S1091" s="11">
        <f t="shared" si="100"/>
        <v>42151.189525462964</v>
      </c>
      <c r="T1091" s="11">
        <f t="shared" ref="T1091:T1154" si="104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1"/>
        <v>games</v>
      </c>
      <c r="R1092" t="str">
        <f t="shared" ref="R1092:R1155" si="105">RIGHT(N1092,LEN(N1092)-FIND("/",N1092))</f>
        <v>video games</v>
      </c>
      <c r="S1092" s="11">
        <f t="shared" ref="S1092:S1155" si="106">(((J1092/60)/60)/24)+DATE(1970,1,1)</f>
        <v>42123.185798611114</v>
      </c>
      <c r="T1092" s="11">
        <f t="shared" si="104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ref="Q1093:Q1156" si="107">LEFT(N1093,SEARCH("/",N1093,1)-1)</f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4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7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4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7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4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7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4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7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4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7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4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7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4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7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4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7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4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7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4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7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4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7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4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7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4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7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4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7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4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7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4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7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4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7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4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7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4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7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4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7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4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7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4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7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4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7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4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7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4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7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4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7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4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7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4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7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4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7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4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7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4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7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4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7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4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7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4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7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4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7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4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7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4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7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4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7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4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7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4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7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4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7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4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7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4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7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4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7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4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7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4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7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4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7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4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7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4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7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4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7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4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7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4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7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4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7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4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7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4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7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4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7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4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7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4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7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4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7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4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7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4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7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4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</f>
        <v>6.2500000000000003E-3</v>
      </c>
      <c r="P1155" s="6">
        <f t="shared" ref="P1155:P1218" si="109">IF(L1155&gt;0, E1155/L1155,0)</f>
        <v>50</v>
      </c>
      <c r="Q1155" t="str">
        <f t="shared" si="107"/>
        <v>food</v>
      </c>
      <c r="R1155" t="str">
        <f t="shared" si="105"/>
        <v>food trucks</v>
      </c>
      <c r="S1155" s="11">
        <f t="shared" si="106"/>
        <v>42143.714178240742</v>
      </c>
      <c r="T1155" s="11">
        <f t="shared" ref="T1155:T1218" si="110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07"/>
        <v>food</v>
      </c>
      <c r="R1156" t="str">
        <f t="shared" ref="R1156:R1219" si="111">RIGHT(N1156,LEN(N1156)-FIND("/",N1156))</f>
        <v>food trucks</v>
      </c>
      <c r="S1156" s="11">
        <f t="shared" ref="S1156:S1219" si="112">(((J1156/60)/60)/24)+DATE(1970,1,1)</f>
        <v>42223.108865740738</v>
      </c>
      <c r="T1156" s="11">
        <f t="shared" si="110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ref="Q1157:Q1220" si="113">LEFT(N1157,SEARCH("/",N1157,1)-1)</f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0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3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0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3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0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3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0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3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0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3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0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3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0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3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0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3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0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3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0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3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0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3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0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3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0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3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0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3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0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3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0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3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0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3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0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3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0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3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0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3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0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3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0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3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0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3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0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3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0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3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0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3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0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3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0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3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0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3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0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3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0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3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0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3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0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3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0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3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0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3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0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3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0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3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0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3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0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3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0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3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0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3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0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3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0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3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0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3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0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3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0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3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0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3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0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3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0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3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0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3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0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3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0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3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0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3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0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3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0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3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0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3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0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3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0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3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0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3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0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3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0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3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0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</f>
        <v>1.026</v>
      </c>
      <c r="P1219" s="6">
        <f t="shared" ref="P1219:P1282" si="115">IF(L1219&gt;0, E1219/L1219,0)</f>
        <v>148.57377049180329</v>
      </c>
      <c r="Q1219" t="str">
        <f t="shared" si="113"/>
        <v>photography</v>
      </c>
      <c r="R1219" t="str">
        <f t="shared" si="111"/>
        <v>photobooks</v>
      </c>
      <c r="S1219" s="11">
        <f t="shared" si="112"/>
        <v>42535.809490740736</v>
      </c>
      <c r="T1219" s="11">
        <f t="shared" ref="T1219:T1282" si="116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3"/>
        <v>photography</v>
      </c>
      <c r="R1220" t="str">
        <f t="shared" ref="R1220:R1283" si="117">RIGHT(N1220,LEN(N1220)-FIND("/",N1220))</f>
        <v>photobooks</v>
      </c>
      <c r="S1220" s="11">
        <f t="shared" ref="S1220:S1283" si="118">(((J1220/60)/60)/24)+DATE(1970,1,1)</f>
        <v>42278.662037037036</v>
      </c>
      <c r="T1220" s="11">
        <f t="shared" si="116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ref="Q1221:Q1284" si="119">LEFT(N1221,SEARCH("/",N1221,1)-1)</f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6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9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6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9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6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9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6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9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6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9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6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9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6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9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6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9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6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9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6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9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6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9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6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9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6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9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6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9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6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9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6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9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6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9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6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9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6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9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6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9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6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9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6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9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6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9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6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9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6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9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6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9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6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9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6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9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6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9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6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9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6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9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6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9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6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9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6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9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6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9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6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9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6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9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6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9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6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9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6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9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6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9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6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9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6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9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6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9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6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9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6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9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6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9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6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9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6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9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6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9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6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9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6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9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6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9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6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9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6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9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6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9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6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9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6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9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6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9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6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9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6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9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6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</f>
        <v>1.1071428571428572</v>
      </c>
      <c r="P1283" s="6">
        <f t="shared" ref="P1283:P1346" si="121">IF(L1283&gt;0, E1283/L1283,0)</f>
        <v>104.72972972972973</v>
      </c>
      <c r="Q1283" t="str">
        <f t="shared" si="119"/>
        <v>music</v>
      </c>
      <c r="R1283" t="str">
        <f t="shared" si="117"/>
        <v>rock</v>
      </c>
      <c r="S1283" s="11">
        <f t="shared" si="118"/>
        <v>41463.743472222224</v>
      </c>
      <c r="T1283" s="11">
        <f t="shared" ref="T1283:T1346" si="12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19"/>
        <v>music</v>
      </c>
      <c r="R1284" t="str">
        <f t="shared" ref="R1284:R1347" si="123">RIGHT(N1284,LEN(N1284)-FIND("/",N1284))</f>
        <v>rock</v>
      </c>
      <c r="S1284" s="11">
        <f t="shared" ref="S1284:S1347" si="124">(((J1284/60)/60)/24)+DATE(1970,1,1)</f>
        <v>41586.475173611114</v>
      </c>
      <c r="T1284" s="11">
        <f t="shared" si="12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ref="Q1285:Q1348" si="125">LEFT(N1285,SEARCH("/",N1285,1)-1)</f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5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5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5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5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5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5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5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5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5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5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5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5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5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5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5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5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5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5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5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5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5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5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5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5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5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5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5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5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5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5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5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5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5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5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5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5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5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5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5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5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5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5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5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5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5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5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5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5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5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5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5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5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5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5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5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5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5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5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5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5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5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</f>
        <v>1.25</v>
      </c>
      <c r="P1347" s="6">
        <f t="shared" ref="P1347:P1410" si="127">IF(L1347&gt;0, E1347/L1347,0)</f>
        <v>53.571428571428569</v>
      </c>
      <c r="Q1347" t="str">
        <f t="shared" si="125"/>
        <v>publishing</v>
      </c>
      <c r="R1347" t="str">
        <f t="shared" si="123"/>
        <v>nonfiction</v>
      </c>
      <c r="S1347" s="11">
        <f t="shared" si="124"/>
        <v>41799.814340277779</v>
      </c>
      <c r="T1347" s="11">
        <f t="shared" ref="T1347:T1410" si="128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5"/>
        <v>publishing</v>
      </c>
      <c r="R1348" t="str">
        <f t="shared" ref="R1348:R1411" si="129">RIGHT(N1348,LEN(N1348)-FIND("/",N1348))</f>
        <v>nonfiction</v>
      </c>
      <c r="S1348" s="11">
        <f t="shared" ref="S1348:S1411" si="130">(((J1348/60)/60)/24)+DATE(1970,1,1)</f>
        <v>41422.075821759259</v>
      </c>
      <c r="T1348" s="11">
        <f t="shared" si="128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ref="Q1349:Q1412" si="131">LEFT(N1349,SEARCH("/",N1349,1)-1)</f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28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31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28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31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28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31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28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31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28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31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28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31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28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31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28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31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28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31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28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31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28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31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28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31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28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31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28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31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28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31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28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31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28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31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28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31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28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31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28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31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28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31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28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31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28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31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28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31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28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31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28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31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28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31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28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31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28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31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28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31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28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31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28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31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28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31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28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31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28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31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28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31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28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31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28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31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28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31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28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31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28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31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28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31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28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31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28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31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28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31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28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31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28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31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28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31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28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31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28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31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28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31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28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31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28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31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28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31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28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31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28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31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28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31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28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31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28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31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28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31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28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31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28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</f>
        <v>0</v>
      </c>
      <c r="P1411" s="6">
        <f t="shared" ref="P1411:P1474" si="133">IF(L1411&gt;0, E1411/L1411,0)</f>
        <v>0</v>
      </c>
      <c r="Q1411" t="str">
        <f t="shared" si="131"/>
        <v>publishing</v>
      </c>
      <c r="R1411" t="str">
        <f t="shared" si="129"/>
        <v>translations</v>
      </c>
      <c r="S1411" s="11">
        <f t="shared" si="130"/>
        <v>41945.133506944447</v>
      </c>
      <c r="T1411" s="11">
        <f t="shared" ref="T1411:T1474" si="134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1"/>
        <v>publishing</v>
      </c>
      <c r="R1412" t="str">
        <f t="shared" ref="R1412:R1475" si="135">RIGHT(N1412,LEN(N1412)-FIND("/",N1412))</f>
        <v>translations</v>
      </c>
      <c r="S1412" s="11">
        <f t="shared" ref="S1412:S1475" si="136">(((J1412/60)/60)/24)+DATE(1970,1,1)</f>
        <v>42479.318518518514</v>
      </c>
      <c r="T1412" s="11">
        <f t="shared" si="134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ref="Q1413:Q1476" si="137">LEFT(N1413,SEARCH("/",N1413,1)-1)</f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4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7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4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7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4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7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4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7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4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7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4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7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4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7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4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7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4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7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4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7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4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7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4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7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4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7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4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7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4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7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4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7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4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7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4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7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4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7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4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7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4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7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4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7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4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7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4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7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4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7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4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7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4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7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4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7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4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7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4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7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4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7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4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7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4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7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4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7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4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7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4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7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4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7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4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7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4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7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4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7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4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7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4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7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4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7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4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7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4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7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4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7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4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7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4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7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4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7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4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7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4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7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4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7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4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7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4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7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4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7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4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7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4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7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4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7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4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7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4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7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4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7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4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</f>
        <v>1.20516</v>
      </c>
      <c r="P1475" s="6">
        <f t="shared" ref="P1475:P1538" si="139">IF(L1475&gt;0, E1475/L1475,0)</f>
        <v>38.462553191489363</v>
      </c>
      <c r="Q1475" t="str">
        <f t="shared" si="137"/>
        <v>publishing</v>
      </c>
      <c r="R1475" t="str">
        <f t="shared" si="135"/>
        <v>radio &amp; podcasts</v>
      </c>
      <c r="S1475" s="11">
        <f t="shared" si="136"/>
        <v>40939.979618055557</v>
      </c>
      <c r="T1475" s="11">
        <f t="shared" ref="T1475:T1538" si="140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37"/>
        <v>publishing</v>
      </c>
      <c r="R1476" t="str">
        <f t="shared" ref="R1476:R1539" si="141">RIGHT(N1476,LEN(N1476)-FIND("/",N1476))</f>
        <v>radio &amp; podcasts</v>
      </c>
      <c r="S1476" s="11">
        <f t="shared" ref="S1476:S1539" si="142">(((J1476/60)/60)/24)+DATE(1970,1,1)</f>
        <v>41500.727916666663</v>
      </c>
      <c r="T1476" s="11">
        <f t="shared" si="140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ref="Q1477:Q1540" si="143">LEFT(N1477,SEARCH("/",N1477,1)-1)</f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0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3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0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3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0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3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0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3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0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3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0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3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0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3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0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3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0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3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0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3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0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3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0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3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0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3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0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3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0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3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0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3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0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3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0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3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0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3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0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3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0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3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0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3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0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3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0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3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0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3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0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3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0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3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0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3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0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3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0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3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0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3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0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3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0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3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0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3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0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3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0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3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0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3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0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3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0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3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0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3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0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3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0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3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0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3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0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3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0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3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0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3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0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3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0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3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0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3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0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3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0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3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0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3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0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3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0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3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0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3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0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3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0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3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0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3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0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3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0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3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0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3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0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</f>
        <v>1.7989999999999999</v>
      </c>
      <c r="P1539" s="6">
        <f t="shared" ref="P1539:P1602" si="145">IF(L1539&gt;0, E1539/L1539,0)</f>
        <v>96.375</v>
      </c>
      <c r="Q1539" t="str">
        <f t="shared" si="143"/>
        <v>photography</v>
      </c>
      <c r="R1539" t="str">
        <f t="shared" si="141"/>
        <v>photobooks</v>
      </c>
      <c r="S1539" s="11">
        <f t="shared" si="142"/>
        <v>42552.315127314811</v>
      </c>
      <c r="T1539" s="11">
        <f t="shared" ref="T1539:T1602" si="146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3"/>
        <v>photography</v>
      </c>
      <c r="R1540" t="str">
        <f t="shared" ref="R1540:R1603" si="147">RIGHT(N1540,LEN(N1540)-FIND("/",N1540))</f>
        <v>photobooks</v>
      </c>
      <c r="S1540" s="11">
        <f t="shared" ref="S1540:S1603" si="148">(((J1540/60)/60)/24)+DATE(1970,1,1)</f>
        <v>41981.782060185185</v>
      </c>
      <c r="T1540" s="11">
        <f t="shared" si="146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ref="Q1541:Q1604" si="149">LEFT(N1541,SEARCH("/",N1541,1)-1)</f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6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9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6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9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6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9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6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9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6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9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6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9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6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9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6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9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6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9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6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9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6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9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6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9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6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9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6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9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6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9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6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9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6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9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6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9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6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9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6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9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6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9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6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9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6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9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6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9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6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9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6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9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6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9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6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9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6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9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6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9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6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9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6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9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6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9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6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9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6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9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6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9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6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9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6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9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6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9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6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9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6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9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6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9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6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9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6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9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6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9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6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9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6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9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6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9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6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9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6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9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6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9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6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9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6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9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6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9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6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9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6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9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6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9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6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9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6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9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6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9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6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9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6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</f>
        <v>1.082492</v>
      </c>
      <c r="P1603" s="6">
        <f t="shared" ref="P1603:P1666" si="151">IF(L1603&gt;0, E1603/L1603,0)</f>
        <v>48.325535714285714</v>
      </c>
      <c r="Q1603" t="str">
        <f t="shared" si="149"/>
        <v>music</v>
      </c>
      <c r="R1603" t="str">
        <f t="shared" si="147"/>
        <v>rock</v>
      </c>
      <c r="S1603" s="11">
        <f t="shared" si="148"/>
        <v>40638.092974537038</v>
      </c>
      <c r="T1603" s="11">
        <f t="shared" ref="T1603:T1666" si="15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49"/>
        <v>music</v>
      </c>
      <c r="R1604" t="str">
        <f t="shared" ref="R1604:R1667" si="153">RIGHT(N1604,LEN(N1604)-FIND("/",N1604))</f>
        <v>rock</v>
      </c>
      <c r="S1604" s="11">
        <f t="shared" ref="S1604:S1667" si="154">(((J1604/60)/60)/24)+DATE(1970,1,1)</f>
        <v>40788.297650462962</v>
      </c>
      <c r="T1604" s="11">
        <f t="shared" si="15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ref="Q1605:Q1668" si="155">LEFT(N1605,SEARCH("/",N1605,1)-1)</f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5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5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5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5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5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5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5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5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5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5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5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5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5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5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5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5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5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5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5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5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5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5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5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5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5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5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5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5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5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5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5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5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5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5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5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5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5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5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5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5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5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5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5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5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5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5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5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5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5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5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5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5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5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5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5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5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5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5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5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5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5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</f>
        <v>1.1945714285714286</v>
      </c>
      <c r="P1667" s="6">
        <f t="shared" ref="P1667:P1730" si="157">IF(L1667&gt;0, E1667/L1667,0)</f>
        <v>44.956989247311824</v>
      </c>
      <c r="Q1667" t="str">
        <f t="shared" si="155"/>
        <v>music</v>
      </c>
      <c r="R1667" t="str">
        <f t="shared" si="153"/>
        <v>pop</v>
      </c>
      <c r="S1667" s="11">
        <f t="shared" si="154"/>
        <v>40564.649456018517</v>
      </c>
      <c r="T1667" s="11">
        <f t="shared" ref="T1667:T1730" si="158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5"/>
        <v>music</v>
      </c>
      <c r="R1668" t="str">
        <f t="shared" ref="R1668:R1731" si="159">RIGHT(N1668,LEN(N1668)-FIND("/",N1668))</f>
        <v>pop</v>
      </c>
      <c r="S1668" s="11">
        <f t="shared" ref="S1668:S1731" si="160">(((J1668/60)/60)/24)+DATE(1970,1,1)</f>
        <v>41331.253159722226</v>
      </c>
      <c r="T1668" s="11">
        <f t="shared" si="158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ref="Q1669:Q1732" si="161">LEFT(N1669,SEARCH("/",N1669,1)-1)</f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58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61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58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61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58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61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58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61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58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61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58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61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58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61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58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61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58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61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58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61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58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61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58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61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58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61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58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61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58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61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58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61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58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61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58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61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58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61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58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61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58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61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58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61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58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61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58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61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58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61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58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61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58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61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58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61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58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61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58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61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58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61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58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61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58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61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58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61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58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61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58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61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58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61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58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61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58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61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58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61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58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61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58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61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58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61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58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61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58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61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58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61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58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61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58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61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58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61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58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61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58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61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58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61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58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61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58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61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58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61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58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61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58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61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58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61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58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61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58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61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58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61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58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</f>
        <v>0</v>
      </c>
      <c r="P1731" s="6">
        <f t="shared" ref="P1731:P1794" si="163">IF(L1731&gt;0, E1731/L1731,0)</f>
        <v>0</v>
      </c>
      <c r="Q1731" t="str">
        <f t="shared" si="161"/>
        <v>music</v>
      </c>
      <c r="R1731" t="str">
        <f t="shared" si="159"/>
        <v>faith</v>
      </c>
      <c r="S1731" s="11">
        <f t="shared" si="160"/>
        <v>42471.052152777775</v>
      </c>
      <c r="T1731" s="11">
        <f t="shared" ref="T1731:T1794" si="164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1"/>
        <v>music</v>
      </c>
      <c r="R1732" t="str">
        <f t="shared" ref="R1732:R1795" si="165">RIGHT(N1732,LEN(N1732)-FIND("/",N1732))</f>
        <v>faith</v>
      </c>
      <c r="S1732" s="11">
        <f t="shared" ref="S1732:S1795" si="166">(((J1732/60)/60)/24)+DATE(1970,1,1)</f>
        <v>42272.087766203709</v>
      </c>
      <c r="T1732" s="11">
        <f t="shared" si="164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ref="Q1733:Q1796" si="167">LEFT(N1733,SEARCH("/",N1733,1)-1)</f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4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7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4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7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4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7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4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7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4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7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4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7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4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7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4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7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4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7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4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7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4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7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4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7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4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7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4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7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4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7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4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7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4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7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4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7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4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7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4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7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4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7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4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7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4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7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4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7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4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7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4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7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4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7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4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7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4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7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4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7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4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7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4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7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4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7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4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7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4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7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4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7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4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7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4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7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4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7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4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7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4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7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4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7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4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7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4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7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4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7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4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7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4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7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4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7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4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7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4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7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4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7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4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7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4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7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4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7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4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7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4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7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4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7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4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7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4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7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4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7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4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7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4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</f>
        <v>1.3333333333333334E-2</v>
      </c>
      <c r="P1795" s="6">
        <f t="shared" ref="P1795:P1858" si="169">IF(L1795&gt;0, E1795/L1795,0)</f>
        <v>20</v>
      </c>
      <c r="Q1795" t="str">
        <f t="shared" si="167"/>
        <v>photography</v>
      </c>
      <c r="R1795" t="str">
        <f t="shared" si="165"/>
        <v>photobooks</v>
      </c>
      <c r="S1795" s="11">
        <f t="shared" si="166"/>
        <v>41940.89166666667</v>
      </c>
      <c r="T1795" s="11">
        <f t="shared" ref="T1795:T1858" si="170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67"/>
        <v>photography</v>
      </c>
      <c r="R1796" t="str">
        <f t="shared" ref="R1796:R1859" si="171">RIGHT(N1796,LEN(N1796)-FIND("/",N1796))</f>
        <v>photobooks</v>
      </c>
      <c r="S1796" s="11">
        <f t="shared" ref="S1796:S1859" si="172">(((J1796/60)/60)/24)+DATE(1970,1,1)</f>
        <v>42011.551180555558</v>
      </c>
      <c r="T1796" s="11">
        <f t="shared" si="170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ref="Q1797:Q1860" si="173">LEFT(N1797,SEARCH("/",N1797,1)-1)</f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0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3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0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3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0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3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0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3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0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3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0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3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0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3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0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3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0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3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0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3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0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3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0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3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0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3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0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3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0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3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0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3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0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3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0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3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0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3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0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3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0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3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0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3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0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3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0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3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0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3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0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3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0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3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0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3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0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3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0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3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0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3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0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3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0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3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0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3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0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3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0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3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0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3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0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3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0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3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0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3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0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3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0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3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0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3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0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3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0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3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0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3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0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3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0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3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0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3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0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3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0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3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0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3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0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3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0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3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0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3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0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3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0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3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0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3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0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3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0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3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0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3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0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</f>
        <v>1</v>
      </c>
      <c r="P1859" s="6">
        <f t="shared" ref="P1859:P1922" si="175">IF(L1859&gt;0, E1859/L1859,0)</f>
        <v>136.36363636363637</v>
      </c>
      <c r="Q1859" t="str">
        <f t="shared" si="173"/>
        <v>music</v>
      </c>
      <c r="R1859" t="str">
        <f t="shared" si="171"/>
        <v>rock</v>
      </c>
      <c r="S1859" s="11">
        <f t="shared" si="172"/>
        <v>41864.76866898148</v>
      </c>
      <c r="T1859" s="11">
        <f t="shared" ref="T1859:T1922" si="176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3"/>
        <v>music</v>
      </c>
      <c r="R1860" t="str">
        <f t="shared" ref="R1860:R1923" si="177">RIGHT(N1860,LEN(N1860)-FIND("/",N1860))</f>
        <v>rock</v>
      </c>
      <c r="S1860" s="11">
        <f t="shared" ref="S1860:S1923" si="178">(((J1860/60)/60)/24)+DATE(1970,1,1)</f>
        <v>40833.200474537036</v>
      </c>
      <c r="T1860" s="11">
        <f t="shared" si="176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ref="Q1861:Q1924" si="179">LEFT(N1861,SEARCH("/",N1861,1)-1)</f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6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9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6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9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6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9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6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9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6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9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6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9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6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9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6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9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6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9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6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9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6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9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6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9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6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9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6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9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6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9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6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9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6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9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6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9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6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9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6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9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6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9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6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9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6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9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6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9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6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9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6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9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6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9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6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9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6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9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6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9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6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9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6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9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6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9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6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9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6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9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6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9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6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9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6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9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6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9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6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9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6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9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6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9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6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9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6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9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6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9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6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9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6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9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6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9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6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9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6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9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6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9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6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9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6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9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6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9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6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9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6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9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6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9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6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9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6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9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6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9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6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9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6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</f>
        <v>1.3680000000000001</v>
      </c>
      <c r="P1923" s="6">
        <f t="shared" ref="P1923:P1986" si="181">IF(L1923&gt;0, E1923/L1923,0)</f>
        <v>54</v>
      </c>
      <c r="Q1923" t="str">
        <f t="shared" si="179"/>
        <v>music</v>
      </c>
      <c r="R1923" t="str">
        <f t="shared" si="177"/>
        <v>indie rock</v>
      </c>
      <c r="S1923" s="11">
        <f t="shared" si="178"/>
        <v>41074.221562500003</v>
      </c>
      <c r="T1923" s="11">
        <f t="shared" ref="T1923:T1986" si="18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79"/>
        <v>music</v>
      </c>
      <c r="R1924" t="str">
        <f t="shared" ref="R1924:R1987" si="183">RIGHT(N1924,LEN(N1924)-FIND("/",N1924))</f>
        <v>indie rock</v>
      </c>
      <c r="S1924" s="11">
        <f t="shared" ref="S1924:S1987" si="184">(((J1924/60)/60)/24)+DATE(1970,1,1)</f>
        <v>41590.255868055552</v>
      </c>
      <c r="T1924" s="11">
        <f t="shared" si="18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ref="Q1925:Q1988" si="185">LEFT(N1925,SEARCH("/",N1925,1)-1)</f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5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5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5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5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5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5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5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5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5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5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5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5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5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5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5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5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5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5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5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5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5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5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5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5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5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5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5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5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5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5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5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5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5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5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5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5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5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5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5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5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5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5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5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5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5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5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5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5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5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5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5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5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5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5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5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5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5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5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5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5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5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</f>
        <v>3.1875000000000001E-2</v>
      </c>
      <c r="P1987" s="6">
        <f t="shared" ref="P1987:P2050" si="187">IF(L1987&gt;0, E1987/L1987,0)</f>
        <v>12.75</v>
      </c>
      <c r="Q1987" t="str">
        <f t="shared" si="185"/>
        <v>photography</v>
      </c>
      <c r="R1987" t="str">
        <f t="shared" si="183"/>
        <v>people</v>
      </c>
      <c r="S1987" s="11">
        <f t="shared" si="184"/>
        <v>42555.698738425926</v>
      </c>
      <c r="T1987" s="11">
        <f t="shared" ref="T1987:T2050" si="188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5"/>
        <v>photography</v>
      </c>
      <c r="R1988" t="str">
        <f t="shared" ref="R1988:R2051" si="189">RIGHT(N1988,LEN(N1988)-FIND("/",N1988))</f>
        <v>people</v>
      </c>
      <c r="S1988" s="11">
        <f t="shared" ref="S1988:S2051" si="190">(((J1988/60)/60)/24)+DATE(1970,1,1)</f>
        <v>42413.433831018512</v>
      </c>
      <c r="T1988" s="11">
        <f t="shared" si="188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ref="Q1989:Q2052" si="191">LEFT(N1989,SEARCH("/",N1989,1)-1)</f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88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91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88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91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88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91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88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91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88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91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88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91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88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91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88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91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88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91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88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91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88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91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88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91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88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91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88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91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88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91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88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91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88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91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88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91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88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91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88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91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88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91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88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91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88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91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88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91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88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91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88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91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88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91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88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91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88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91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88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91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88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91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88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91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88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91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88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91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88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91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88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91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88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91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88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91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88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91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88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91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88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91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88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91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88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91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88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91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88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91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88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91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88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91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88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91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88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91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88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91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88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91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88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91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88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91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88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91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88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91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88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91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88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91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88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91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88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91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88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91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88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91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88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</f>
        <v>1.2019070000000001</v>
      </c>
      <c r="P2051" s="6">
        <f t="shared" ref="P2051:P2114" si="193">IF(L2051&gt;0, E2051/L2051,0)</f>
        <v>80.991037735849048</v>
      </c>
      <c r="Q2051" t="str">
        <f t="shared" si="191"/>
        <v>technology</v>
      </c>
      <c r="R2051" t="str">
        <f t="shared" si="189"/>
        <v>hardware</v>
      </c>
      <c r="S2051" s="11">
        <f t="shared" si="190"/>
        <v>41575.527349537035</v>
      </c>
      <c r="T2051" s="11">
        <f t="shared" ref="T2051:T2114" si="194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1"/>
        <v>technology</v>
      </c>
      <c r="R2052" t="str">
        <f t="shared" ref="R2052:R2115" si="195">RIGHT(N2052,LEN(N2052)-FIND("/",N2052))</f>
        <v>hardware</v>
      </c>
      <c r="S2052" s="11">
        <f t="shared" ref="S2052:S2115" si="196">(((J2052/60)/60)/24)+DATE(1970,1,1)</f>
        <v>42115.071504629625</v>
      </c>
      <c r="T2052" s="11">
        <f t="shared" si="194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ref="Q2053:Q2116" si="197">LEFT(N2053,SEARCH("/",N2053,1)-1)</f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4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7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4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7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4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7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4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7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4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7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4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7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4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7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4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7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4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7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4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7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4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7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4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7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4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7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4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7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4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7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4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7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4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7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4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7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4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7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4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7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4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7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4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7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4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7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4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7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4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7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4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7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4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7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4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7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4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7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4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7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4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7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4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7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4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7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4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7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4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7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4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7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4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7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4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7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4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7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4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7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4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7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4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7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4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7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4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7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4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7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4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7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4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7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4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7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4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7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4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7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4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7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4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7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4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7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4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7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4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7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4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7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4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7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4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7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4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7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4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7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4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7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4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</f>
        <v>1.0485714285714285</v>
      </c>
      <c r="P2115" s="6">
        <f t="shared" ref="P2115:P2178" si="199">IF(L2115&gt;0, E2115/L2115,0)</f>
        <v>68.598130841121488</v>
      </c>
      <c r="Q2115" t="str">
        <f t="shared" si="197"/>
        <v>music</v>
      </c>
      <c r="R2115" t="str">
        <f t="shared" si="195"/>
        <v>indie rock</v>
      </c>
      <c r="S2115" s="11">
        <f t="shared" si="196"/>
        <v>41870.86546296296</v>
      </c>
      <c r="T2115" s="11">
        <f t="shared" ref="T2115:T2178" si="200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197"/>
        <v>music</v>
      </c>
      <c r="R2116" t="str">
        <f t="shared" ref="R2116:R2179" si="201">RIGHT(N2116,LEN(N2116)-FIND("/",N2116))</f>
        <v>indie rock</v>
      </c>
      <c r="S2116" s="11">
        <f t="shared" ref="S2116:S2179" si="202">(((J2116/60)/60)/24)+DATE(1970,1,1)</f>
        <v>40458.815625000003</v>
      </c>
      <c r="T2116" s="11">
        <f t="shared" si="200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ref="Q2117:Q2180" si="203">LEFT(N2117,SEARCH("/",N2117,1)-1)</f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0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3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0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3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0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3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0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3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0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3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0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3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0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3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0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3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0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3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0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3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0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3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0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3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0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3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0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3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0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3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0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3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0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3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0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3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0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3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0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3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0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3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0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3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0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3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0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3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0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3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0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3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0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3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0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3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0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3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0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3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0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3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0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3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0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3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0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3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0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3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0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3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0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3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0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3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0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3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0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3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0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3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0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3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0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3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0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3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0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3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0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3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0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3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0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3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0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3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0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3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0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3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0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3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0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3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0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3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0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3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0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3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0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3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0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3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0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3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0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3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0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3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0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</f>
        <v>1.0012000000000001</v>
      </c>
      <c r="P2179" s="6">
        <f t="shared" ref="P2179:P2242" si="205">IF(L2179&gt;0, E2179/L2179,0)</f>
        <v>65.868421052631575</v>
      </c>
      <c r="Q2179" t="str">
        <f t="shared" si="203"/>
        <v>music</v>
      </c>
      <c r="R2179" t="str">
        <f t="shared" si="201"/>
        <v>rock</v>
      </c>
      <c r="S2179" s="11">
        <f t="shared" si="202"/>
        <v>42502.250775462962</v>
      </c>
      <c r="T2179" s="11">
        <f t="shared" ref="T2179:T2242" si="206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3"/>
        <v>music</v>
      </c>
      <c r="R2180" t="str">
        <f t="shared" ref="R2180:R2243" si="207">RIGHT(N2180,LEN(N2180)-FIND("/",N2180))</f>
        <v>rock</v>
      </c>
      <c r="S2180" s="11">
        <f t="shared" ref="S2180:S2243" si="208">(((J2180/60)/60)/24)+DATE(1970,1,1)</f>
        <v>42723.63653935185</v>
      </c>
      <c r="T2180" s="11">
        <f t="shared" si="206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ref="Q2181:Q2244" si="209">LEFT(N2181,SEARCH("/",N2181,1)-1)</f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6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9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6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9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6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9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6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9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6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9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6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9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6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9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6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9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6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9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6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9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6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9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6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9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6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9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6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9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6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9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6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9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6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9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6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9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6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9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6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9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6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9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6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9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6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9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6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9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6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9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6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9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6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9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6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9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6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9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6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9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6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9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6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9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6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9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6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9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6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9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6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9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6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9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6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9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6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9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6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9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6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9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6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9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6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9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6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9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6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9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6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9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6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9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6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9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6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9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6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9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6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9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6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9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6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9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6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9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6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9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6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9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6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9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6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9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6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9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6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9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6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9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6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</f>
        <v>8.0640000000000001</v>
      </c>
      <c r="P2243" s="6">
        <f t="shared" ref="P2243:P2306" si="211">IF(L2243&gt;0, E2243/L2243,0)</f>
        <v>49.472392638036808</v>
      </c>
      <c r="Q2243" t="str">
        <f t="shared" si="209"/>
        <v>games</v>
      </c>
      <c r="R2243" t="str">
        <f t="shared" si="207"/>
        <v>tabletop games</v>
      </c>
      <c r="S2243" s="11">
        <f t="shared" si="208"/>
        <v>42766.827546296292</v>
      </c>
      <c r="T2243" s="11">
        <f t="shared" ref="T2243:T2306" si="21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09"/>
        <v>games</v>
      </c>
      <c r="R2244" t="str">
        <f t="shared" ref="R2244:R2307" si="213">RIGHT(N2244,LEN(N2244)-FIND("/",N2244))</f>
        <v>tabletop games</v>
      </c>
      <c r="S2244" s="11">
        <f t="shared" ref="S2244:S2307" si="214">(((J2244/60)/60)/24)+DATE(1970,1,1)</f>
        <v>41569.575613425928</v>
      </c>
      <c r="T2244" s="11">
        <f t="shared" si="21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ref="Q2245:Q2308" si="215">LEFT(N2245,SEARCH("/",N2245,1)-1)</f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5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5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5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5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5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5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5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5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5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5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5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5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5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5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5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5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5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5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5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5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5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5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5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5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5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5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5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5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5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5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5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5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5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5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5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5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5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5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5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5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5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5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5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5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5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5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5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5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5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5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5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5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5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5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5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5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5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5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5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5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5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</f>
        <v>1.0122777777777778</v>
      </c>
      <c r="P2307" s="6">
        <f t="shared" ref="P2307:P2370" si="217">IF(L2307&gt;0, E2307/L2307,0)</f>
        <v>109.10778443113773</v>
      </c>
      <c r="Q2307" t="str">
        <f t="shared" si="215"/>
        <v>music</v>
      </c>
      <c r="R2307" t="str">
        <f t="shared" si="213"/>
        <v>indie rock</v>
      </c>
      <c r="S2307" s="11">
        <f t="shared" si="214"/>
        <v>41834.695277777777</v>
      </c>
      <c r="T2307" s="11">
        <f t="shared" ref="T2307:T2370" si="218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5"/>
        <v>music</v>
      </c>
      <c r="R2308" t="str">
        <f t="shared" ref="R2308:R2371" si="219">RIGHT(N2308,LEN(N2308)-FIND("/",N2308))</f>
        <v>indie rock</v>
      </c>
      <c r="S2308" s="11">
        <f t="shared" ref="S2308:S2371" si="220">(((J2308/60)/60)/24)+DATE(1970,1,1)</f>
        <v>40948.16815972222</v>
      </c>
      <c r="T2308" s="11">
        <f t="shared" si="218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ref="Q2309:Q2372" si="221">LEFT(N2309,SEARCH("/",N2309,1)-1)</f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18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21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18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21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18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21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18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21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18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21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18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21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18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21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18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21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18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21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18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21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18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21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18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21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18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21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18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21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18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21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18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21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18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21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18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21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18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21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18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21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18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21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18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21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18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21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18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21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18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21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18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21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18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21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18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21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18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21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18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21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18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21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18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21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18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21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18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21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18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21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18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21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18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21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18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21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18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21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18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21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18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21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18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21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18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21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18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21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18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21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18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21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18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21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18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21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18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21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18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21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18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21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18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21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18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21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18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21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18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21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18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21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18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21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18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21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18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21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18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21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18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21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18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</f>
        <v>0</v>
      </c>
      <c r="P2371" s="6">
        <f t="shared" ref="P2371:P2434" si="223">IF(L2371&gt;0, E2371/L2371,0)</f>
        <v>0</v>
      </c>
      <c r="Q2371" t="str">
        <f t="shared" si="221"/>
        <v>technology</v>
      </c>
      <c r="R2371" t="str">
        <f t="shared" si="219"/>
        <v>web</v>
      </c>
      <c r="S2371" s="11">
        <f t="shared" si="220"/>
        <v>42380.812627314815</v>
      </c>
      <c r="T2371" s="11">
        <f t="shared" ref="T2371:T2434" si="224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1"/>
        <v>technology</v>
      </c>
      <c r="R2372" t="str">
        <f t="shared" ref="R2372:R2435" si="225">RIGHT(N2372,LEN(N2372)-FIND("/",N2372))</f>
        <v>web</v>
      </c>
      <c r="S2372" s="11">
        <f t="shared" ref="S2372:S2435" si="226">(((J2372/60)/60)/24)+DATE(1970,1,1)</f>
        <v>41961.18913194444</v>
      </c>
      <c r="T2372" s="11">
        <f t="shared" si="224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ref="Q2373:Q2436" si="227">LEFT(N2373,SEARCH("/",N2373,1)-1)</f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4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7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4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7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4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7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4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7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4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7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4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7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4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7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4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7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4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7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4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7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4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7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4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7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4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7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4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7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4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7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4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7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4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7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4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7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4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7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4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7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4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7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4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7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4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7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4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7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4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7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4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7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4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7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4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7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4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7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4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7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4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7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4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7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4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7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4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7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4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7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4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7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4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7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4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7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4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7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4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7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4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7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4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7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4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7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4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7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4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7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4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7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4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7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4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7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4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7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4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7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4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7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4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7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4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7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4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7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4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7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4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7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4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7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4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7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4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7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4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7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4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7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4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</f>
        <v>0</v>
      </c>
      <c r="P2435" s="6">
        <f t="shared" ref="P2435:P2498" si="229">IF(L2435&gt;0, E2435/L2435,0)</f>
        <v>0</v>
      </c>
      <c r="Q2435" t="str">
        <f t="shared" si="227"/>
        <v>food</v>
      </c>
      <c r="R2435" t="str">
        <f t="shared" si="225"/>
        <v>food trucks</v>
      </c>
      <c r="S2435" s="11">
        <f t="shared" si="226"/>
        <v>42397.89980324074</v>
      </c>
      <c r="T2435" s="11">
        <f t="shared" ref="T2435:T2498" si="230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27"/>
        <v>food</v>
      </c>
      <c r="R2436" t="str">
        <f t="shared" ref="R2436:R2499" si="231">RIGHT(N2436,LEN(N2436)-FIND("/",N2436))</f>
        <v>food trucks</v>
      </c>
      <c r="S2436" s="11">
        <f t="shared" ref="S2436:S2499" si="232">(((J2436/60)/60)/24)+DATE(1970,1,1)</f>
        <v>42180.18604166666</v>
      </c>
      <c r="T2436" s="11">
        <f t="shared" si="230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ref="Q2437:Q2500" si="233">LEFT(N2437,SEARCH("/",N2437,1)-1)</f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0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3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0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3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0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3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0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3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0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3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0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3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0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3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0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3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0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3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0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3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0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3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0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3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0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3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0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3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0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3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0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3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0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3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0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3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0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3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0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3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0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3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0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3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0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3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0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3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0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3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0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3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0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3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0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3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0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3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0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3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0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3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0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3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0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3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0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3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0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3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0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3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0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3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0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3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0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3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0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3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0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3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0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3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0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3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0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3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0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3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0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3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0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3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0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3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0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3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0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3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0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3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0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3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0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3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0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3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0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3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0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3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0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3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0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3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0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3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0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3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0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3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0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</f>
        <v>1.127715</v>
      </c>
      <c r="P2499" s="6">
        <f t="shared" ref="P2499:P2562" si="235">IF(L2499&gt;0, E2499/L2499,0)</f>
        <v>80.551071428571419</v>
      </c>
      <c r="Q2499" t="str">
        <f t="shared" si="233"/>
        <v>music</v>
      </c>
      <c r="R2499" t="str">
        <f t="shared" si="231"/>
        <v>indie rock</v>
      </c>
      <c r="S2499" s="11">
        <f t="shared" si="232"/>
        <v>40730.878912037035</v>
      </c>
      <c r="T2499" s="11">
        <f t="shared" ref="T2499:T2562" si="236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3"/>
        <v>music</v>
      </c>
      <c r="R2500" t="str">
        <f t="shared" ref="R2500:R2563" si="237">RIGHT(N2500,LEN(N2500)-FIND("/",N2500))</f>
        <v>indie rock</v>
      </c>
      <c r="S2500" s="11">
        <f t="shared" ref="S2500:S2563" si="238">(((J2500/60)/60)/24)+DATE(1970,1,1)</f>
        <v>42017.967442129629</v>
      </c>
      <c r="T2500" s="11">
        <f t="shared" si="236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ref="Q2501:Q2564" si="239">LEFT(N2501,SEARCH("/",N2501,1)-1)</f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6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9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6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9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6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9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6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9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6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9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6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9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6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9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6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9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6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9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6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9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6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9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6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9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6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9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6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9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6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9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6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9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6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9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6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9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6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9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6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9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6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9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6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9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6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9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6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9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6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9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6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9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6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9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6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9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6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9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6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9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6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9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6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9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6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9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6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9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6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9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6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9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6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9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6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9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6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9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6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9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6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9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6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9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6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9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6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9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6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9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6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9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6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9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6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9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6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9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6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9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6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9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6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9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6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9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6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9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6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9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6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9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6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9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6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9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6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9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6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9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6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9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6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</f>
        <v>0</v>
      </c>
      <c r="P2563" s="6">
        <f t="shared" ref="P2563:P2626" si="241">IF(L2563&gt;0, E2563/L2563,0)</f>
        <v>0</v>
      </c>
      <c r="Q2563" t="str">
        <f t="shared" si="239"/>
        <v>food</v>
      </c>
      <c r="R2563" t="str">
        <f t="shared" si="237"/>
        <v>food trucks</v>
      </c>
      <c r="S2563" s="11">
        <f t="shared" si="238"/>
        <v>42260.528807870374</v>
      </c>
      <c r="T2563" s="11">
        <f t="shared" ref="T2563:T2626" si="24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39"/>
        <v>food</v>
      </c>
      <c r="R2564" t="str">
        <f t="shared" ref="R2564:R2627" si="243">RIGHT(N2564,LEN(N2564)-FIND("/",N2564))</f>
        <v>food trucks</v>
      </c>
      <c r="S2564" s="11">
        <f t="shared" ref="S2564:S2627" si="244">(((J2564/60)/60)/24)+DATE(1970,1,1)</f>
        <v>42594.524756944447</v>
      </c>
      <c r="T2564" s="11">
        <f t="shared" si="24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ref="Q2565:Q2628" si="245">LEFT(N2565,SEARCH("/",N2565,1)-1)</f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5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5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5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5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5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5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5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5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5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5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5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5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5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5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5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5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5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5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5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5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5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5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5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5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5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5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5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5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5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5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5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5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5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5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5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5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5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5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5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5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5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5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5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5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5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5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5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5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5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5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5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5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5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5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5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5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5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5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5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5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5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</f>
        <v>9.56</v>
      </c>
      <c r="P2627" s="6">
        <f t="shared" ref="P2627:P2690" si="247">IF(L2627&gt;0, E2627/L2627,0)</f>
        <v>27.576923076923077</v>
      </c>
      <c r="Q2627" t="str">
        <f t="shared" si="245"/>
        <v>technology</v>
      </c>
      <c r="R2627" t="str">
        <f t="shared" si="243"/>
        <v>space exploration</v>
      </c>
      <c r="S2627" s="11">
        <f t="shared" si="244"/>
        <v>42658.810277777782</v>
      </c>
      <c r="T2627" s="11">
        <f t="shared" ref="T2627:T2690" si="248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5"/>
        <v>technology</v>
      </c>
      <c r="R2628" t="str">
        <f t="shared" ref="R2628:R2691" si="249">RIGHT(N2628,LEN(N2628)-FIND("/",N2628))</f>
        <v>space exploration</v>
      </c>
      <c r="S2628" s="11">
        <f t="shared" ref="S2628:S2691" si="250">(((J2628/60)/60)/24)+DATE(1970,1,1)</f>
        <v>42128.628113425926</v>
      </c>
      <c r="T2628" s="11">
        <f t="shared" si="248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ref="Q2629:Q2692" si="251">LEFT(N2629,SEARCH("/",N2629,1)-1)</f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48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51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48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51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48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51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48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51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48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51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48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51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48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51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48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51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48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51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48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51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48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51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48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51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48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51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48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51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48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51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48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51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48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51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48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51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48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51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48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51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48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51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48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51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48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51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48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51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48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51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48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51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48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51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48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51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48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51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48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51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48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51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48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51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48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51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48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51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48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51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48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51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48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51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48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51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48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51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48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51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48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51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48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51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48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51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48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51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48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51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48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51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48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51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48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51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48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51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48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51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48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51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48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51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48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51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48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51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48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51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48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51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48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51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48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51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48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51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48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51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48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51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48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</f>
        <v>2.8571428571428571E-5</v>
      </c>
      <c r="P2691" s="6">
        <f t="shared" ref="P2691:P2754" si="253">IF(L2691&gt;0, E2691/L2691,0)</f>
        <v>1</v>
      </c>
      <c r="Q2691" t="str">
        <f t="shared" si="251"/>
        <v>food</v>
      </c>
      <c r="R2691" t="str">
        <f t="shared" si="249"/>
        <v>food trucks</v>
      </c>
      <c r="S2691" s="11">
        <f t="shared" si="250"/>
        <v>42551.961689814809</v>
      </c>
      <c r="T2691" s="11">
        <f t="shared" ref="T2691:T2754" si="254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1"/>
        <v>food</v>
      </c>
      <c r="R2692" t="str">
        <f t="shared" ref="R2692:R2755" si="255">RIGHT(N2692,LEN(N2692)-FIND("/",N2692))</f>
        <v>food trucks</v>
      </c>
      <c r="S2692" s="11">
        <f t="shared" ref="S2692:S2755" si="256">(((J2692/60)/60)/24)+DATE(1970,1,1)</f>
        <v>42113.105046296296</v>
      </c>
      <c r="T2692" s="11">
        <f t="shared" si="254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ref="Q2693:Q2756" si="257">LEFT(N2693,SEARCH("/",N2693,1)-1)</f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4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7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4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7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4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7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4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7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4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7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4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7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4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7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4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7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4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7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4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7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4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7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4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7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4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7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4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7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4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7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4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7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4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7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4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7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4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7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4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7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4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7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4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7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4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7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4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7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4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7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4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7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4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7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4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7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4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7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4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7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4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7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4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7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4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7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4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7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4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7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4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7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4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7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4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7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4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7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4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7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4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7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4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7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4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7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4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7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4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7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4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7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4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7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4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7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4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7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4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7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4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7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4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7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4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7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4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7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4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7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4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7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4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7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4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7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4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7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4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7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4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7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4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</f>
        <v>0.19</v>
      </c>
      <c r="P2755" s="6">
        <f t="shared" ref="P2755:P2818" si="259">IF(L2755&gt;0, E2755/L2755,0)</f>
        <v>47.5</v>
      </c>
      <c r="Q2755" t="str">
        <f t="shared" si="257"/>
        <v>publishing</v>
      </c>
      <c r="R2755" t="str">
        <f t="shared" si="255"/>
        <v>children's books</v>
      </c>
      <c r="S2755" s="11">
        <f t="shared" si="256"/>
        <v>41117.900729166664</v>
      </c>
      <c r="T2755" s="11">
        <f t="shared" ref="T2755:T2818" si="260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57"/>
        <v>publishing</v>
      </c>
      <c r="R2756" t="str">
        <f t="shared" ref="R2756:R2819" si="261">RIGHT(N2756,LEN(N2756)-FIND("/",N2756))</f>
        <v>children's books</v>
      </c>
      <c r="S2756" s="11">
        <f t="shared" ref="S2756:S2819" si="262">(((J2756/60)/60)/24)+DATE(1970,1,1)</f>
        <v>41863.636006944449</v>
      </c>
      <c r="T2756" s="11">
        <f t="shared" si="260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ref="Q2757:Q2820" si="263">LEFT(N2757,SEARCH("/",N2757,1)-1)</f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0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3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0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3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0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3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0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3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0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3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0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3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0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3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0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3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0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3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0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3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0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3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0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3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0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3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0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3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0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3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0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3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0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3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0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3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0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3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0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3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0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3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0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3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0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3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0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3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0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3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0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3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0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3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0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3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0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3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0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3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0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3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0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3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0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3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0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3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0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3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0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3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0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3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0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3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0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3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0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3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0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3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0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3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0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3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0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3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0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3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0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3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0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3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0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3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0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3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0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3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0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3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0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3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0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3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0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3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0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3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0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3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0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3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0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3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0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3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0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3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0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3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0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</f>
        <v>1.3</v>
      </c>
      <c r="P2819" s="6">
        <f t="shared" ref="P2819:P2882" si="265">IF(L2819&gt;0, E2819/L2819,0)</f>
        <v>23.636363636363637</v>
      </c>
      <c r="Q2819" t="str">
        <f t="shared" si="263"/>
        <v>theater</v>
      </c>
      <c r="R2819" t="str">
        <f t="shared" si="261"/>
        <v>plays</v>
      </c>
      <c r="S2819" s="11">
        <f t="shared" si="262"/>
        <v>42023.634976851856</v>
      </c>
      <c r="T2819" s="11">
        <f t="shared" ref="T2819:T2882" si="266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3"/>
        <v>theater</v>
      </c>
      <c r="R2820" t="str">
        <f t="shared" ref="R2820:R2883" si="267">RIGHT(N2820,LEN(N2820)-FIND("/",N2820))</f>
        <v>plays</v>
      </c>
      <c r="S2820" s="11">
        <f t="shared" ref="S2820:S2883" si="268">(((J2820/60)/60)/24)+DATE(1970,1,1)</f>
        <v>42250.598217592589</v>
      </c>
      <c r="T2820" s="11">
        <f t="shared" si="266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ref="Q2821:Q2884" si="269">LEFT(N2821,SEARCH("/",N2821,1)-1)</f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6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9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6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9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6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9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6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9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6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9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6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9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6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9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6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9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6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9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6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9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6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9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6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9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6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9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6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9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6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9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6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9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6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9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6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9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6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9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6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9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6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9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6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9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6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9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6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9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6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9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6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9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6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9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6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9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6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9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6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9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6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9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6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9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6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9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6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9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6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9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6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9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6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9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6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9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6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9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6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9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6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9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6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9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6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9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6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9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6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9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6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9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6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9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6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9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6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9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6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9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6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9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6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9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6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9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6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9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6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9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6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9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6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9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6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9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6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9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6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9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6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9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6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</f>
        <v>0</v>
      </c>
      <c r="P2883" s="6">
        <f t="shared" ref="P2883:P2946" si="271">IF(L2883&gt;0, E2883/L2883,0)</f>
        <v>0</v>
      </c>
      <c r="Q2883" t="str">
        <f t="shared" si="269"/>
        <v>theater</v>
      </c>
      <c r="R2883" t="str">
        <f t="shared" si="267"/>
        <v>plays</v>
      </c>
      <c r="S2883" s="11">
        <f t="shared" si="268"/>
        <v>41916.597638888888</v>
      </c>
      <c r="T2883" s="11">
        <f t="shared" ref="T2883:T2946" si="27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69"/>
        <v>theater</v>
      </c>
      <c r="R2884" t="str">
        <f t="shared" ref="R2884:R2947" si="273">RIGHT(N2884,LEN(N2884)-FIND("/",N2884))</f>
        <v>plays</v>
      </c>
      <c r="S2884" s="11">
        <f t="shared" ref="S2884:S2947" si="274">(((J2884/60)/60)/24)+DATE(1970,1,1)</f>
        <v>42461.596273148149</v>
      </c>
      <c r="T2884" s="11">
        <f t="shared" si="27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ref="Q2885:Q2948" si="275">LEFT(N2885,SEARCH("/",N2885,1)-1)</f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5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5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5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5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5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5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5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5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5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5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5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5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5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5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5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5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5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5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5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5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5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5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5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5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5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5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5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5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5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5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5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5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5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5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5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5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5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5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5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5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5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5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5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5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5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5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5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5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5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5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5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5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5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5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5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5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5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5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5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5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5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</f>
        <v>0</v>
      </c>
      <c r="P2947" s="6">
        <f t="shared" ref="P2947:P3010" si="277">IF(L2947&gt;0, E2947/L2947,0)</f>
        <v>0</v>
      </c>
      <c r="Q2947" t="str">
        <f t="shared" si="275"/>
        <v>theater</v>
      </c>
      <c r="R2947" t="str">
        <f t="shared" si="273"/>
        <v>spaces</v>
      </c>
      <c r="S2947" s="11">
        <f t="shared" si="274"/>
        <v>42118.139583333337</v>
      </c>
      <c r="T2947" s="11">
        <f t="shared" ref="T2947:T3010" si="278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5"/>
        <v>theater</v>
      </c>
      <c r="R2948" t="str">
        <f t="shared" ref="R2948:R3011" si="279">RIGHT(N2948,LEN(N2948)-FIND("/",N2948))</f>
        <v>spaces</v>
      </c>
      <c r="S2948" s="11">
        <f t="shared" ref="S2948:S3011" si="280">(((J2948/60)/60)/24)+DATE(1970,1,1)</f>
        <v>42567.531157407408</v>
      </c>
      <c r="T2948" s="11">
        <f t="shared" si="278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ref="Q2949:Q3012" si="281">LEFT(N2949,SEARCH("/",N2949,1)-1)</f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78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81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78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81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78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81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78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81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78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81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78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81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78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81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78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81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78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81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78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81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78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81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78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81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78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81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78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81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78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81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78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81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78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81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78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81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78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81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78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81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78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81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78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81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78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81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78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81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78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81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78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81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78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81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78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81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78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81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78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81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78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81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78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81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78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81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78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81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78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81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78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81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78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81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78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81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78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81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78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81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78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81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78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81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78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81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78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81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78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81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78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81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78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81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78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81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78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81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78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81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78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81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78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81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78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81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78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81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78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81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78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81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78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81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78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81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78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81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78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81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78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81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78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</f>
        <v>1.19756</v>
      </c>
      <c r="P3011" s="6">
        <f t="shared" ref="P3011:P3074" si="283">IF(L3011&gt;0, E3011/L3011,0)</f>
        <v>233.8984375</v>
      </c>
      <c r="Q3011" t="str">
        <f t="shared" si="281"/>
        <v>theater</v>
      </c>
      <c r="R3011" t="str">
        <f t="shared" si="279"/>
        <v>spaces</v>
      </c>
      <c r="S3011" s="11">
        <f t="shared" si="280"/>
        <v>41939.569907407407</v>
      </c>
      <c r="T3011" s="11">
        <f t="shared" ref="T3011:T3074" si="284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1"/>
        <v>theater</v>
      </c>
      <c r="R3012" t="str">
        <f t="shared" ref="R3012:R3075" si="285">RIGHT(N3012,LEN(N3012)-FIND("/",N3012))</f>
        <v>spaces</v>
      </c>
      <c r="S3012" s="11">
        <f t="shared" ref="S3012:S3075" si="286">(((J3012/60)/60)/24)+DATE(1970,1,1)</f>
        <v>41996.832395833335</v>
      </c>
      <c r="T3012" s="11">
        <f t="shared" si="284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ref="Q3013:Q3076" si="287">LEFT(N3013,SEARCH("/",N3013,1)-1)</f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4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7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4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7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4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7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4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7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4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7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4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7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4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7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4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7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4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7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4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7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4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7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4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7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4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7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4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7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4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7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4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7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4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7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4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7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4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7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4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7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4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7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4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7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4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7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4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7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4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7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4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7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4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7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4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7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4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7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4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7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4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7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4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7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4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7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4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7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4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7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4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7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4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7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4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7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4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7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4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7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4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7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4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7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4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7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4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7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4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7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4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7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4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7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4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7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4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7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4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7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4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7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4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7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4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7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4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7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4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7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4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7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4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7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4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7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4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7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4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7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4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7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4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</f>
        <v>2.3035714285714285E-4</v>
      </c>
      <c r="P3075" s="6">
        <f t="shared" ref="P3075:P3138" si="289">IF(L3075&gt;0, E3075/L3075,0)</f>
        <v>92.142857142857139</v>
      </c>
      <c r="Q3075" t="str">
        <f t="shared" si="287"/>
        <v>theater</v>
      </c>
      <c r="R3075" t="str">
        <f t="shared" si="285"/>
        <v>spaces</v>
      </c>
      <c r="S3075" s="11">
        <f t="shared" si="286"/>
        <v>42111.684027777781</v>
      </c>
      <c r="T3075" s="11">
        <f t="shared" ref="T3075:T3138" si="290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87"/>
        <v>theater</v>
      </c>
      <c r="R3076" t="str">
        <f t="shared" ref="R3076:R3139" si="291">RIGHT(N3076,LEN(N3076)-FIND("/",N3076))</f>
        <v>spaces</v>
      </c>
      <c r="S3076" s="11">
        <f t="shared" ref="S3076:S3139" si="292">(((J3076/60)/60)/24)+DATE(1970,1,1)</f>
        <v>42409.571284722217</v>
      </c>
      <c r="T3076" s="11">
        <f t="shared" si="290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ref="Q3077:Q3140" si="293">LEFT(N3077,SEARCH("/",N3077,1)-1)</f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0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3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0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3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0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3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0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3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0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3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0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3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0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3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0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3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0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3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0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3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0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3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0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3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0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3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0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3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0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3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0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3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0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3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0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3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0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3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0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3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0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3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0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3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0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3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0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3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0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3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0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3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0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3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0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3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0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3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0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3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0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3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0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3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0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3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0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3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0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3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0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3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0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3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0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3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0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3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0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3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0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3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0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3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0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3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0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3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0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3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0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3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0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3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0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3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0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3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0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3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0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3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0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3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0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3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0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3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0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3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0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3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0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3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0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3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0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3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0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3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0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3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0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</f>
        <v>3.3333333333333333E-2</v>
      </c>
      <c r="P3139" s="6">
        <f t="shared" ref="P3139:P3202" si="295">IF(L3139&gt;0, E3139/L3139,0)</f>
        <v>50</v>
      </c>
      <c r="Q3139" t="str">
        <f t="shared" si="293"/>
        <v>theater</v>
      </c>
      <c r="R3139" t="str">
        <f t="shared" si="291"/>
        <v>plays</v>
      </c>
      <c r="S3139" s="11">
        <f t="shared" si="292"/>
        <v>42807.885057870371</v>
      </c>
      <c r="T3139" s="11">
        <f t="shared" ref="T3139:T3202" si="296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3"/>
        <v>theater</v>
      </c>
      <c r="R3140" t="str">
        <f t="shared" ref="R3140:R3203" si="297">RIGHT(N3140,LEN(N3140)-FIND("/",N3140))</f>
        <v>plays</v>
      </c>
      <c r="S3140" s="11">
        <f t="shared" ref="S3140:S3203" si="298">(((J3140/60)/60)/24)+DATE(1970,1,1)</f>
        <v>42809.645914351851</v>
      </c>
      <c r="T3140" s="11">
        <f t="shared" si="296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ref="Q3141:Q3204" si="299">LEFT(N3141,SEARCH("/",N3141,1)-1)</f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6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9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6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9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6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9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6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9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6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9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6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9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6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9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6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9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6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9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6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9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6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9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6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9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6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9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6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9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6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9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6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9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6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9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6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9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6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9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6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9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6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9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6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9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6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9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6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9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6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9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6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9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6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9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6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9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6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9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6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9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6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9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6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9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6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9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6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9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6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9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6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9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6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9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6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9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6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9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6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9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6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9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6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9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6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9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6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9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6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9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6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9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6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9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6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9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6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9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6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9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6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9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6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9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6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9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6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9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6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9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6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9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6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9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6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9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6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9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6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9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6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9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6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</f>
        <v>1.2500000000000001E-2</v>
      </c>
      <c r="P3203" s="6">
        <f t="shared" ref="P3203:P3266" si="301">IF(L3203&gt;0, E3203/L3203,0)</f>
        <v>12.5</v>
      </c>
      <c r="Q3203" t="str">
        <f t="shared" si="299"/>
        <v>theater</v>
      </c>
      <c r="R3203" t="str">
        <f t="shared" si="297"/>
        <v>musical</v>
      </c>
      <c r="S3203" s="11">
        <f t="shared" si="298"/>
        <v>41861.767094907409</v>
      </c>
      <c r="T3203" s="11">
        <f t="shared" ref="T3203:T3266" si="30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299"/>
        <v>theater</v>
      </c>
      <c r="R3204" t="str">
        <f t="shared" ref="R3204:R3267" si="303">RIGHT(N3204,LEN(N3204)-FIND("/",N3204))</f>
        <v>musical</v>
      </c>
      <c r="S3204" s="11">
        <f t="shared" ref="S3204:S3267" si="304">(((J3204/60)/60)/24)+DATE(1970,1,1)</f>
        <v>42293.853541666671</v>
      </c>
      <c r="T3204" s="11">
        <f t="shared" si="3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ref="Q3205:Q3268" si="305">LEFT(N3205,SEARCH("/",N3205,1)-1)</f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5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5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5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5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5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5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5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5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5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5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5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5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5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5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5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5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5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5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5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5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5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5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5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5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5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5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5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5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5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5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5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5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5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5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5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5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5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5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5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5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5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5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5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5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5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5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5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5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5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5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5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5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5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5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5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5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5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5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5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5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5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</f>
        <v>1.64</v>
      </c>
      <c r="P3267" s="6">
        <f t="shared" ref="P3267:P3330" si="307">IF(L3267&gt;0, E3267/L3267,0)</f>
        <v>70.285714285714292</v>
      </c>
      <c r="Q3267" t="str">
        <f t="shared" si="305"/>
        <v>theater</v>
      </c>
      <c r="R3267" t="str">
        <f t="shared" si="303"/>
        <v>plays</v>
      </c>
      <c r="S3267" s="11">
        <f t="shared" si="304"/>
        <v>42311.711979166663</v>
      </c>
      <c r="T3267" s="11">
        <f t="shared" ref="T3267:T3330" si="308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5"/>
        <v>theater</v>
      </c>
      <c r="R3268" t="str">
        <f t="shared" ref="R3268:R3331" si="309">RIGHT(N3268,LEN(N3268)-FIND("/",N3268))</f>
        <v>plays</v>
      </c>
      <c r="S3268" s="11">
        <f t="shared" ref="S3268:S3331" si="310">(((J3268/60)/60)/24)+DATE(1970,1,1)</f>
        <v>42136.536134259266</v>
      </c>
      <c r="T3268" s="11">
        <f t="shared" si="308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ref="Q3269:Q3332" si="311">LEFT(N3269,SEARCH("/",N3269,1)-1)</f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08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11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08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11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08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11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08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11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08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11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08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11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08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11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08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11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08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11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08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11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08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11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08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11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08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11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08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11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08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11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08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11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08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11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08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11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08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11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08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11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08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11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08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11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08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11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08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11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08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11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08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11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08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11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08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11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08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11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08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11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08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11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08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11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08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11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08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11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08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11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08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11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08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11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08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11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08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11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08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11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08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11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08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11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08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11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08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11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08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11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08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11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08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11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08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11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08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11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08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11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08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11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08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11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08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11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08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11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08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11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08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11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08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11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08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11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08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11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08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11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08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11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08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</f>
        <v>1.1679999999999999</v>
      </c>
      <c r="P3331" s="6">
        <f t="shared" ref="P3331:P3394" si="313">IF(L3331&gt;0, E3331/L3331,0)</f>
        <v>44.92307692307692</v>
      </c>
      <c r="Q3331" t="str">
        <f t="shared" si="311"/>
        <v>theater</v>
      </c>
      <c r="R3331" t="str">
        <f t="shared" si="309"/>
        <v>plays</v>
      </c>
      <c r="S3331" s="11">
        <f t="shared" si="310"/>
        <v>41837.323009259257</v>
      </c>
      <c r="T3331" s="11">
        <f t="shared" ref="T3331:T3394" si="314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1"/>
        <v>theater</v>
      </c>
      <c r="R3332" t="str">
        <f t="shared" ref="R3332:R3395" si="315">RIGHT(N3332,LEN(N3332)-FIND("/",N3332))</f>
        <v>plays</v>
      </c>
      <c r="S3332" s="11">
        <f t="shared" ref="S3332:S3395" si="316">(((J3332/60)/60)/24)+DATE(1970,1,1)</f>
        <v>42065.887361111112</v>
      </c>
      <c r="T3332" s="11">
        <f t="shared" si="314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ref="Q3333:Q3396" si="317">LEFT(N3333,SEARCH("/",N3333,1)-1)</f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4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7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4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7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4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7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4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7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4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7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4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7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4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7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4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7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4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7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4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7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4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7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4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7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4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7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4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7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4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7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4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7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4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7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4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7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4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7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4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7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4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7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4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7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4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7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4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7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4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7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4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7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4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7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4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7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4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7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4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7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4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7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4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7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4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7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4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7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4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7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4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7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4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7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4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7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4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7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4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7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4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7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4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7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4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7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4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7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4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7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4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7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4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7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4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7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4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7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4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7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4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7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4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7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4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7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4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7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4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7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4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7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4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7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4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7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4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7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4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7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4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7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4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</f>
        <v>1.0580000000000001</v>
      </c>
      <c r="P3395" s="6">
        <f t="shared" ref="P3395:P3458" si="319">IF(L3395&gt;0, E3395/L3395,0)</f>
        <v>36.06818181818182</v>
      </c>
      <c r="Q3395" t="str">
        <f t="shared" si="317"/>
        <v>theater</v>
      </c>
      <c r="R3395" t="str">
        <f t="shared" si="315"/>
        <v>plays</v>
      </c>
      <c r="S3395" s="11">
        <f t="shared" si="316"/>
        <v>41923.921643518523</v>
      </c>
      <c r="T3395" s="11">
        <f t="shared" ref="T3395:T3458" si="320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17"/>
        <v>theater</v>
      </c>
      <c r="R3396" t="str">
        <f t="shared" ref="R3396:R3459" si="321">RIGHT(N3396,LEN(N3396)-FIND("/",N3396))</f>
        <v>plays</v>
      </c>
      <c r="S3396" s="11">
        <f t="shared" ref="S3396:S3459" si="322">(((J3396/60)/60)/24)+DATE(1970,1,1)</f>
        <v>41817.59542824074</v>
      </c>
      <c r="T3396" s="11">
        <f t="shared" si="320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ref="Q3397:Q3460" si="323">LEFT(N3397,SEARCH("/",N3397,1)-1)</f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0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3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0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3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0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3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0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3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0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3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0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3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0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3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0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3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0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3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0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3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0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3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0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3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0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3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0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3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0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3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0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3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0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3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0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3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0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3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0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3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0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3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0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3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0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3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0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3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0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3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0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3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0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3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0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3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0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3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0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3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0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3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0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3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0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3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0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3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0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3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0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3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0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3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0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3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0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3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0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3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0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3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0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3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0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3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0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3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0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3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0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3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0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3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0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3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0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3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0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3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0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3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0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3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0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3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0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3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0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3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0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3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0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3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0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3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0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3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0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3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0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3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0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</f>
        <v>1.4019999999999999</v>
      </c>
      <c r="P3459" s="6">
        <f t="shared" ref="P3459:P3522" si="325">IF(L3459&gt;0, E3459/L3459,0)</f>
        <v>50.981818181818184</v>
      </c>
      <c r="Q3459" t="str">
        <f t="shared" si="323"/>
        <v>theater</v>
      </c>
      <c r="R3459" t="str">
        <f t="shared" si="321"/>
        <v>plays</v>
      </c>
      <c r="S3459" s="11">
        <f t="shared" si="322"/>
        <v>42016.706678240742</v>
      </c>
      <c r="T3459" s="11">
        <f t="shared" ref="T3459:T3522" si="326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3"/>
        <v>theater</v>
      </c>
      <c r="R3460" t="str">
        <f t="shared" ref="R3460:R3523" si="327">RIGHT(N3460,LEN(N3460)-FIND("/",N3460))</f>
        <v>plays</v>
      </c>
      <c r="S3460" s="11">
        <f t="shared" ref="S3460:S3523" si="328">(((J3460/60)/60)/24)+DATE(1970,1,1)</f>
        <v>42011.202581018515</v>
      </c>
      <c r="T3460" s="11">
        <f t="shared" si="326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ref="Q3461:Q3524" si="329">LEFT(N3461,SEARCH("/",N3461,1)-1)</f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6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9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6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9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6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9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6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9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6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9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6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9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6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9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6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9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6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9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6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9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6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9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6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9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6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9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6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9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6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9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6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9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6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9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6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9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6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9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6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9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6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9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6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9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6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9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6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9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6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9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6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9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6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9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6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9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6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9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6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9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6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9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6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9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6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9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6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9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6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9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6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9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6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9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6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9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6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9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6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9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6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9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6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9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6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9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6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9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6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9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6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9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6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9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6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9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6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9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6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9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6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9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6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9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6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9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6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9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6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9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6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9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6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9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6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9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6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9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6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9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6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9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6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</f>
        <v>1.6942857142857144</v>
      </c>
      <c r="P3523" s="6">
        <f t="shared" ref="P3523:P3586" si="331">IF(L3523&gt;0, E3523/L3523,0)</f>
        <v>45.615384615384613</v>
      </c>
      <c r="Q3523" t="str">
        <f t="shared" si="329"/>
        <v>theater</v>
      </c>
      <c r="R3523" t="str">
        <f t="shared" si="327"/>
        <v>plays</v>
      </c>
      <c r="S3523" s="11">
        <f t="shared" si="328"/>
        <v>41881.361342592594</v>
      </c>
      <c r="T3523" s="11">
        <f t="shared" ref="T3523:T3586" si="33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29"/>
        <v>theater</v>
      </c>
      <c r="R3524" t="str">
        <f t="shared" ref="R3524:R3587" si="333">RIGHT(N3524,LEN(N3524)-FIND("/",N3524))</f>
        <v>plays</v>
      </c>
      <c r="S3524" s="11">
        <f t="shared" ref="S3524:S3587" si="334">(((J3524/60)/60)/24)+DATE(1970,1,1)</f>
        <v>42234.789884259255</v>
      </c>
      <c r="T3524" s="11">
        <f t="shared" si="33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ref="Q3525:Q3588" si="335">LEFT(N3525,SEARCH("/",N3525,1)-1)</f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5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5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5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5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5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5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5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5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5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5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5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5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5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5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5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5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5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5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5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5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5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5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5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5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5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5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5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5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5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5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5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5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5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5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5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5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5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5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5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5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5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5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5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5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5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5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5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5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5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5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5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5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5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5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5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5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5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5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5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5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5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</f>
        <v>1.1911764705882353</v>
      </c>
      <c r="P3587" s="6">
        <f t="shared" ref="P3587:P3650" si="337">IF(L3587&gt;0, E3587/L3587,0)</f>
        <v>176.08695652173913</v>
      </c>
      <c r="Q3587" t="str">
        <f t="shared" si="335"/>
        <v>theater</v>
      </c>
      <c r="R3587" t="str">
        <f t="shared" si="333"/>
        <v>plays</v>
      </c>
      <c r="S3587" s="11">
        <f t="shared" si="334"/>
        <v>41964.716319444444</v>
      </c>
      <c r="T3587" s="11">
        <f t="shared" ref="T3587:T3650" si="338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5"/>
        <v>theater</v>
      </c>
      <c r="R3588" t="str">
        <f t="shared" ref="R3588:R3651" si="339">RIGHT(N3588,LEN(N3588)-FIND("/",N3588))</f>
        <v>plays</v>
      </c>
      <c r="S3588" s="11">
        <f t="shared" ref="S3588:S3651" si="340">(((J3588/60)/60)/24)+DATE(1970,1,1)</f>
        <v>42576.697569444441</v>
      </c>
      <c r="T3588" s="11">
        <f t="shared" si="338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ref="Q3589:Q3652" si="341">LEFT(N3589,SEARCH("/",N3589,1)-1)</f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38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41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38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41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38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41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38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41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38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41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38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41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38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41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38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41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38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41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38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41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38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41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38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41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38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41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38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41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38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41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38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41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38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41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38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41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38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41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38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41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38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41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38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41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38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41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38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41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38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41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38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41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38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41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38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41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38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41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38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41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38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41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38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41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38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41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38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41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38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41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38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41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38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41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38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41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38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41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38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41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38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41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38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41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38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41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38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41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38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41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38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41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38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41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38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41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38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41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38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41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38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41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38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41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38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41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38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41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38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41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38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41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38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41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38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41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38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41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38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41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38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41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38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</f>
        <v>1.04</v>
      </c>
      <c r="P3651" s="6">
        <f t="shared" ref="P3651:P3714" si="343">IF(L3651&gt;0, E3651/L3651,0)</f>
        <v>97.5</v>
      </c>
      <c r="Q3651" t="str">
        <f t="shared" si="341"/>
        <v>theater</v>
      </c>
      <c r="R3651" t="str">
        <f t="shared" si="339"/>
        <v>plays</v>
      </c>
      <c r="S3651" s="11">
        <f t="shared" si="340"/>
        <v>41780.712893518517</v>
      </c>
      <c r="T3651" s="11">
        <f t="shared" ref="T3651:T3714" si="344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1"/>
        <v>theater</v>
      </c>
      <c r="R3652" t="str">
        <f t="shared" ref="R3652:R3715" si="345">RIGHT(N3652,LEN(N3652)-FIND("/",N3652))</f>
        <v>plays</v>
      </c>
      <c r="S3652" s="11">
        <f t="shared" ref="S3652:S3715" si="346">(((J3652/60)/60)/24)+DATE(1970,1,1)</f>
        <v>42381.478981481487</v>
      </c>
      <c r="T3652" s="11">
        <f t="shared" si="344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ref="Q3653:Q3716" si="347">LEFT(N3653,SEARCH("/",N3653,1)-1)</f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4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7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4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7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4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7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4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7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4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7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4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7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4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7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4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7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4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7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4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7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4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7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4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7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4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7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4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7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4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7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4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7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4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7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4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7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4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7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4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7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4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7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4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7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4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7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4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7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4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7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4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7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4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7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4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7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4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7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4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7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4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7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4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7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4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7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4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7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4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7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4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7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4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7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4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7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4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7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4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7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4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7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4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7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4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7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4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7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4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7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4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7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4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7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4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7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4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7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4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7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4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7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4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7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4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7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4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7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4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7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4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7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4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7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4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7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4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7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4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7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4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7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4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</f>
        <v>1.0149999999999999</v>
      </c>
      <c r="P3715" s="6">
        <f t="shared" ref="P3715:P3778" si="349">IF(L3715&gt;0, E3715/L3715,0)</f>
        <v>106.84210526315789</v>
      </c>
      <c r="Q3715" t="str">
        <f t="shared" si="347"/>
        <v>theater</v>
      </c>
      <c r="R3715" t="str">
        <f t="shared" si="345"/>
        <v>plays</v>
      </c>
      <c r="S3715" s="11">
        <f t="shared" si="346"/>
        <v>42505.738032407404</v>
      </c>
      <c r="T3715" s="11">
        <f t="shared" ref="T3715:T3778" si="350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47"/>
        <v>theater</v>
      </c>
      <c r="R3716" t="str">
        <f t="shared" ref="R3716:R3779" si="351">RIGHT(N3716,LEN(N3716)-FIND("/",N3716))</f>
        <v>plays</v>
      </c>
      <c r="S3716" s="11">
        <f t="shared" ref="S3716:S3779" si="352">(((J3716/60)/60)/24)+DATE(1970,1,1)</f>
        <v>42118.556331018524</v>
      </c>
      <c r="T3716" s="11">
        <f t="shared" si="350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ref="Q3717:Q3780" si="353">LEFT(N3717,SEARCH("/",N3717,1)-1)</f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0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3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0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3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0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3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0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3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0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3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0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3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0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3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0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3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0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3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0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3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0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3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0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3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0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3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0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3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0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3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0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3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0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3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0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3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0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3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0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3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0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3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0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3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0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3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0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3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0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3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0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3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0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3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0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3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0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3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0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3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0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3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0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3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0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3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0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3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0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3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0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3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0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3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0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3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0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3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0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3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0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3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0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3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0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3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0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3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0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3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0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3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0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3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0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3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0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3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0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3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0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3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0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3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0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3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0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3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0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3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0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3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0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3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0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3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0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3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0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3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0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3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0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</f>
        <v>1.4319999999999999</v>
      </c>
      <c r="P3779" s="6">
        <f t="shared" ref="P3779:P3842" si="355">IF(L3779&gt;0, E3779/L3779,0)</f>
        <v>48.542372881355931</v>
      </c>
      <c r="Q3779" t="str">
        <f t="shared" si="353"/>
        <v>theater</v>
      </c>
      <c r="R3779" t="str">
        <f t="shared" si="351"/>
        <v>musical</v>
      </c>
      <c r="S3779" s="11">
        <f t="shared" si="352"/>
        <v>41887.111354166671</v>
      </c>
      <c r="T3779" s="11">
        <f t="shared" ref="T3779:T3842" si="356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3"/>
        <v>theater</v>
      </c>
      <c r="R3780" t="str">
        <f t="shared" ref="R3780:R3843" si="357">RIGHT(N3780,LEN(N3780)-FIND("/",N3780))</f>
        <v>musical</v>
      </c>
      <c r="S3780" s="11">
        <f t="shared" ref="S3780:S3843" si="358">(((J3780/60)/60)/24)+DATE(1970,1,1)</f>
        <v>41989.819212962961</v>
      </c>
      <c r="T3780" s="11">
        <f t="shared" si="356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ref="Q3781:Q3844" si="359">LEFT(N3781,SEARCH("/",N3781,1)-1)</f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6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9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6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9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6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9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6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9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6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9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6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9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6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9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6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9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6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9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6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9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6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9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6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9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6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9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6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9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6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9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6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9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6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9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6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9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6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9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6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9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6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9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6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9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6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9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6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9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6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9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6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9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6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9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6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9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6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9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6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9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6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9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6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9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6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9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6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9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6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9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6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9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6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9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6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9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6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9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6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9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6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9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6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9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6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9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6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9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6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9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6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9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6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9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6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9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6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9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6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9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6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9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6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9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6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9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6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9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6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9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6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9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6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9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6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9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6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9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6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9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6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9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6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</f>
        <v>8.72E-2</v>
      </c>
      <c r="P3843" s="6">
        <f t="shared" ref="P3843:P3906" si="361">IF(L3843&gt;0, E3843/L3843,0)</f>
        <v>25.647058823529413</v>
      </c>
      <c r="Q3843" t="str">
        <f t="shared" si="359"/>
        <v>theater</v>
      </c>
      <c r="R3843" t="str">
        <f t="shared" si="357"/>
        <v>plays</v>
      </c>
      <c r="S3843" s="11">
        <f t="shared" si="358"/>
        <v>41780.785729166666</v>
      </c>
      <c r="T3843" s="11">
        <f t="shared" ref="T3843:T3906" si="36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59"/>
        <v>theater</v>
      </c>
      <c r="R3844" t="str">
        <f t="shared" ref="R3844:R3907" si="363">RIGHT(N3844,LEN(N3844)-FIND("/",N3844))</f>
        <v>plays</v>
      </c>
      <c r="S3844" s="11">
        <f t="shared" ref="S3844:S3907" si="364">(((J3844/60)/60)/24)+DATE(1970,1,1)</f>
        <v>41740.493657407409</v>
      </c>
      <c r="T3844" s="11">
        <f t="shared" si="36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ref="Q3845:Q3908" si="365">LEFT(N3845,SEARCH("/",N3845,1)-1)</f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5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5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5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5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5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5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5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5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5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5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5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5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5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5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5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5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5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5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5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5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5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5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5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5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5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5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5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5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5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5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5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5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5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5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5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5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5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5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5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5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5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5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5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5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5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5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5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5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5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5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5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5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5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5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5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5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5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5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5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5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5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</f>
        <v>0.11533333333333333</v>
      </c>
      <c r="P3907" s="6">
        <f t="shared" ref="P3907:P3970" si="367">IF(L3907&gt;0, E3907/L3907,0)</f>
        <v>24.714285714285715</v>
      </c>
      <c r="Q3907" t="str">
        <f t="shared" si="365"/>
        <v>theater</v>
      </c>
      <c r="R3907" t="str">
        <f t="shared" si="363"/>
        <v>plays</v>
      </c>
      <c r="S3907" s="11">
        <f t="shared" si="364"/>
        <v>42124.623877314814</v>
      </c>
      <c r="T3907" s="11">
        <f t="shared" ref="T3907:T3970" si="368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5"/>
        <v>theater</v>
      </c>
      <c r="R3908" t="str">
        <f t="shared" ref="R3908:R3971" si="369">RIGHT(N3908,LEN(N3908)-FIND("/",N3908))</f>
        <v>plays</v>
      </c>
      <c r="S3908" s="11">
        <f t="shared" ref="S3908:S3971" si="370">(((J3908/60)/60)/24)+DATE(1970,1,1)</f>
        <v>42143.917743055557</v>
      </c>
      <c r="T3908" s="11">
        <f t="shared" si="368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ref="Q3909:Q3972" si="371">LEFT(N3909,SEARCH("/",N3909,1)-1)</f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68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71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68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71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68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71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68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71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68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71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68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71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68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71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68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71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68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71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68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71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68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71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68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71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68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71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68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71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68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71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68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71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68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71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68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71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68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71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68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71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68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71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68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71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68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71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68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71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68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71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68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71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68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71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68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71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68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71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68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71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68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71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68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71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68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71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68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71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68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71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68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71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68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71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68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71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68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71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68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71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68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71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68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71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68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71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68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71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68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71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68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71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68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71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68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71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68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71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68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71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68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71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68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71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68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71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68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71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68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71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68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71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68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71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68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71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68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71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68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71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68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71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68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</f>
        <v>7.4690265486725665E-2</v>
      </c>
      <c r="P3971" s="6">
        <f t="shared" ref="P3971:P4034" si="373">IF(L3971&gt;0, E3971/L3971,0)</f>
        <v>35.166666666666664</v>
      </c>
      <c r="Q3971" t="str">
        <f t="shared" si="371"/>
        <v>theater</v>
      </c>
      <c r="R3971" t="str">
        <f t="shared" si="369"/>
        <v>plays</v>
      </c>
      <c r="S3971" s="11">
        <f t="shared" si="370"/>
        <v>42601.854699074072</v>
      </c>
      <c r="T3971" s="11">
        <f t="shared" ref="T3971:T4034" si="374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1"/>
        <v>theater</v>
      </c>
      <c r="R3972" t="str">
        <f t="shared" ref="R3972:R4035" si="375">RIGHT(N3972,LEN(N3972)-FIND("/",N3972))</f>
        <v>plays</v>
      </c>
      <c r="S3972" s="11">
        <f t="shared" ref="S3972:S4035" si="376">(((J3972/60)/60)/24)+DATE(1970,1,1)</f>
        <v>42447.863553240735</v>
      </c>
      <c r="T3972" s="11">
        <f t="shared" si="374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ref="Q3973:Q4036" si="377">LEFT(N3973,SEARCH("/",N3973,1)-1)</f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4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7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4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7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4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7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4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7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4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7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4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7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4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7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4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7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4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7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4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7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4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7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4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7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4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7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4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7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4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7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4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7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4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7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4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7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4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7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4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7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4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7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4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7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4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7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4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7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4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7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4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7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4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7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4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7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4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7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4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7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4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7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4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7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4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7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4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7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4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7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4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7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4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7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4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7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4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7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4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7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4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7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4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7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4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7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4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7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4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7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4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7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4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7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4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7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4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7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4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7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4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7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4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7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4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7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4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7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4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7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4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7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4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7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4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7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4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7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4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7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4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7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4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</f>
        <v>0.25698702928870293</v>
      </c>
      <c r="P4035" s="6">
        <f t="shared" ref="P4035:P4098" si="379">IF(L4035&gt;0, E4035/L4035,0)</f>
        <v>65.340319148936175</v>
      </c>
      <c r="Q4035" t="str">
        <f t="shared" si="377"/>
        <v>theater</v>
      </c>
      <c r="R4035" t="str">
        <f t="shared" si="375"/>
        <v>plays</v>
      </c>
      <c r="S4035" s="11">
        <f t="shared" si="376"/>
        <v>42614.268796296295</v>
      </c>
      <c r="T4035" s="11">
        <f t="shared" ref="T4035:T4098" si="380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77"/>
        <v>theater</v>
      </c>
      <c r="R4036" t="str">
        <f t="shared" ref="R4036:R4099" si="381">RIGHT(N4036,LEN(N4036)-FIND("/",N4036))</f>
        <v>plays</v>
      </c>
      <c r="S4036" s="11">
        <f t="shared" ref="S4036:S4099" si="382">(((J4036/60)/60)/24)+DATE(1970,1,1)</f>
        <v>42067.947337962964</v>
      </c>
      <c r="T4036" s="11">
        <f t="shared" si="380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ref="Q4037:Q4100" si="383">LEFT(N4037,SEARCH("/",N4037,1)-1)</f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0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3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0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3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0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3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0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3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0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3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0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3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0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3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0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3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0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3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0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3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0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3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0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3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0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3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0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3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0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3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0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3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0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3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0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3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0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3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0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3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0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3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0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3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0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3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0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3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0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3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0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3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0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3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0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3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0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3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0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3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0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3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0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3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0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3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0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3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0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3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0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3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0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3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0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3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0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3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0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3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0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3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0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3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0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3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0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3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0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3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0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3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0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3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0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3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0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3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0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3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0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3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0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3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0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3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0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3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0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3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0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3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0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3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0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3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0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3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0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3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0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3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0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</f>
        <v>0</v>
      </c>
      <c r="P4099" s="6">
        <f t="shared" ref="P4099:P4115" si="385">IF(L4099&gt;0, E4099/L4099,0)</f>
        <v>0</v>
      </c>
      <c r="Q4099" t="str">
        <f t="shared" si="383"/>
        <v>theater</v>
      </c>
      <c r="R4099" t="str">
        <f t="shared" si="381"/>
        <v>plays</v>
      </c>
      <c r="S4099" s="11">
        <f t="shared" si="382"/>
        <v>42344.824502314819</v>
      </c>
      <c r="T4099" s="11">
        <f t="shared" ref="T4099:T4115" si="386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3"/>
        <v>theater</v>
      </c>
      <c r="R4100" t="str">
        <f t="shared" ref="R4100:R4115" si="387">RIGHT(N4100,LEN(N4100)-FIND("/",N4100))</f>
        <v>plays</v>
      </c>
      <c r="S4100" s="11">
        <f t="shared" ref="S4100:S4115" si="388">(((J4100/60)/60)/24)+DATE(1970,1,1)</f>
        <v>42495.722187499996</v>
      </c>
      <c r="T4100" s="11">
        <f t="shared" si="386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ref="Q4101:Q4115" si="389">LEFT(N4101,SEARCH("/",N4101,1)-1)</f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6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9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6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9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6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9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6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9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6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9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6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9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6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9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6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9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6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9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6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9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6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9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6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9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6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9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6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9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6"/>
        <v>42377.273611111115</v>
      </c>
    </row>
  </sheetData>
  <autoFilter ref="A1:R1" xr:uid="{5EEF67B6-BEB6-CC4E-8BAF-2BA2B07235B1}"/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F2AA4-99B4-EF46-A29A-477F8A893E10}">
  <dimension ref="A1:J13"/>
  <sheetViews>
    <sheetView tabSelected="1" workbookViewId="0">
      <selection activeCell="D18" sqref="D18"/>
    </sheetView>
  </sheetViews>
  <sheetFormatPr baseColWidth="10" defaultRowHeight="15" x14ac:dyDescent="0.2"/>
  <cols>
    <col min="1" max="1" width="24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9" max="10" width="0" hidden="1" customWidth="1"/>
  </cols>
  <sheetData>
    <row r="1" spans="1:10" x14ac:dyDescent="0.2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10" x14ac:dyDescent="0.2">
      <c r="A2" t="s">
        <v>8391</v>
      </c>
      <c r="B2">
        <f>COUNTIFS(Kickstarter_data!D$2:D$4115,  "&lt;=" &amp;J2, Kickstarter_data!F1:'Kickstarter_data'!F4114, "successful")</f>
        <v>319</v>
      </c>
      <c r="C2">
        <f>COUNTIFS(Kickstarter_data!D$2:D$4115,  "&lt;=" &amp;J2, Kickstarter_data!F1:'Kickstarter_data'!F4114, "failed")</f>
        <v>115</v>
      </c>
      <c r="D2">
        <f>COUNTIFS(Kickstarter_data!D$2:D$4115,  "&lt;=" &amp;J2, Kickstarter_data!F1:'Kickstarter_data'!F4114, "canceled")</f>
        <v>19</v>
      </c>
      <c r="E2">
        <f>COUNTIFS(Kickstarter_data!D$2:D$4115,  "&lt;" &amp;J2)</f>
        <v>459</v>
      </c>
      <c r="F2" s="5">
        <f>B2/$E2</f>
        <v>0.69498910675381265</v>
      </c>
      <c r="G2" s="5">
        <f>C2/$E2</f>
        <v>0.25054466230936817</v>
      </c>
      <c r="H2" s="5">
        <f>D2/$E2</f>
        <v>4.1394335511982572E-2</v>
      </c>
      <c r="J2">
        <v>999</v>
      </c>
    </row>
    <row r="3" spans="1:10" x14ac:dyDescent="0.2">
      <c r="A3" t="s">
        <v>8392</v>
      </c>
      <c r="B3">
        <f>COUNTIFS(Kickstarter_data!D$2:D$4115,  "&lt;=" &amp;J3, Kickstarter_data!D$2:D$4115, "&gt;=" &amp;I3, Kickstarter_data!F2:'Kickstarter_data'!F4115, "successful")</f>
        <v>932</v>
      </c>
      <c r="C3">
        <f>COUNTIFS(Kickstarter_data!D$2:D$4115,  "&lt;=" &amp;J3, Kickstarter_data!D$2:D$4115, "&gt;=" &amp;I3, Kickstarter_data!F2:'Kickstarter_data'!F4115, "failed")</f>
        <v>420</v>
      </c>
      <c r="D3">
        <f>COUNTIFS(Kickstarter_data!D$2:D$4115,  "&lt;=" &amp;J3, Kickstarter_data!D$2:D$4115, "&gt;=" &amp;I3, Kickstarter_data!F2:'Kickstarter_data'!F4115, "canceled")</f>
        <v>60</v>
      </c>
      <c r="E3">
        <f>COUNTIFS(Kickstarter_data!D$2:D$4115,  "&lt;=" &amp;J3, Kickstarter_data!D$2:D$4115, "&gt;=" &amp;I3)</f>
        <v>1425</v>
      </c>
      <c r="F3" s="5">
        <f t="shared" ref="F3:F13" si="0">B3/E3</f>
        <v>0.65403508771929819</v>
      </c>
      <c r="G3" s="5">
        <f t="shared" ref="G3:G13" si="1">C3/$E3</f>
        <v>0.29473684210526313</v>
      </c>
      <c r="H3" s="5">
        <f t="shared" ref="H3:H13" si="2">D3/$E3</f>
        <v>4.2105263157894736E-2</v>
      </c>
      <c r="I3">
        <v>1000</v>
      </c>
      <c r="J3">
        <v>4999</v>
      </c>
    </row>
    <row r="4" spans="1:10" x14ac:dyDescent="0.2">
      <c r="A4" t="s">
        <v>8393</v>
      </c>
      <c r="B4">
        <f>COUNTIFS(Kickstarter_data!D$2:D$4115,  "&lt;=" &amp;J4, Kickstarter_data!D$2:D$4115, "&gt;=" &amp;I4, Kickstarter_data!F3:'Kickstarter_data'!F4116, "successful")</f>
        <v>382</v>
      </c>
      <c r="C4">
        <f>COUNTIFS(Kickstarter_data!D$2:D$4115,  "&lt;=" &amp;J4, Kickstarter_data!D$2:D$4115, "&gt;=" &amp;I4, Kickstarter_data!F3:'Kickstarter_data'!F4116, "failed")</f>
        <v>281</v>
      </c>
      <c r="D4">
        <f>COUNTIFS(Kickstarter_data!D$2:D$4115,  "&lt;=" &amp;J4, Kickstarter_data!D$2:D$4115, "&gt;=" &amp;I4, Kickstarter_data!F3:'Kickstarter_data'!F4116, "canceled")</f>
        <v>51</v>
      </c>
      <c r="E4">
        <f>COUNTIFS(Kickstarter_data!D$2:D$4115,  "&lt;=" &amp;J4, Kickstarter_data!D$2:D$4115, "&gt;=" &amp;I4)</f>
        <v>722</v>
      </c>
      <c r="F4" s="5">
        <f t="shared" si="0"/>
        <v>0.52908587257617734</v>
      </c>
      <c r="G4" s="5">
        <f t="shared" si="1"/>
        <v>0.38919667590027701</v>
      </c>
      <c r="H4" s="5">
        <f t="shared" si="2"/>
        <v>7.0637119113573413E-2</v>
      </c>
      <c r="I4">
        <v>5000</v>
      </c>
      <c r="J4">
        <v>9999</v>
      </c>
    </row>
    <row r="5" spans="1:10" x14ac:dyDescent="0.2">
      <c r="A5" t="s">
        <v>8394</v>
      </c>
      <c r="B5">
        <f>COUNTIFS(Kickstarter_data!D$2:D$4115,  "&lt;=" &amp;J5, Kickstarter_data!D$2:D$4115, "&gt;=" &amp;I5, Kickstarter_data!F4:'Kickstarter_data'!F4117, "successful")</f>
        <v>175</v>
      </c>
      <c r="C5">
        <f>COUNTIFS(Kickstarter_data!D$2:D$4115,  "&lt;=" &amp;J5, Kickstarter_data!D$2:D$4115, "&gt;=" &amp;I5, Kickstarter_data!F4:'Kickstarter_data'!F4117, "failed")</f>
        <v>140</v>
      </c>
      <c r="D5">
        <f>COUNTIFS(Kickstarter_data!D$2:D$4115,  "&lt;=" &amp;J5, Kickstarter_data!D$2:D$4115, "&gt;=" &amp;I5, Kickstarter_data!F4:'Kickstarter_data'!F4117, "canceled")</f>
        <v>37</v>
      </c>
      <c r="E5">
        <f>COUNTIFS(Kickstarter_data!D$2:D$4115,  "&lt;=" &amp;J5, Kickstarter_data!D$2:D$4115, "&gt;=" &amp;I5)</f>
        <v>361</v>
      </c>
      <c r="F5" s="5">
        <f t="shared" si="0"/>
        <v>0.48476454293628807</v>
      </c>
      <c r="G5" s="5">
        <f t="shared" si="1"/>
        <v>0.38781163434903049</v>
      </c>
      <c r="H5" s="5">
        <f t="shared" si="2"/>
        <v>0.10249307479224377</v>
      </c>
      <c r="I5">
        <v>10000</v>
      </c>
      <c r="J5">
        <v>14999</v>
      </c>
    </row>
    <row r="6" spans="1:10" x14ac:dyDescent="0.2">
      <c r="A6" t="s">
        <v>8395</v>
      </c>
      <c r="B6">
        <f>COUNTIFS(Kickstarter_data!D$2:D$4115,  "&lt;=" &amp;J6, Kickstarter_data!D$2:D$4115, "&gt;=" &amp;I6, Kickstarter_data!F5:'Kickstarter_data'!F4118, "successful")</f>
        <v>98</v>
      </c>
      <c r="C6">
        <f>COUNTIFS(Kickstarter_data!D$2:D$4115,  "&lt;=" &amp;J6, Kickstarter_data!D$2:D$4115, "&gt;=" &amp;I6, Kickstarter_data!F5:'Kickstarter_data'!F4118, "failed")</f>
        <v>86</v>
      </c>
      <c r="D6">
        <f>COUNTIFS(Kickstarter_data!D$2:D$4115,  "&lt;=" &amp;J6, Kickstarter_data!D$2:D$4115, "&gt;=" &amp;I6, Kickstarter_data!F5:'Kickstarter_data'!F4118, "canceled")</f>
        <v>20</v>
      </c>
      <c r="E6">
        <f>COUNTIFS(Kickstarter_data!D$2:D$4115,  "&lt;=" &amp;J6, Kickstarter_data!D$2:D$4115, "&gt;=" &amp;I6)</f>
        <v>205</v>
      </c>
      <c r="F6" s="5">
        <f t="shared" si="0"/>
        <v>0.47804878048780486</v>
      </c>
      <c r="G6" s="5">
        <f t="shared" si="1"/>
        <v>0.4195121951219512</v>
      </c>
      <c r="H6" s="5">
        <f t="shared" si="2"/>
        <v>9.7560975609756101E-2</v>
      </c>
      <c r="I6">
        <v>15000</v>
      </c>
      <c r="J6">
        <v>19999</v>
      </c>
    </row>
    <row r="7" spans="1:10" x14ac:dyDescent="0.2">
      <c r="A7" t="s">
        <v>8396</v>
      </c>
      <c r="B7">
        <f>COUNTIFS(Kickstarter_data!D$2:D$4115,  "&lt;=" &amp;J7, Kickstarter_data!D$2:D$4115, "&gt;=" &amp;I7, Kickstarter_data!F6:'Kickstarter_data'!F4119, "successful")</f>
        <v>62</v>
      </c>
      <c r="C7">
        <f>COUNTIFS(Kickstarter_data!D$2:D$4115,  "&lt;=" &amp;J7, Kickstarter_data!D$2:D$4115, "&gt;=" &amp;I7, Kickstarter_data!F6:'Kickstarter_data'!F4119, "failed")</f>
        <v>73</v>
      </c>
      <c r="D7">
        <f>COUNTIFS(Kickstarter_data!D$2:D$4115,  "&lt;=" &amp;J7, Kickstarter_data!D$2:D$4115, "&gt;=" &amp;I7, Kickstarter_data!F6:'Kickstarter_data'!F4119, "canceled")</f>
        <v>13</v>
      </c>
      <c r="E7">
        <f>COUNTIFS(Kickstarter_data!D$2:D$4115,  "&lt;=" &amp;J7, Kickstarter_data!D$2:D$4115, "&gt;=" &amp;I7)</f>
        <v>149</v>
      </c>
      <c r="F7" s="5">
        <f t="shared" si="0"/>
        <v>0.41610738255033558</v>
      </c>
      <c r="G7" s="5">
        <f t="shared" si="1"/>
        <v>0.48993288590604028</v>
      </c>
      <c r="H7" s="5">
        <f t="shared" si="2"/>
        <v>8.7248322147651006E-2</v>
      </c>
      <c r="I7">
        <v>20000</v>
      </c>
      <c r="J7">
        <v>24999</v>
      </c>
    </row>
    <row r="8" spans="1:10" x14ac:dyDescent="0.2">
      <c r="A8" t="s">
        <v>8397</v>
      </c>
      <c r="B8">
        <f>COUNTIFS(Kickstarter_data!D$2:D$4115,  "&lt;=" &amp;J8, Kickstarter_data!D$2:D$4115, "&gt;=" &amp;I8, Kickstarter_data!F7:'Kickstarter_data'!F4120, "successful")</f>
        <v>62</v>
      </c>
      <c r="C8">
        <f>COUNTIFS(Kickstarter_data!D$2:D$4115,  "&lt;=" &amp;J8, Kickstarter_data!D$2:D$4115, "&gt;=" &amp;I8, Kickstarter_data!F7:'Kickstarter_data'!F4120, "failed")</f>
        <v>58</v>
      </c>
      <c r="D8">
        <f>COUNTIFS(Kickstarter_data!D$2:D$4115,  "&lt;=" &amp;J8, Kickstarter_data!D$2:D$4115, "&gt;=" &amp;I8, Kickstarter_data!F7:'Kickstarter_data'!F4120, "canceled")</f>
        <v>17</v>
      </c>
      <c r="E8">
        <f>COUNTIFS(Kickstarter_data!D$2:D$4115,  "&lt;=" &amp;J8, Kickstarter_data!D$2:D$4115, "&gt;=" &amp;I8)</f>
        <v>138</v>
      </c>
      <c r="F8" s="5">
        <f t="shared" si="0"/>
        <v>0.44927536231884058</v>
      </c>
      <c r="G8" s="5">
        <f t="shared" si="1"/>
        <v>0.42028985507246375</v>
      </c>
      <c r="H8" s="5">
        <f t="shared" si="2"/>
        <v>0.12318840579710146</v>
      </c>
      <c r="I8">
        <v>25000</v>
      </c>
      <c r="J8">
        <v>29999</v>
      </c>
    </row>
    <row r="9" spans="1:10" x14ac:dyDescent="0.2">
      <c r="A9" t="s">
        <v>8398</v>
      </c>
      <c r="B9">
        <f>COUNTIFS(Kickstarter_data!D$2:D$4115,  "&lt;=" &amp;J9, Kickstarter_data!D$2:D$4115, "&gt;=" &amp;I9, Kickstarter_data!F8:'Kickstarter_data'!F4121, "successful")</f>
        <v>33</v>
      </c>
      <c r="C9">
        <f>COUNTIFS(Kickstarter_data!D$2:D$4115,  "&lt;=" &amp;J9, Kickstarter_data!D$2:D$4115, "&gt;=" &amp;I9, Kickstarter_data!F8:'Kickstarter_data'!F4121, "failed")</f>
        <v>40</v>
      </c>
      <c r="D9">
        <f>COUNTIFS(Kickstarter_data!D$2:D$4115,  "&lt;=" &amp;J9, Kickstarter_data!D$2:D$4115, "&gt;=" &amp;I9, Kickstarter_data!F8:'Kickstarter_data'!F4121, "canceled")</f>
        <v>9</v>
      </c>
      <c r="E9">
        <f>COUNTIFS(Kickstarter_data!D$2:D$4115,  "&lt;=" &amp;J9, Kickstarter_data!D$2:D$4115, "&gt;=" &amp;I9)</f>
        <v>84</v>
      </c>
      <c r="F9" s="5">
        <f t="shared" si="0"/>
        <v>0.39285714285714285</v>
      </c>
      <c r="G9" s="5">
        <f t="shared" si="1"/>
        <v>0.47619047619047616</v>
      </c>
      <c r="H9" s="5">
        <f t="shared" si="2"/>
        <v>0.10714285714285714</v>
      </c>
      <c r="I9">
        <v>30000</v>
      </c>
      <c r="J9">
        <v>34999</v>
      </c>
    </row>
    <row r="10" spans="1:10" x14ac:dyDescent="0.2">
      <c r="A10" t="s">
        <v>8399</v>
      </c>
      <c r="B10">
        <f>COUNTIFS(Kickstarter_data!D$2:D$4115,  "&lt;=" &amp;J10, Kickstarter_data!D$2:D$4115, "&gt;=" &amp;I10, Kickstarter_data!F9:'Kickstarter_data'!F4122, "successful")</f>
        <v>28</v>
      </c>
      <c r="C10">
        <f>COUNTIFS(Kickstarter_data!D$2:D$4115,  "&lt;=" &amp;J10, Kickstarter_data!D$2:D$4115, "&gt;=" &amp;I10, Kickstarter_data!F9:'Kickstarter_data'!F4122, "failed")</f>
        <v>22</v>
      </c>
      <c r="D10">
        <f>COUNTIFS(Kickstarter_data!D$2:D$4115,  "&lt;=" &amp;J10, Kickstarter_data!D$2:D$4115, "&gt;=" &amp;I10, Kickstarter_data!F9:'Kickstarter_data'!F4122, "canceled")</f>
        <v>5</v>
      </c>
      <c r="E10">
        <f>COUNTIFS(Kickstarter_data!D$2:D$4115,  "&lt;=" &amp;J10, Kickstarter_data!D$2:D$4115, "&gt;=" &amp;I10)</f>
        <v>55</v>
      </c>
      <c r="F10" s="5">
        <f t="shared" si="0"/>
        <v>0.50909090909090904</v>
      </c>
      <c r="G10" s="5">
        <f t="shared" si="1"/>
        <v>0.4</v>
      </c>
      <c r="H10" s="5">
        <f t="shared" si="2"/>
        <v>9.0909090909090912E-2</v>
      </c>
      <c r="I10">
        <v>35000</v>
      </c>
      <c r="J10">
        <v>39999</v>
      </c>
    </row>
    <row r="11" spans="1:10" x14ac:dyDescent="0.2">
      <c r="A11" t="s">
        <v>8400</v>
      </c>
      <c r="B11">
        <f>COUNTIFS(Kickstarter_data!D$2:D$4115,  "&lt;=" &amp;J11, Kickstarter_data!D$2:D$4115, "&gt;=" &amp;I11, Kickstarter_data!F10:'Kickstarter_data'!F4123, "successful")</f>
        <v>21</v>
      </c>
      <c r="C11">
        <f>COUNTIFS(Kickstarter_data!D$2:D$4115,  "&lt;=" &amp;J11, Kickstarter_data!D$2:D$4115, "&gt;=" &amp;I11, Kickstarter_data!F10:'Kickstarter_data'!F4123, "failed")</f>
        <v>17</v>
      </c>
      <c r="D11">
        <f>COUNTIFS(Kickstarter_data!D$2:D$4115,  "&lt;=" &amp;J11, Kickstarter_data!D$2:D$4115, "&gt;=" &amp;I11, Kickstarter_data!F10:'Kickstarter_data'!F4123, "canceled")</f>
        <v>6</v>
      </c>
      <c r="E11">
        <f>COUNTIFS(Kickstarter_data!D$2:D$4115,  "&lt;=" &amp;J11, Kickstarter_data!D$2:D$4115, "&gt;=" &amp;I11)</f>
        <v>44</v>
      </c>
      <c r="F11" s="5">
        <f t="shared" si="0"/>
        <v>0.47727272727272729</v>
      </c>
      <c r="G11" s="5">
        <f t="shared" si="1"/>
        <v>0.38636363636363635</v>
      </c>
      <c r="H11" s="5">
        <f t="shared" si="2"/>
        <v>0.13636363636363635</v>
      </c>
      <c r="I11">
        <v>40000</v>
      </c>
      <c r="J11">
        <v>44999</v>
      </c>
    </row>
    <row r="12" spans="1:10" x14ac:dyDescent="0.2">
      <c r="A12" t="s">
        <v>8401</v>
      </c>
      <c r="B12">
        <f>COUNTIFS(Kickstarter_data!D$2:D$4115,  "&lt;=" &amp;J12, Kickstarter_data!D$2:D$4115, "&gt;=" &amp;I12, Kickstarter_data!F11:'Kickstarter_data'!F4124, "successful")</f>
        <v>8</v>
      </c>
      <c r="C12">
        <f>COUNTIFS(Kickstarter_data!D$2:D$4115,  "&lt;=" &amp;J12, Kickstarter_data!D$2:D$4115, "&gt;=" &amp;I12, Kickstarter_data!F11:'Kickstarter_data'!F4124, "failed")</f>
        <v>11</v>
      </c>
      <c r="D12">
        <f>COUNTIFS(Kickstarter_data!D$2:D$4115,  "&lt;=" &amp;J12, Kickstarter_data!D$2:D$4115, "&gt;=" &amp;I12, Kickstarter_data!F11:'Kickstarter_data'!F4124, "canceled")</f>
        <v>2</v>
      </c>
      <c r="E12">
        <f>COUNTIFS(Kickstarter_data!D$2:D$4115,  "&lt;=" &amp;J12, Kickstarter_data!D$2:D$4115, "&gt;=" &amp;I12)</f>
        <v>21</v>
      </c>
      <c r="F12" s="5">
        <f t="shared" si="0"/>
        <v>0.38095238095238093</v>
      </c>
      <c r="G12" s="5">
        <f t="shared" si="1"/>
        <v>0.52380952380952384</v>
      </c>
      <c r="H12" s="5">
        <f t="shared" si="2"/>
        <v>9.5238095238095233E-2</v>
      </c>
      <c r="I12">
        <v>45000</v>
      </c>
      <c r="J12">
        <v>49999</v>
      </c>
    </row>
    <row r="13" spans="1:10" x14ac:dyDescent="0.2">
      <c r="A13" t="s">
        <v>8402</v>
      </c>
      <c r="B13">
        <f>COUNTIFS( Kickstarter_data!D$2:D$4115, "&gt;=" &amp;I13, Kickstarter_data!F12:'Kickstarter_data'!F4125, "successful")</f>
        <v>137</v>
      </c>
      <c r="C13">
        <f>COUNTIFS(Kickstarter_data!D$2:D$4115, "&gt;=" &amp;I13, Kickstarter_data!F12:'Kickstarter_data'!F4125, "failed")</f>
        <v>226</v>
      </c>
      <c r="D13">
        <f>COUNTIFS(Kickstarter_data!D$2:D$4115, "&gt;=" &amp;I13, Kickstarter_data!F12:'Kickstarter_data'!F4125, "canceled")</f>
        <v>78</v>
      </c>
      <c r="E13">
        <f>COUNTIFS( Kickstarter_data!D$2:D$4115, "&gt;=" &amp;I13)</f>
        <v>449</v>
      </c>
      <c r="F13" s="5">
        <f t="shared" si="0"/>
        <v>0.30512249443207129</v>
      </c>
      <c r="G13" s="5">
        <f t="shared" si="1"/>
        <v>0.5033407572383074</v>
      </c>
      <c r="H13" s="5">
        <f t="shared" si="2"/>
        <v>0.17371937639198218</v>
      </c>
      <c r="I13">
        <v>50000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E15ED-268A-FA4A-BB30-A5593D5130F3}">
  <dimension ref="A1:G15"/>
  <sheetViews>
    <sheetView workbookViewId="0">
      <selection activeCell="A7" sqref="A7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10" width="14.83203125" bestFit="1" customWidth="1"/>
    <col min="11" max="11" width="16.6640625" bestFit="1" customWidth="1"/>
    <col min="12" max="12" width="19.1640625" bestFit="1" customWidth="1"/>
    <col min="13" max="20" width="18.33203125" bestFit="1" customWidth="1"/>
    <col min="21" max="21" width="22.6640625" bestFit="1" customWidth="1"/>
    <col min="22" max="22" width="16" bestFit="1" customWidth="1"/>
  </cols>
  <sheetData>
    <row r="1" spans="1:7" x14ac:dyDescent="0.2">
      <c r="A1" s="9" t="s">
        <v>8223</v>
      </c>
      <c r="B1" t="s">
        <v>8310</v>
      </c>
    </row>
    <row r="3" spans="1:7" x14ac:dyDescent="0.2">
      <c r="A3" s="9" t="s">
        <v>8323</v>
      </c>
      <c r="B3" s="9" t="s">
        <v>8314</v>
      </c>
    </row>
    <row r="4" spans="1:7" x14ac:dyDescent="0.2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  <c r="G4" t="s">
        <v>8313</v>
      </c>
    </row>
    <row r="5" spans="1:7" x14ac:dyDescent="0.2">
      <c r="A5" s="10" t="s">
        <v>8315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">
      <c r="A6" s="10" t="s">
        <v>8365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2">
      <c r="A7" s="10" t="s">
        <v>8316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2">
      <c r="A8" s="10" t="s">
        <v>8317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10" t="s">
        <v>8318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2">
      <c r="A10" s="10" t="s">
        <v>8319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2">
      <c r="A11" s="10" t="s">
        <v>8320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2">
      <c r="A12" s="10" t="s">
        <v>8321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2">
      <c r="A13" s="10" t="s">
        <v>8322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2">
      <c r="A14" s="10" t="s">
        <v>8312</v>
      </c>
      <c r="B14" s="8"/>
      <c r="C14" s="8"/>
      <c r="D14" s="8"/>
      <c r="E14" s="8"/>
      <c r="F14" s="8"/>
      <c r="G14" s="8"/>
    </row>
    <row r="15" spans="1:7" x14ac:dyDescent="0.2">
      <c r="A15" s="10" t="s">
        <v>8313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2AFC7-3E9B-2B44-888D-9E7EFE36FCE0}">
  <dimension ref="A1:G47"/>
  <sheetViews>
    <sheetView topLeftCell="A18" workbookViewId="0">
      <selection activeCell="A2" sqref="A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9" t="s">
        <v>8223</v>
      </c>
      <c r="B1" t="s">
        <v>8310</v>
      </c>
    </row>
    <row r="3" spans="1:7" x14ac:dyDescent="0.2">
      <c r="A3" s="9" t="s">
        <v>8323</v>
      </c>
      <c r="B3" s="9" t="s">
        <v>8314</v>
      </c>
    </row>
    <row r="4" spans="1:7" x14ac:dyDescent="0.2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  <c r="G4" t="s">
        <v>8313</v>
      </c>
    </row>
    <row r="5" spans="1:7" x14ac:dyDescent="0.2">
      <c r="A5" s="10" t="s">
        <v>8325</v>
      </c>
      <c r="B5" s="8"/>
      <c r="C5" s="8">
        <v>100</v>
      </c>
      <c r="D5" s="8"/>
      <c r="E5" s="8"/>
      <c r="F5" s="8"/>
      <c r="G5" s="8">
        <v>100</v>
      </c>
    </row>
    <row r="6" spans="1:7" x14ac:dyDescent="0.2">
      <c r="A6" s="10" t="s">
        <v>8326</v>
      </c>
      <c r="B6" s="8">
        <v>20</v>
      </c>
      <c r="C6" s="8"/>
      <c r="D6" s="8"/>
      <c r="E6" s="8"/>
      <c r="F6" s="8"/>
      <c r="G6" s="8">
        <v>20</v>
      </c>
    </row>
    <row r="7" spans="1:7" x14ac:dyDescent="0.2">
      <c r="A7" s="10" t="s">
        <v>8327</v>
      </c>
      <c r="B7" s="8">
        <v>24</v>
      </c>
      <c r="C7" s="8"/>
      <c r="D7" s="8"/>
      <c r="E7" s="8"/>
      <c r="F7" s="8"/>
      <c r="G7" s="8">
        <v>24</v>
      </c>
    </row>
    <row r="8" spans="1:7" x14ac:dyDescent="0.2">
      <c r="A8" s="10" t="s">
        <v>8328</v>
      </c>
      <c r="B8" s="8"/>
      <c r="C8" s="8">
        <v>40</v>
      </c>
      <c r="D8" s="8"/>
      <c r="E8" s="8"/>
      <c r="F8" s="8"/>
      <c r="G8" s="8">
        <v>40</v>
      </c>
    </row>
    <row r="9" spans="1:7" x14ac:dyDescent="0.2">
      <c r="A9" s="10" t="s">
        <v>8329</v>
      </c>
      <c r="B9" s="8"/>
      <c r="C9" s="8"/>
      <c r="D9" s="8"/>
      <c r="E9" s="8">
        <v>40</v>
      </c>
      <c r="F9" s="8"/>
      <c r="G9" s="8">
        <v>40</v>
      </c>
    </row>
    <row r="10" spans="1:7" x14ac:dyDescent="0.2">
      <c r="A10" s="10" t="s">
        <v>8330</v>
      </c>
      <c r="B10" s="8"/>
      <c r="C10" s="8"/>
      <c r="D10" s="8"/>
      <c r="E10" s="8">
        <v>180</v>
      </c>
      <c r="F10" s="8"/>
      <c r="G10" s="8">
        <v>180</v>
      </c>
    </row>
    <row r="11" spans="1:7" x14ac:dyDescent="0.2">
      <c r="A11" s="10" t="s">
        <v>8331</v>
      </c>
      <c r="B11" s="8"/>
      <c r="C11" s="8">
        <v>80</v>
      </c>
      <c r="D11" s="8"/>
      <c r="E11" s="8"/>
      <c r="F11" s="8"/>
      <c r="G11" s="8">
        <v>80</v>
      </c>
    </row>
    <row r="12" spans="1:7" x14ac:dyDescent="0.2">
      <c r="A12" s="10" t="s">
        <v>8332</v>
      </c>
      <c r="B12" s="8"/>
      <c r="C12" s="8"/>
      <c r="D12" s="8"/>
      <c r="E12" s="8">
        <v>40</v>
      </c>
      <c r="F12" s="8"/>
      <c r="G12" s="8">
        <v>40</v>
      </c>
    </row>
    <row r="13" spans="1:7" x14ac:dyDescent="0.2">
      <c r="A13" s="10" t="s">
        <v>8333</v>
      </c>
      <c r="B13" s="8"/>
      <c r="C13" s="8">
        <v>40</v>
      </c>
      <c r="D13" s="8">
        <v>20</v>
      </c>
      <c r="E13" s="8"/>
      <c r="F13" s="8"/>
      <c r="G13" s="8">
        <v>60</v>
      </c>
    </row>
    <row r="14" spans="1:7" x14ac:dyDescent="0.2">
      <c r="A14" s="10" t="s">
        <v>8334</v>
      </c>
      <c r="B14" s="8"/>
      <c r="C14" s="8">
        <v>40</v>
      </c>
      <c r="D14" s="8"/>
      <c r="E14" s="8"/>
      <c r="F14" s="8"/>
      <c r="G14" s="8">
        <v>40</v>
      </c>
    </row>
    <row r="15" spans="1:7" x14ac:dyDescent="0.2">
      <c r="A15" s="10" t="s">
        <v>8324</v>
      </c>
      <c r="B15" s="8">
        <v>20</v>
      </c>
      <c r="C15" s="8">
        <v>120</v>
      </c>
      <c r="D15" s="8"/>
      <c r="E15" s="8"/>
      <c r="F15" s="8"/>
      <c r="G15" s="8">
        <v>140</v>
      </c>
    </row>
    <row r="16" spans="1:7" x14ac:dyDescent="0.2">
      <c r="A16" s="10" t="s">
        <v>8335</v>
      </c>
      <c r="B16" s="8"/>
      <c r="C16" s="8">
        <v>20</v>
      </c>
      <c r="D16" s="8"/>
      <c r="E16" s="8"/>
      <c r="F16" s="8"/>
      <c r="G16" s="8">
        <v>20</v>
      </c>
    </row>
    <row r="17" spans="1:7" x14ac:dyDescent="0.2">
      <c r="A17" s="10" t="s">
        <v>8336</v>
      </c>
      <c r="B17" s="8"/>
      <c r="C17" s="8"/>
      <c r="D17" s="8"/>
      <c r="E17" s="8">
        <v>140</v>
      </c>
      <c r="F17" s="8"/>
      <c r="G17" s="8">
        <v>140</v>
      </c>
    </row>
    <row r="18" spans="1:7" x14ac:dyDescent="0.2">
      <c r="A18" s="10" t="s">
        <v>8337</v>
      </c>
      <c r="B18" s="8"/>
      <c r="C18" s="8">
        <v>20</v>
      </c>
      <c r="D18" s="8"/>
      <c r="E18" s="8">
        <v>140</v>
      </c>
      <c r="F18" s="8"/>
      <c r="G18" s="8">
        <v>160</v>
      </c>
    </row>
    <row r="19" spans="1:7" x14ac:dyDescent="0.2">
      <c r="A19" s="10" t="s">
        <v>8338</v>
      </c>
      <c r="B19" s="8"/>
      <c r="C19" s="8">
        <v>60</v>
      </c>
      <c r="D19" s="8"/>
      <c r="E19" s="8"/>
      <c r="F19" s="8"/>
      <c r="G19" s="8">
        <v>60</v>
      </c>
    </row>
    <row r="20" spans="1:7" x14ac:dyDescent="0.2">
      <c r="A20" s="10" t="s">
        <v>8339</v>
      </c>
      <c r="B20" s="8"/>
      <c r="C20" s="8">
        <v>11</v>
      </c>
      <c r="D20" s="8"/>
      <c r="E20" s="8">
        <v>9</v>
      </c>
      <c r="F20" s="8"/>
      <c r="G20" s="8">
        <v>20</v>
      </c>
    </row>
    <row r="21" spans="1:7" x14ac:dyDescent="0.2">
      <c r="A21" s="10" t="s">
        <v>8340</v>
      </c>
      <c r="B21" s="8"/>
      <c r="C21" s="8"/>
      <c r="D21" s="8"/>
      <c r="E21" s="8">
        <v>20</v>
      </c>
      <c r="F21" s="8"/>
      <c r="G21" s="8">
        <v>20</v>
      </c>
    </row>
    <row r="22" spans="1:7" x14ac:dyDescent="0.2">
      <c r="A22" s="10" t="s">
        <v>8341</v>
      </c>
      <c r="B22" s="8"/>
      <c r="C22" s="8">
        <v>40</v>
      </c>
      <c r="D22" s="8"/>
      <c r="E22" s="8"/>
      <c r="F22" s="8"/>
      <c r="G22" s="8">
        <v>40</v>
      </c>
    </row>
    <row r="23" spans="1:7" x14ac:dyDescent="0.2">
      <c r="A23" s="10" t="s">
        <v>8342</v>
      </c>
      <c r="B23" s="8">
        <v>20</v>
      </c>
      <c r="C23" s="8">
        <v>60</v>
      </c>
      <c r="D23" s="8"/>
      <c r="E23" s="8">
        <v>60</v>
      </c>
      <c r="F23" s="8"/>
      <c r="G23" s="8">
        <v>140</v>
      </c>
    </row>
    <row r="24" spans="1:7" x14ac:dyDescent="0.2">
      <c r="A24" s="10" t="s">
        <v>8343</v>
      </c>
      <c r="B24" s="8"/>
      <c r="C24" s="8">
        <v>20</v>
      </c>
      <c r="D24" s="8"/>
      <c r="E24" s="8"/>
      <c r="F24" s="8"/>
      <c r="G24" s="8">
        <v>20</v>
      </c>
    </row>
    <row r="25" spans="1:7" x14ac:dyDescent="0.2">
      <c r="A25" s="10" t="s">
        <v>8344</v>
      </c>
      <c r="B25" s="8"/>
      <c r="C25" s="8"/>
      <c r="D25" s="8"/>
      <c r="E25" s="8">
        <v>60</v>
      </c>
      <c r="F25" s="8"/>
      <c r="G25" s="8">
        <v>60</v>
      </c>
    </row>
    <row r="26" spans="1:7" x14ac:dyDescent="0.2">
      <c r="A26" s="10" t="s">
        <v>8345</v>
      </c>
      <c r="B26" s="8"/>
      <c r="C26" s="8">
        <v>20</v>
      </c>
      <c r="D26" s="8"/>
      <c r="E26" s="8"/>
      <c r="F26" s="8"/>
      <c r="G26" s="8">
        <v>20</v>
      </c>
    </row>
    <row r="27" spans="1:7" x14ac:dyDescent="0.2">
      <c r="A27" s="10" t="s">
        <v>8346</v>
      </c>
      <c r="B27" s="8"/>
      <c r="C27" s="8">
        <v>57</v>
      </c>
      <c r="D27" s="8"/>
      <c r="E27" s="8">
        <v>103</v>
      </c>
      <c r="F27" s="8"/>
      <c r="G27" s="8">
        <v>160</v>
      </c>
    </row>
    <row r="28" spans="1:7" x14ac:dyDescent="0.2">
      <c r="A28" s="10" t="s">
        <v>8347</v>
      </c>
      <c r="B28" s="8"/>
      <c r="C28" s="8">
        <v>20</v>
      </c>
      <c r="D28" s="8"/>
      <c r="E28" s="8"/>
      <c r="F28" s="8"/>
      <c r="G28" s="8">
        <v>20</v>
      </c>
    </row>
    <row r="29" spans="1:7" x14ac:dyDescent="0.2">
      <c r="A29" s="10" t="s">
        <v>8348</v>
      </c>
      <c r="B29" s="8"/>
      <c r="C29" s="8">
        <v>353</v>
      </c>
      <c r="D29" s="8">
        <v>19</v>
      </c>
      <c r="E29" s="8">
        <v>694</v>
      </c>
      <c r="F29" s="8"/>
      <c r="G29" s="8">
        <v>1066</v>
      </c>
    </row>
    <row r="30" spans="1:7" x14ac:dyDescent="0.2">
      <c r="A30" s="10" t="s">
        <v>8349</v>
      </c>
      <c r="B30" s="8"/>
      <c r="C30" s="8"/>
      <c r="D30" s="8"/>
      <c r="E30" s="8">
        <v>40</v>
      </c>
      <c r="F30" s="8"/>
      <c r="G30" s="8">
        <v>40</v>
      </c>
    </row>
    <row r="31" spans="1:7" x14ac:dyDescent="0.2">
      <c r="A31" s="10" t="s">
        <v>8350</v>
      </c>
      <c r="B31" s="8"/>
      <c r="C31" s="8"/>
      <c r="D31" s="8"/>
      <c r="E31" s="8">
        <v>20</v>
      </c>
      <c r="F31" s="8"/>
      <c r="G31" s="8">
        <v>20</v>
      </c>
    </row>
    <row r="32" spans="1:7" x14ac:dyDescent="0.2">
      <c r="A32" s="10" t="s">
        <v>8351</v>
      </c>
      <c r="B32" s="8"/>
      <c r="C32" s="8">
        <v>20</v>
      </c>
      <c r="D32" s="8"/>
      <c r="E32" s="8"/>
      <c r="F32" s="8"/>
      <c r="G32" s="8">
        <v>20</v>
      </c>
    </row>
    <row r="33" spans="1:7" x14ac:dyDescent="0.2">
      <c r="A33" s="10" t="s">
        <v>8352</v>
      </c>
      <c r="B33" s="8"/>
      <c r="C33" s="8"/>
      <c r="D33" s="8"/>
      <c r="E33" s="8">
        <v>260</v>
      </c>
      <c r="F33" s="8"/>
      <c r="G33" s="8">
        <v>260</v>
      </c>
    </row>
    <row r="34" spans="1:7" x14ac:dyDescent="0.2">
      <c r="A34" s="10" t="s">
        <v>8353</v>
      </c>
      <c r="B34" s="8">
        <v>40</v>
      </c>
      <c r="C34" s="8"/>
      <c r="D34" s="8"/>
      <c r="E34" s="8"/>
      <c r="F34" s="8"/>
      <c r="G34" s="8">
        <v>40</v>
      </c>
    </row>
    <row r="35" spans="1:7" x14ac:dyDescent="0.2">
      <c r="A35" s="10" t="s">
        <v>8354</v>
      </c>
      <c r="B35" s="8"/>
      <c r="C35" s="8"/>
      <c r="D35" s="8"/>
      <c r="E35" s="8">
        <v>60</v>
      </c>
      <c r="F35" s="8"/>
      <c r="G35" s="8">
        <v>60</v>
      </c>
    </row>
    <row r="36" spans="1:7" x14ac:dyDescent="0.2">
      <c r="A36" s="10" t="s">
        <v>8355</v>
      </c>
      <c r="B36" s="8"/>
      <c r="C36" s="8"/>
      <c r="D36" s="8">
        <v>6</v>
      </c>
      <c r="E36" s="8">
        <v>34</v>
      </c>
      <c r="F36" s="8"/>
      <c r="G36" s="8">
        <v>40</v>
      </c>
    </row>
    <row r="37" spans="1:7" x14ac:dyDescent="0.2">
      <c r="A37" s="10" t="s">
        <v>8356</v>
      </c>
      <c r="B37" s="8">
        <v>18</v>
      </c>
      <c r="C37" s="8">
        <v>2</v>
      </c>
      <c r="D37" s="8"/>
      <c r="E37" s="8">
        <v>40</v>
      </c>
      <c r="F37" s="8"/>
      <c r="G37" s="8">
        <v>60</v>
      </c>
    </row>
    <row r="38" spans="1:7" x14ac:dyDescent="0.2">
      <c r="A38" s="10" t="s">
        <v>8357</v>
      </c>
      <c r="B38" s="8">
        <v>17</v>
      </c>
      <c r="C38" s="8">
        <v>80</v>
      </c>
      <c r="D38" s="8">
        <v>5</v>
      </c>
      <c r="E38" s="8">
        <v>85</v>
      </c>
      <c r="F38" s="8"/>
      <c r="G38" s="8">
        <v>187</v>
      </c>
    </row>
    <row r="39" spans="1:7" x14ac:dyDescent="0.2">
      <c r="A39" s="10" t="s">
        <v>8358</v>
      </c>
      <c r="B39" s="8"/>
      <c r="C39" s="8"/>
      <c r="D39" s="8"/>
      <c r="E39" s="8">
        <v>80</v>
      </c>
      <c r="F39" s="8"/>
      <c r="G39" s="8">
        <v>80</v>
      </c>
    </row>
    <row r="40" spans="1:7" x14ac:dyDescent="0.2">
      <c r="A40" s="10" t="s">
        <v>8359</v>
      </c>
      <c r="B40" s="8"/>
      <c r="C40" s="8"/>
      <c r="D40" s="8"/>
      <c r="E40" s="8">
        <v>60</v>
      </c>
      <c r="F40" s="8"/>
      <c r="G40" s="8">
        <v>60</v>
      </c>
    </row>
    <row r="41" spans="1:7" x14ac:dyDescent="0.2">
      <c r="A41" s="10" t="s">
        <v>8360</v>
      </c>
      <c r="B41" s="8">
        <v>10</v>
      </c>
      <c r="C41" s="8">
        <v>47</v>
      </c>
      <c r="D41" s="8"/>
      <c r="E41" s="8"/>
      <c r="F41" s="8"/>
      <c r="G41" s="8">
        <v>57</v>
      </c>
    </row>
    <row r="42" spans="1:7" x14ac:dyDescent="0.2">
      <c r="A42" s="10" t="s">
        <v>8361</v>
      </c>
      <c r="B42" s="8"/>
      <c r="C42" s="8">
        <v>100</v>
      </c>
      <c r="D42" s="8"/>
      <c r="E42" s="8"/>
      <c r="F42" s="8"/>
      <c r="G42" s="8">
        <v>100</v>
      </c>
    </row>
    <row r="43" spans="1:7" x14ac:dyDescent="0.2">
      <c r="A43" s="10" t="s">
        <v>8362</v>
      </c>
      <c r="B43" s="8">
        <v>60</v>
      </c>
      <c r="C43" s="8">
        <v>120</v>
      </c>
      <c r="D43" s="8"/>
      <c r="E43" s="8">
        <v>20</v>
      </c>
      <c r="F43" s="8"/>
      <c r="G43" s="8">
        <v>200</v>
      </c>
    </row>
    <row r="44" spans="1:7" x14ac:dyDescent="0.2">
      <c r="A44" s="10" t="s">
        <v>8363</v>
      </c>
      <c r="B44" s="8">
        <v>100</v>
      </c>
      <c r="C44" s="8">
        <v>60</v>
      </c>
      <c r="D44" s="8"/>
      <c r="E44" s="8"/>
      <c r="F44" s="8"/>
      <c r="G44" s="8">
        <v>160</v>
      </c>
    </row>
    <row r="45" spans="1:7" x14ac:dyDescent="0.2">
      <c r="A45" s="10" t="s">
        <v>8364</v>
      </c>
      <c r="B45" s="8">
        <v>20</v>
      </c>
      <c r="C45" s="8"/>
      <c r="D45" s="8"/>
      <c r="E45" s="8"/>
      <c r="F45" s="8"/>
      <c r="G45" s="8">
        <v>20</v>
      </c>
    </row>
    <row r="46" spans="1:7" x14ac:dyDescent="0.2">
      <c r="A46" s="10" t="s">
        <v>8312</v>
      </c>
      <c r="B46" s="8"/>
      <c r="C46" s="8"/>
      <c r="D46" s="8"/>
      <c r="E46" s="8"/>
      <c r="F46" s="8"/>
      <c r="G46" s="8"/>
    </row>
    <row r="47" spans="1:7" x14ac:dyDescent="0.2">
      <c r="A47" s="10" t="s">
        <v>8313</v>
      </c>
      <c r="B47" s="8">
        <v>349</v>
      </c>
      <c r="C47" s="8">
        <v>1530</v>
      </c>
      <c r="D47" s="8">
        <v>50</v>
      </c>
      <c r="E47" s="8">
        <v>2185</v>
      </c>
      <c r="F47" s="8"/>
      <c r="G47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Pivot_Table_StatusByMonth</vt:lpstr>
      <vt:lpstr>Kickstarter_data</vt:lpstr>
      <vt:lpstr>Goal_data</vt:lpstr>
      <vt:lpstr>Pivot_Table1-Category</vt:lpstr>
      <vt:lpstr>Pivit_Table_SubCategory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Jeremiah Herberg</cp:lastModifiedBy>
  <dcterms:created xsi:type="dcterms:W3CDTF">2017-04-20T15:17:24Z</dcterms:created>
  <dcterms:modified xsi:type="dcterms:W3CDTF">2019-09-21T06:29:45Z</dcterms:modified>
</cp:coreProperties>
</file>