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han\Desktop\응용통계학\엑셀 실습\"/>
    </mc:Choice>
  </mc:AlternateContent>
  <xr:revisionPtr revIDLastSave="0" documentId="13_ncr:1_{039FD47B-96E0-4161-9BFA-B343B95BCEAC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7" i="1"/>
  <c r="C17" i="1"/>
  <c r="B17" i="1"/>
  <c r="D16" i="1"/>
  <c r="C16" i="1"/>
  <c r="B16" i="1"/>
  <c r="D14" i="1"/>
  <c r="D12" i="1"/>
  <c r="C12" i="1"/>
  <c r="C14" i="1" s="1"/>
  <c r="B12" i="1"/>
  <c r="B14" i="1" s="1"/>
  <c r="E14" i="1" s="1"/>
  <c r="C24" i="1" s="1"/>
  <c r="D11" i="1"/>
  <c r="D19" i="1" s="1"/>
  <c r="C11" i="1"/>
  <c r="B11" i="1"/>
  <c r="B20" i="1" s="1"/>
  <c r="B10" i="1"/>
  <c r="D24" i="1" l="1"/>
  <c r="B18" i="1"/>
  <c r="C18" i="1"/>
  <c r="D18" i="1"/>
  <c r="B19" i="1"/>
  <c r="C19" i="1"/>
  <c r="E12" i="1"/>
  <c r="C20" i="1"/>
  <c r="E20" i="1" l="1"/>
  <c r="C25" i="1" s="1"/>
  <c r="D25" i="1" l="1"/>
  <c r="C26" i="1"/>
  <c r="B35" i="1" l="1"/>
  <c r="E24" i="1"/>
  <c r="F24" i="1" s="1"/>
  <c r="F35" i="1" l="1"/>
  <c r="E33" i="1"/>
  <c r="F33" i="1"/>
  <c r="E34" i="1"/>
  <c r="F34" i="1"/>
  <c r="E35" i="1"/>
</calcChain>
</file>

<file path=xl/sharedStrings.xml><?xml version="1.0" encoding="utf-8"?>
<sst xmlns="http://schemas.openxmlformats.org/spreadsheetml/2006/main" count="51" uniqueCount="50">
  <si>
    <t>So then perform pairwise comparison:</t>
  </si>
  <si>
    <t>SS</t>
  </si>
  <si>
    <t>MS</t>
  </si>
  <si>
    <t>SSE</t>
  </si>
  <si>
    <t>DF</t>
  </si>
  <si>
    <t>F</t>
  </si>
  <si>
    <t>mu_1 and mu_2 are indistinguishable but mu_3 is the smallest</t>
  </si>
  <si>
    <t>sample size</t>
  </si>
  <si>
    <t>q_0.05,3,12</t>
  </si>
  <si>
    <t>ANOVA table</t>
  </si>
  <si>
    <t>Treatment</t>
  </si>
  <si>
    <t>overal mean</t>
  </si>
  <si>
    <t>&lt;- if alpha = 0.05, reject h0</t>
  </si>
  <si>
    <t>mu1-mu3</t>
  </si>
  <si>
    <t>xbar_2</t>
  </si>
  <si>
    <t>SSTr</t>
  </si>
  <si>
    <t>xbar_1</t>
  </si>
  <si>
    <t>mean</t>
  </si>
  <si>
    <t>mu1-mu2</t>
  </si>
  <si>
    <t>xbar_3</t>
  </si>
  <si>
    <t>p-value</t>
  </si>
  <si>
    <t>level 3</t>
  </si>
  <si>
    <t>Error</t>
  </si>
  <si>
    <t>alpha</t>
  </si>
  <si>
    <t>level 2</t>
  </si>
  <si>
    <t>level 1</t>
  </si>
  <si>
    <t>sigma</t>
  </si>
  <si>
    <t>Total</t>
  </si>
  <si>
    <t>mu2-mu3</t>
  </si>
  <si>
    <t>분산 분석: 일원 배치법</t>
  </si>
  <si>
    <t>요약표</t>
  </si>
  <si>
    <t>인자의 수준</t>
  </si>
  <si>
    <t>관측수</t>
  </si>
  <si>
    <t>합</t>
  </si>
  <si>
    <t>평균</t>
  </si>
  <si>
    <t>분산</t>
  </si>
  <si>
    <t>Column 1</t>
  </si>
  <si>
    <t>Column 2</t>
  </si>
  <si>
    <t>Column 3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</si>
  <si>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</si>
  <si>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</si>
  <si>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</si>
  <si>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</si>
  <si>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</si>
  <si>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</si>
  <si>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</si>
  <si>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</si>
  <si>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처리</t>
  </si>
  <si>
    <t>잔차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</si>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</sst>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76" formatCode="0.000000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2">
    <xf numFmtId="0" fontId="0" fillId="0" borderId="0" xfId="0" applyAlignment="1"/>
    <xf numFmtId="0" fontId="0" fillId="0" borderId="1" xfId="1" applyBorder="1"/>
    <xf numFmtId="0" fontId="0" fillId="0" borderId="2" xfId="1" applyBorder="1"/>
    <xf numFmtId="0" fontId="0" fillId="0" borderId="3" xfId="1" applyBorder="1"/>
    <xf numFmtId="0" fontId="0" fillId="0" borderId="4" xfId="1" applyBorder="1"/>
    <xf numFmtId="0" fontId="0" fillId="0" borderId="5" xfId="1" applyBorder="1"/>
    <xf numFmtId="0" fontId="0" fillId="0" borderId="6" xfId="1" applyBorder="1"/>
    <xf numFmtId="0" fontId="0" fillId="0" borderId="0" xfId="1"/>
    <xf numFmtId="0" fontId="0" fillId="0" borderId="7" xfId="1" applyBorder="1"/>
    <xf numFmtId="0" fontId="0" fillId="0" borderId="8" xfId="1" applyBorder="1"/>
    <xf numFmtId="0" fontId="0" fillId="0" borderId="9" xfId="1" applyBorder="1"/>
    <xf numFmtId="0" fontId="0" fillId="0" borderId="10" xfId="1" applyBorder="1"/>
    <xf numFmtId="0" fontId="2" fillId="0" borderId="0" xfId="2" applyAlignment="1"/>
    <xf numFmtId="0" fontId="0" fillId="0" borderId="11" xfId="1" applyBorder="1"/>
    <xf numFmtId="0" fontId="2" fillId="0" borderId="11" xfId="2" applyBorder="1" applyAlignment="1"/>
    <xf numFmtId="0" fontId="2" fillId="0" borderId="2" xfId="2" applyBorder="1" applyAlignment="1"/>
    <xf numFmtId="0" fontId="2" fillId="0" borderId="7" xfId="2" applyBorder="1" applyAlignment="1"/>
    <xf numFmtId="0" fontId="2" fillId="0" borderId="9" xfId="2" applyBorder="1" applyAlignment="1"/>
    <xf numFmtId="0" fontId="2" fillId="0" borderId="10" xfId="2" applyBorder="1" applyAlignment="1"/>
    <xf numFmtId="0" fontId="2" fillId="0" borderId="4" xfId="2" applyBorder="1" applyAlignment="1"/>
    <xf numFmtId="0" fontId="2" fillId="0" borderId="5" xfId="2" applyBorder="1" applyAlignment="1"/>
    <xf numFmtId="176" fontId="0" fillId="0" borderId="10" xfId="1" applyNumberFormat="1" applyBorder="1"/>
    <xf numFmtId="176" fontId="0" fillId="0" borderId="4" xfId="1" applyNumberFormat="1" applyBorder="1"/>
    <xf numFmtId="176" fontId="0" fillId="0" borderId="5" xfId="1" applyNumberFormat="1" applyBorder="1"/>
    <xf numFmtId="176" fontId="0" fillId="0" borderId="0" xfId="1" applyNumberFormat="1"/>
    <xf numFmtId="176" fontId="0" fillId="0" borderId="7" xfId="1" applyNumberFormat="1" applyBorder="1"/>
    <xf numFmtId="176" fontId="0" fillId="0" borderId="9" xfId="1" applyNumberFormat="1" applyBorder="1"/>
    <xf numFmtId="0" fontId="0" fillId="2" borderId="9" xfId="1" applyFill="1" applyBorder="1"/>
    <xf numFmtId="0" fontId="2" fillId="2" borderId="9" xfId="2" applyFill="1" applyBorder="1" applyAlignment="1"/>
    <xf numFmtId="0" fontId="0" fillId="0" borderId="0" xfId="0" applyFill="1" applyBorder="1" applyAlignment="1"/>
    <xf numFmtId="0" fontId="0" fillId="0" borderId="9" xfId="0" applyFill="1" applyBorder="1" applyAlignment="1"/>
    <xf numFmtId="0" fontId="1" fillId="0" borderId="12" xfId="0" applyFont="1" applyFill="1" applyBorder="1" applyAlignment="1">
      <alignment horizontal="center"/>
    </xf>
  </cellXfs>
  <cellStyles count="3">
    <cellStyle name="쉼표" xfId="1" builtinId="3"/>
    <cellStyle name="표준" xfId="0" builtinId="0"/>
    <cellStyle name="표준 2" xfId="2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</xdr:colOff>
      <xdr:row>3</xdr:row>
      <xdr:rowOff>4826</xdr:rowOff>
    </xdr:from>
    <xdr:to>
      <xdr:col>12</xdr:col>
      <xdr:colOff>252476</xdr:colOff>
      <xdr:row>11</xdr:row>
      <xdr:rowOff>166751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9858375" y="1295400"/>
          <a:ext cx="8724900" cy="3695700"/>
        </a:xfrm>
        <a:prstGeom prst="rect">
          <a:avLst/>
        </a:prstGeom>
      </xdr:spPr>
    </xdr:pic>
    <xdr:clientData/>
  </xdr:twoCellAnchor>
  <xdr:twoCellAnchor editAs="oneCell">
    <xdr:from>
      <xdr:col>6</xdr:col>
      <xdr:colOff>4826</xdr:colOff>
      <xdr:row>25</xdr:row>
      <xdr:rowOff>4826</xdr:rowOff>
    </xdr:from>
    <xdr:to>
      <xdr:col>13</xdr:col>
      <xdr:colOff>442976</xdr:colOff>
      <xdr:row>29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858375" y="10591800"/>
          <a:ext cx="10477500" cy="1866900"/>
        </a:xfrm>
        <a:prstGeom prst="rect">
          <a:avLst/>
        </a:prstGeom>
      </xdr:spPr>
    </xdr:pic>
    <xdr:clientData/>
  </xdr:twoCellAnchor>
  <xdr:twoCellAnchor editAs="oneCell">
    <xdr:from>
      <xdr:col>6</xdr:col>
      <xdr:colOff>4826</xdr:colOff>
      <xdr:row>32</xdr:row>
      <xdr:rowOff>4826</xdr:rowOff>
    </xdr:from>
    <xdr:to>
      <xdr:col>12</xdr:col>
      <xdr:colOff>319151</xdr:colOff>
      <xdr:row>34</xdr:row>
      <xdr:rowOff>123824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9858375" y="13535025"/>
          <a:ext cx="885825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7"/>
  <sheetViews>
    <sheetView tabSelected="1" topLeftCell="A40" zoomScaleNormal="100" zoomScaleSheetLayoutView="100" workbookViewId="0">
      <selection activeCell="J53" sqref="J53"/>
    </sheetView>
  </sheetViews>
  <sheetFormatPr defaultColWidth="9" defaultRowHeight="16.899999999999999" x14ac:dyDescent="0.6"/>
  <cols>
    <col min="1" max="1" width="13.125" customWidth="1"/>
    <col min="2" max="2" width="9.6875" customWidth="1"/>
    <col min="3" max="4" width="9" bestFit="1" customWidth="1"/>
    <col min="5" max="5" width="12.25" bestFit="1" customWidth="1"/>
    <col min="6" max="6" width="11.5625" bestFit="1" customWidth="1"/>
  </cols>
  <sheetData>
    <row r="1" spans="1:5" x14ac:dyDescent="0.6">
      <c r="B1" s="1" t="s">
        <v>23</v>
      </c>
      <c r="C1" s="2">
        <v>0.05</v>
      </c>
    </row>
    <row r="3" spans="1:5" x14ac:dyDescent="0.6">
      <c r="B3" s="3" t="s">
        <v>25</v>
      </c>
      <c r="C3" s="4" t="s">
        <v>24</v>
      </c>
      <c r="D3" s="5" t="s">
        <v>21</v>
      </c>
    </row>
    <row r="4" spans="1:5" x14ac:dyDescent="0.6">
      <c r="B4" s="6">
        <v>5</v>
      </c>
      <c r="C4" s="7">
        <v>6</v>
      </c>
      <c r="D4" s="8">
        <v>4</v>
      </c>
    </row>
    <row r="5" spans="1:5" x14ac:dyDescent="0.6">
      <c r="B5" s="6">
        <v>6</v>
      </c>
      <c r="C5" s="7">
        <v>5</v>
      </c>
      <c r="D5" s="8">
        <v>3</v>
      </c>
    </row>
    <row r="6" spans="1:5" x14ac:dyDescent="0.6">
      <c r="B6" s="6">
        <v>6</v>
      </c>
      <c r="C6" s="7">
        <v>4</v>
      </c>
      <c r="D6" s="8">
        <v>3</v>
      </c>
    </row>
    <row r="7" spans="1:5" x14ac:dyDescent="0.6">
      <c r="B7" s="6">
        <v>5</v>
      </c>
      <c r="C7" s="7">
        <v>7</v>
      </c>
      <c r="D7" s="8">
        <v>3</v>
      </c>
    </row>
    <row r="8" spans="1:5" x14ac:dyDescent="0.6">
      <c r="B8" s="9">
        <v>4</v>
      </c>
      <c r="C8" s="10">
        <v>4</v>
      </c>
      <c r="D8" s="11">
        <v>4</v>
      </c>
    </row>
    <row r="10" spans="1:5" x14ac:dyDescent="0.6">
      <c r="A10" s="3" t="s">
        <v>11</v>
      </c>
      <c r="B10" s="4">
        <f>AVERAGE(B4:D8)</f>
        <v>4.5999999999999996</v>
      </c>
      <c r="C10" s="4"/>
      <c r="D10" s="5"/>
    </row>
    <row r="11" spans="1:5" x14ac:dyDescent="0.6">
      <c r="A11" s="6" t="s">
        <v>17</v>
      </c>
      <c r="B11" s="7">
        <f>AVERAGE(B4:B8)</f>
        <v>5.2</v>
      </c>
      <c r="C11" s="7">
        <f>AVERAGE(C4:C8)</f>
        <v>5.2</v>
      </c>
      <c r="D11" s="8">
        <f>AVERAGE(D4:D8)</f>
        <v>3.4</v>
      </c>
    </row>
    <row r="12" spans="1:5" x14ac:dyDescent="0.6">
      <c r="A12" s="9" t="s">
        <v>7</v>
      </c>
      <c r="B12" s="10">
        <f>COUNT(B4:B8)</f>
        <v>5</v>
      </c>
      <c r="C12" s="10">
        <f>COUNT((C4:C8))</f>
        <v>5</v>
      </c>
      <c r="D12" s="11">
        <f>COUNT(D4:D8)</f>
        <v>5</v>
      </c>
      <c r="E12">
        <f>SUM(B12:D12)</f>
        <v>15</v>
      </c>
    </row>
    <row r="14" spans="1:5" x14ac:dyDescent="0.6">
      <c r="A14" s="1" t="s">
        <v>15</v>
      </c>
      <c r="B14" s="13">
        <f>B12*(B11-$B$10)^2</f>
        <v>1.8000000000000034</v>
      </c>
      <c r="C14" s="14">
        <f>C12*(C11-$B$10)^2</f>
        <v>1.8000000000000034</v>
      </c>
      <c r="D14" s="15">
        <f>D12*(D11-$B$10)^2</f>
        <v>7.1999999999999966</v>
      </c>
      <c r="E14">
        <f>SUM(B14:D14)</f>
        <v>10.800000000000004</v>
      </c>
    </row>
    <row r="16" spans="1:5" x14ac:dyDescent="0.6">
      <c r="A16" s="3" t="s">
        <v>3</v>
      </c>
      <c r="B16" s="4">
        <f>(B4-$B$11)^2</f>
        <v>4.000000000000007E-2</v>
      </c>
      <c r="C16" s="4">
        <f>(C4-$C$11)^2</f>
        <v>0.63999999999999968</v>
      </c>
      <c r="D16" s="5">
        <f>(D4-$D$11)^2</f>
        <v>0.3600000000000001</v>
      </c>
    </row>
    <row r="17" spans="1:9" x14ac:dyDescent="0.6">
      <c r="A17" s="6"/>
      <c r="B17" s="12">
        <f>(B5-$B$11)^2</f>
        <v>0.63999999999999968</v>
      </c>
      <c r="C17" s="12">
        <f>(C5-$C$11)^2</f>
        <v>4.000000000000007E-2</v>
      </c>
      <c r="D17" s="16">
        <f>(D5-$D$11)^2</f>
        <v>0.15999999999999992</v>
      </c>
    </row>
    <row r="18" spans="1:9" x14ac:dyDescent="0.6">
      <c r="A18" s="6"/>
      <c r="B18" s="12">
        <f>(B6-$B$11)^2</f>
        <v>0.63999999999999968</v>
      </c>
      <c r="C18" s="12">
        <f>(C6-$C$11)^2</f>
        <v>1.4400000000000004</v>
      </c>
      <c r="D18" s="16">
        <f>(D6-$D$11)^2</f>
        <v>0.15999999999999992</v>
      </c>
    </row>
    <row r="19" spans="1:9" x14ac:dyDescent="0.6">
      <c r="A19" s="6"/>
      <c r="B19" s="12">
        <f>(B7-$B$11)^2</f>
        <v>4.000000000000007E-2</v>
      </c>
      <c r="C19" s="12">
        <f>(C7-$C$11)^2</f>
        <v>3.2399999999999993</v>
      </c>
      <c r="D19" s="16">
        <f>(D7-$D$11)^2</f>
        <v>0.15999999999999992</v>
      </c>
    </row>
    <row r="20" spans="1:9" x14ac:dyDescent="0.6">
      <c r="A20" s="9"/>
      <c r="B20" s="17">
        <f>(B8-$B$11)^2</f>
        <v>1.4400000000000004</v>
      </c>
      <c r="C20" s="17">
        <f>(C8-$C$11)^2</f>
        <v>1.4400000000000004</v>
      </c>
      <c r="D20" s="18">
        <f>(D8-$D$11)^2</f>
        <v>0.3600000000000001</v>
      </c>
      <c r="E20">
        <f>SUM(B16:D20)</f>
        <v>10.8</v>
      </c>
    </row>
    <row r="22" spans="1:9" x14ac:dyDescent="0.6">
      <c r="A22" t="s">
        <v>9</v>
      </c>
    </row>
    <row r="23" spans="1:9" x14ac:dyDescent="0.6">
      <c r="A23" s="3"/>
      <c r="B23" s="19" t="s">
        <v>4</v>
      </c>
      <c r="C23" s="19" t="s">
        <v>1</v>
      </c>
      <c r="D23" s="19" t="s">
        <v>2</v>
      </c>
      <c r="E23" s="19" t="s">
        <v>5</v>
      </c>
      <c r="F23" s="20" t="s">
        <v>20</v>
      </c>
      <c r="G23" s="12"/>
      <c r="H23" s="12"/>
      <c r="I23" s="12"/>
    </row>
    <row r="24" spans="1:9" x14ac:dyDescent="0.6">
      <c r="A24" s="6" t="s">
        <v>10</v>
      </c>
      <c r="B24" s="12">
        <v>2</v>
      </c>
      <c r="C24" s="12">
        <f>E14</f>
        <v>10.800000000000004</v>
      </c>
      <c r="D24" s="12">
        <f>C24/B24</f>
        <v>5.4000000000000021</v>
      </c>
      <c r="E24" s="12">
        <f>D24/D25</f>
        <v>6.0000000000000018</v>
      </c>
      <c r="F24" s="16">
        <f>_xlfn.F.DIST.RT(E24,B24,B25)</f>
        <v>1.5625000000000007E-2</v>
      </c>
      <c r="G24" s="12" t="s">
        <v>12</v>
      </c>
      <c r="H24" s="12"/>
      <c r="I24" s="12"/>
    </row>
    <row r="25" spans="1:9" x14ac:dyDescent="0.6">
      <c r="A25" s="6" t="s">
        <v>22</v>
      </c>
      <c r="B25" s="12">
        <v>12</v>
      </c>
      <c r="C25" s="12">
        <f>E20</f>
        <v>10.8</v>
      </c>
      <c r="D25" s="12">
        <f>C25/B25</f>
        <v>0.9</v>
      </c>
      <c r="E25" s="12"/>
      <c r="F25" s="16"/>
      <c r="G25" s="12"/>
      <c r="H25" s="12"/>
      <c r="I25" s="12"/>
    </row>
    <row r="26" spans="1:9" x14ac:dyDescent="0.6">
      <c r="A26" s="9" t="s">
        <v>27</v>
      </c>
      <c r="B26" s="17">
        <v>14</v>
      </c>
      <c r="C26" s="17">
        <f>SUM(C24:C25)</f>
        <v>21.600000000000005</v>
      </c>
      <c r="D26" s="17"/>
      <c r="E26" s="17"/>
      <c r="F26" s="18"/>
      <c r="G26" s="12"/>
      <c r="H26" s="12"/>
      <c r="I26" s="12"/>
    </row>
    <row r="27" spans="1:9" x14ac:dyDescent="0.6">
      <c r="B27" s="12"/>
      <c r="C27" s="12"/>
      <c r="D27" s="12"/>
      <c r="E27" s="12"/>
      <c r="F27" s="12"/>
      <c r="G27" s="12"/>
      <c r="H27" s="12"/>
      <c r="I27" s="12"/>
    </row>
    <row r="31" spans="1:9" x14ac:dyDescent="0.6">
      <c r="A31" t="s">
        <v>0</v>
      </c>
    </row>
    <row r="33" spans="1:6" x14ac:dyDescent="0.6">
      <c r="A33" s="3" t="s">
        <v>23</v>
      </c>
      <c r="B33" s="5">
        <v>0.05</v>
      </c>
      <c r="D33" s="3" t="s">
        <v>18</v>
      </c>
      <c r="E33" s="22">
        <f>B11-C11-B34/SQRT(2)*B35*SQRT(1/B12+1/C12)</f>
        <v>-1.5994755390439701</v>
      </c>
      <c r="F33" s="23">
        <f>B11-C11+B34/SQRT(2)*B35*SQRT(1/B12+1/C12)</f>
        <v>1.5994755390439701</v>
      </c>
    </row>
    <row r="34" spans="1:6" x14ac:dyDescent="0.6">
      <c r="A34" s="6" t="s">
        <v>8</v>
      </c>
      <c r="B34" s="8">
        <v>3.77</v>
      </c>
      <c r="D34" s="6" t="s">
        <v>13</v>
      </c>
      <c r="E34" s="24">
        <f>B11-D11-B34/SQRT(2)*B35*SQRT(1/B12+1/D12)</f>
        <v>0.20052446095603016</v>
      </c>
      <c r="F34" s="25">
        <f>B11-D11+B34/SQRT(2)*B35*SQRT(1/B12+1/D12)</f>
        <v>3.3994755390439702</v>
      </c>
    </row>
    <row r="35" spans="1:6" x14ac:dyDescent="0.6">
      <c r="A35" s="9" t="s">
        <v>26</v>
      </c>
      <c r="B35" s="21">
        <f>SQRT(D25)</f>
        <v>0.94868329805051377</v>
      </c>
      <c r="D35" s="9" t="s">
        <v>28</v>
      </c>
      <c r="E35" s="26">
        <f>C11-D11-B34/SQRT(2)*B35*SQRT(1/C12+1/D12)</f>
        <v>0.20052446095603016</v>
      </c>
      <c r="F35" s="21">
        <f>C11-D11+B34/SQRT(2)*B35*SQRT(1/C12+1/D12)</f>
        <v>3.3994755390439702</v>
      </c>
    </row>
    <row r="38" spans="1:6" x14ac:dyDescent="0.6">
      <c r="B38" s="27"/>
      <c r="C38" s="10"/>
      <c r="D38" s="28"/>
    </row>
    <row r="39" spans="1:6" x14ac:dyDescent="0.6">
      <c r="B39" t="s">
        <v>19</v>
      </c>
      <c r="D39" s="12" t="s">
        <v>16</v>
      </c>
    </row>
    <row r="40" spans="1:6" x14ac:dyDescent="0.6">
      <c r="D40" s="12" t="s">
        <v>14</v>
      </c>
    </row>
    <row r="41" spans="1:6" x14ac:dyDescent="0.6">
      <c r="B41" t="s">
        <v>6</v>
      </c>
    </row>
    <row r="43" spans="1:6" x14ac:dyDescent="0.6">
      <c r="B43" t="s">
        <v>29</v>
      </c>
    </row>
    <row r="45" spans="1:6" ht="17.25" thickBot="1" x14ac:dyDescent="0.65">
      <c r="B45" t="s">
        <v>30</v>
      </c>
    </row>
    <row r="46" spans="1:6" x14ac:dyDescent="0.6">
      <c r="B46" s="31" t="s">
        <v>31</v>
      </c>
      <c r="C46" s="31" t="s">
        <v>32</v>
      </c>
      <c r="D46" s="31" t="s">
        <v>33</v>
      </c>
      <c r="E46" s="31" t="s">
        <v>34</v>
      </c>
      <c r="F46" s="31" t="s">
        <v>35</v>
      </c>
    </row>
    <row r="47" spans="1:6" x14ac:dyDescent="0.6">
      <c r="B47" s="29" t="s">
        <v>36</v>
      </c>
      <c r="C47" s="29">
        <v>5</v>
      </c>
      <c r="D47" s="29">
        <v>26</v>
      </c>
      <c r="E47" s="29">
        <v>5.2</v>
      </c>
      <c r="F47" s="29">
        <v>0.70000000000000284</v>
      </c>
    </row>
    <row r="48" spans="1:6" x14ac:dyDescent="0.6">
      <c r="B48" s="29" t="s">
        <v>37</v>
      </c>
      <c r="C48" s="29">
        <v>5</v>
      </c>
      <c r="D48" s="29">
        <v>26</v>
      </c>
      <c r="E48" s="29">
        <v>5.2</v>
      </c>
      <c r="F48" s="29">
        <v>1.7000000000000028</v>
      </c>
    </row>
    <row r="49" spans="2:8" ht="17.25" thickBot="1" x14ac:dyDescent="0.65">
      <c r="B49" s="30" t="s">
        <v>38</v>
      </c>
      <c r="C49" s="30">
        <v>5</v>
      </c>
      <c r="D49" s="30">
        <v>17</v>
      </c>
      <c r="E49" s="30">
        <v>3.4</v>
      </c>
      <c r="F49" s="30">
        <v>0.30000000000000071</v>
      </c>
    </row>
    <row r="52" spans="2:8" ht="17.25" thickBot="1" x14ac:dyDescent="0.65">
      <c r="B52" t="s">
        <v>39</v>
      </c>
    </row>
    <row r="53" spans="2:8" x14ac:dyDescent="0.6">
      <c r="B53" s="31" t="s">
        <v>40</v>
      </c>
      <c r="C53" s="31" t="s">
        <v>41</v>
      </c>
      <c r="D53" s="31" t="s">
        <v>42</v>
      </c>
      <c r="E53" s="31" t="s">
        <v>43</v>
      </c>
      <c r="F53" s="31" t="s">
        <v>44</v>
      </c>
      <c r="G53" s="31" t="s">
        <v>45</v>
      </c>
      <c r="H53" s="31" t="s">
        <v>46</v>
      </c>
    </row>
    <row r="54" spans="2:8" x14ac:dyDescent="0.6">
      <c r="B54" s="29" t="s">
        <v>47</v>
      </c>
      <c r="C54" s="29">
        <v>10.799999999999999</v>
      </c>
      <c r="D54" s="29">
        <v>2</v>
      </c>
      <c r="E54" s="29">
        <v>5.3999999999999995</v>
      </c>
      <c r="F54" s="29">
        <v>6</v>
      </c>
      <c r="G54" s="29">
        <v>1.5625000000000007E-2</v>
      </c>
      <c r="H54" s="29">
        <v>2.8067956057324186</v>
      </c>
    </row>
    <row r="55" spans="2:8" x14ac:dyDescent="0.6">
      <c r="B55" s="29" t="s">
        <v>48</v>
      </c>
      <c r="C55" s="29">
        <v>10.799999999999999</v>
      </c>
      <c r="D55" s="29">
        <v>12</v>
      </c>
      <c r="E55" s="29">
        <v>0.89999999999999991</v>
      </c>
      <c r="F55" s="29"/>
      <c r="G55" s="29"/>
      <c r="H55" s="29"/>
    </row>
    <row r="56" spans="2:8" x14ac:dyDescent="0.6">
      <c r="B56" s="29"/>
      <c r="C56" s="29"/>
      <c r="D56" s="29"/>
      <c r="E56" s="29"/>
      <c r="F56" s="29"/>
      <c r="G56" s="29"/>
      <c r="H56" s="29"/>
    </row>
    <row r="57" spans="2:8" ht="17.25" thickBot="1" x14ac:dyDescent="0.65">
      <c r="B57" s="30" t="s">
        <v>49</v>
      </c>
      <c r="C57" s="30">
        <v>21.599999999999998</v>
      </c>
      <c r="D57" s="30">
        <v>14</v>
      </c>
      <c r="E57" s="30"/>
      <c r="F57" s="30"/>
      <c r="G57" s="30"/>
      <c r="H57" s="30"/>
    </row>
  </sheetData>
  <phoneticPr fontId="3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한지훈</cp:lastModifiedBy>
  <cp:revision>3</cp:revision>
  <dcterms:created xsi:type="dcterms:W3CDTF">2019-10-09T00:00:00Z</dcterms:created>
  <dcterms:modified xsi:type="dcterms:W3CDTF">2023-11-07T11:19:03Z</dcterms:modified>
  <cp:version>1200.0100.01</cp:version>
</cp:coreProperties>
</file>