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218595\Documents\SSA84\tresonatordata\calibrations\"/>
    </mc:Choice>
  </mc:AlternateContent>
  <bookViews>
    <workbookView xWindow="0" yWindow="0" windowWidth="16380" windowHeight="8190" tabRatio="993"/>
  </bookViews>
  <sheets>
    <sheet name="Feuille3" sheetId="3" r:id="rId1"/>
    <sheet name="SSA84_TaskB_VoltageProbeV1" sheetId="4" r:id="rId2"/>
    <sheet name="SSA84_TaskB_VoltageProbeV2" sheetId="5" r:id="rId3"/>
    <sheet name="SSA84_TaskB_VoltageProbeV3" sheetId="6" r:id="rId4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46" i="3" l="1"/>
  <c r="T45" i="3"/>
  <c r="T44" i="3"/>
  <c r="T43" i="3"/>
  <c r="T42" i="3"/>
  <c r="E78" i="3" l="1"/>
  <c r="E77" i="3"/>
  <c r="E76" i="3"/>
  <c r="E75" i="3"/>
  <c r="E74" i="3"/>
  <c r="E73" i="3"/>
  <c r="E72" i="3"/>
  <c r="F78" i="3"/>
  <c r="F77" i="3"/>
  <c r="F76" i="3"/>
  <c r="F75" i="3"/>
  <c r="F74" i="3"/>
  <c r="F73" i="3"/>
  <c r="F72" i="3"/>
  <c r="D78" i="3"/>
  <c r="D77" i="3"/>
  <c r="D76" i="3"/>
  <c r="D75" i="3"/>
  <c r="D74" i="3"/>
  <c r="D73" i="3"/>
  <c r="D72" i="3"/>
  <c r="C78" i="3"/>
  <c r="C77" i="3"/>
  <c r="C76" i="3"/>
  <c r="C75" i="3"/>
  <c r="C74" i="3"/>
  <c r="C73" i="3"/>
  <c r="C72" i="3"/>
  <c r="Y46" i="3"/>
  <c r="AA46" i="3" s="1"/>
  <c r="Y45" i="3"/>
  <c r="AA45" i="3" s="1"/>
  <c r="Y44" i="3"/>
  <c r="AA44" i="3" s="1"/>
  <c r="Y43" i="3"/>
  <c r="AA43" i="3" s="1"/>
  <c r="Y42" i="3"/>
  <c r="AA42" i="3" s="1"/>
  <c r="V46" i="3"/>
  <c r="V45" i="3"/>
  <c r="V44" i="3"/>
  <c r="V43" i="3"/>
  <c r="V42" i="3"/>
  <c r="Q46" i="3"/>
  <c r="Q45" i="3"/>
  <c r="Q42" i="3"/>
  <c r="L46" i="3"/>
  <c r="L43" i="3"/>
  <c r="L42" i="3"/>
  <c r="G46" i="3"/>
  <c r="G43" i="3"/>
  <c r="E46" i="3"/>
  <c r="E45" i="3"/>
  <c r="G45" i="3" s="1"/>
  <c r="E44" i="3"/>
  <c r="G44" i="3" s="1"/>
  <c r="E43" i="3"/>
  <c r="O46" i="3"/>
  <c r="O45" i="3"/>
  <c r="O44" i="3"/>
  <c r="Q44" i="3" s="1"/>
  <c r="O43" i="3"/>
  <c r="Q43" i="3" s="1"/>
  <c r="O42" i="3"/>
  <c r="J46" i="3"/>
  <c r="J45" i="3"/>
  <c r="L45" i="3" s="1"/>
  <c r="J44" i="3"/>
  <c r="L44" i="3" s="1"/>
  <c r="J43" i="3"/>
  <c r="J42" i="3"/>
  <c r="E42" i="3" l="1"/>
  <c r="G42" i="3" s="1"/>
  <c r="Y27" i="3"/>
  <c r="AA27" i="3" s="1"/>
  <c r="Y26" i="3"/>
  <c r="AA26" i="3" s="1"/>
  <c r="Y25" i="3"/>
  <c r="AA25" i="3" s="1"/>
  <c r="Y24" i="3"/>
  <c r="AA24" i="3" s="1"/>
  <c r="Y23" i="3"/>
  <c r="AA23" i="3" s="1"/>
  <c r="T27" i="3"/>
  <c r="V27" i="3" s="1"/>
  <c r="T26" i="3"/>
  <c r="V26" i="3" s="1"/>
  <c r="T25" i="3"/>
  <c r="V25" i="3" s="1"/>
  <c r="T24" i="3"/>
  <c r="V24" i="3" s="1"/>
  <c r="T23" i="3"/>
  <c r="V23" i="3" s="1"/>
  <c r="O27" i="3"/>
  <c r="Q27" i="3" s="1"/>
  <c r="O26" i="3"/>
  <c r="Q26" i="3" s="1"/>
  <c r="O25" i="3"/>
  <c r="Q25" i="3" s="1"/>
  <c r="O24" i="3"/>
  <c r="Q24" i="3" s="1"/>
  <c r="O23" i="3"/>
  <c r="Q23" i="3" s="1"/>
  <c r="J27" i="3"/>
  <c r="L27" i="3" s="1"/>
  <c r="J26" i="3"/>
  <c r="L26" i="3" s="1"/>
  <c r="J25" i="3"/>
  <c r="L25" i="3" s="1"/>
  <c r="J24" i="3"/>
  <c r="L24" i="3" s="1"/>
  <c r="J23" i="3"/>
  <c r="L23" i="3" s="1"/>
  <c r="E27" i="3"/>
  <c r="G27" i="3" s="1"/>
  <c r="E26" i="3"/>
  <c r="G26" i="3" s="1"/>
  <c r="E25" i="3"/>
  <c r="G25" i="3" s="1"/>
  <c r="E24" i="3"/>
  <c r="G24" i="3" s="1"/>
  <c r="E23" i="3"/>
  <c r="G23" i="3" s="1"/>
  <c r="G9" i="3" l="1"/>
  <c r="G8" i="3"/>
  <c r="G7" i="3"/>
  <c r="G6" i="3"/>
  <c r="G5" i="3" l="1"/>
</calcChain>
</file>

<file path=xl/sharedStrings.xml><?xml version="1.0" encoding="utf-8"?>
<sst xmlns="http://schemas.openxmlformats.org/spreadsheetml/2006/main" count="137" uniqueCount="35">
  <si>
    <t>Pin.(dBm)</t>
  </si>
  <si>
    <t>F=62,5Mhz</t>
  </si>
  <si>
    <t>Tin.(°C)</t>
  </si>
  <si>
    <t>TC1</t>
  </si>
  <si>
    <t>TC2</t>
  </si>
  <si>
    <t>TC3</t>
  </si>
  <si>
    <t>TC4</t>
  </si>
  <si>
    <t>Fin.(Mhz)</t>
  </si>
  <si>
    <t>correction</t>
  </si>
  <si>
    <t>F=61Mhz</t>
  </si>
  <si>
    <t>F=61,5Mhz</t>
  </si>
  <si>
    <t>F=62Mhz</t>
  </si>
  <si>
    <t>F=63Mhz</t>
  </si>
  <si>
    <t>Tableau 1</t>
  </si>
  <si>
    <t>Voltmétre (Vdc)</t>
  </si>
  <si>
    <t>système d'acquisition (Vdc)</t>
  </si>
  <si>
    <t>Tableau 4</t>
  </si>
  <si>
    <t>Tableau 3</t>
  </si>
  <si>
    <t>Température calculée (°C)</t>
  </si>
  <si>
    <t>Pin calculée (dBm)</t>
  </si>
  <si>
    <t>Recalcul des température d'entrée</t>
  </si>
  <si>
    <t>Tableau 2 sonde V1</t>
  </si>
  <si>
    <t>Tableau 2 sonde V2</t>
  </si>
  <si>
    <t>Voltmètre(Vdc)</t>
  </si>
  <si>
    <t>NI-dacq(Vdc)</t>
  </si>
  <si>
    <t>Recalcul des puissance d'entrée sur la carte d'acquisition en fonction de la fréquence</t>
  </si>
  <si>
    <t>scope(Vpp)</t>
  </si>
  <si>
    <t>Att. A (dB)</t>
  </si>
  <si>
    <t>Att. B (dB)</t>
  </si>
  <si>
    <t xml:space="preserve">splitter DL202/N #SM36 </t>
  </si>
  <si>
    <t>scope(mVpp)</t>
  </si>
  <si>
    <t>delta (%)</t>
  </si>
  <si>
    <t>Calibrator (°C)</t>
  </si>
  <si>
    <r>
      <t xml:space="preserve">condition de test : PA </t>
    </r>
    <r>
      <rPr>
        <sz val="11"/>
        <color rgb="FF000000"/>
        <rFont val="Calibri"/>
        <family val="2"/>
      </rPr>
      <t>≈</t>
    </r>
    <r>
      <rPr>
        <sz val="11"/>
        <color rgb="FF000000"/>
        <rFont val="Calibri"/>
        <family val="2"/>
        <charset val="1"/>
      </rPr>
      <t xml:space="preserve"> 1000 hpa, ébulition à 99,6°C</t>
    </r>
  </si>
  <si>
    <t>f [MHz]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</si>
</sst>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#,##0.00\ _€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</font>
    <font>
      <b/>
      <sz val="2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 diagonalDown="1">
      <left style="medium">
        <color indexed="64"/>
      </left>
      <right/>
      <top style="medium">
        <color indexed="64"/>
      </top>
      <bottom style="medium">
        <color indexed="64"/>
      </bottom>
      <diagonal style="thin">
        <color auto="1"/>
      </diagonal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/>
    <xf numFmtId="0" fontId="0" fillId="0" borderId="3" xfId="0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4" xfId="0" applyFill="1" applyBorder="1" applyAlignment="1"/>
    <xf numFmtId="0" fontId="0" fillId="2" borderId="3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Font="1" applyBorder="1" applyAlignment="1"/>
    <xf numFmtId="0" fontId="1" fillId="0" borderId="18" xfId="0" applyFont="1" applyBorder="1" applyAlignment="1">
      <alignment horizontal="center"/>
    </xf>
    <xf numFmtId="0" fontId="0" fillId="0" borderId="0" xfId="0" applyAlignment="1"/>
    <xf numFmtId="164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6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5" xfId="0" applyFont="1" applyBorder="1" applyAlignment="1">
      <alignment horizontal="left"/>
    </xf>
    <xf numFmtId="0" fontId="0" fillId="0" borderId="26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6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5" xfId="0" applyNumberFormat="1" applyFon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165" fontId="0" fillId="0" borderId="12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2" fontId="0" fillId="0" borderId="24" xfId="0" applyNumberFormat="1" applyFont="1" applyBorder="1" applyAlignment="1">
      <alignment horizontal="center"/>
    </xf>
    <xf numFmtId="2" fontId="0" fillId="0" borderId="25" xfId="0" applyNumberFormat="1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2" borderId="15" xfId="0" applyNumberForma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165" fontId="0" fillId="0" borderId="6" xfId="0" applyNumberFormat="1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6" fontId="0" fillId="0" borderId="4" xfId="0" applyNumberFormat="1" applyFon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4" fontId="0" fillId="0" borderId="26" xfId="0" applyNumberFormat="1" applyFon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0" fontId="0" fillId="0" borderId="12" xfId="0" applyFont="1" applyBorder="1" applyAlignment="1">
      <alignment horizontal="left"/>
    </xf>
    <xf numFmtId="165" fontId="0" fillId="0" borderId="29" xfId="0" applyNumberFormat="1" applyFont="1" applyBorder="1" applyAlignment="1">
      <alignment horizontal="center"/>
    </xf>
    <xf numFmtId="164" fontId="0" fillId="0" borderId="27" xfId="0" applyNumberFormat="1" applyFont="1" applyBorder="1" applyAlignment="1">
      <alignment horizontal="center"/>
    </xf>
    <xf numFmtId="165" fontId="0" fillId="0" borderId="13" xfId="0" applyNumberFormat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6" xfId="0" applyFont="1" applyBorder="1" applyAlignment="1">
      <alignment horizontal="right"/>
    </xf>
    <xf numFmtId="0" fontId="0" fillId="0" borderId="6" xfId="0" applyFont="1" applyBorder="1" applyAlignment="1"/>
    <xf numFmtId="0" fontId="0" fillId="0" borderId="24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19" xfId="0" applyFont="1" applyBorder="1" applyAlignment="1"/>
    <xf numFmtId="0" fontId="0" fillId="0" borderId="20" xfId="0" applyFont="1" applyBorder="1" applyAlignment="1"/>
    <xf numFmtId="0" fontId="0" fillId="0" borderId="0" xfId="0" applyBorder="1" applyAlignment="1"/>
    <xf numFmtId="0" fontId="0" fillId="0" borderId="21" xfId="0" applyFont="1" applyBorder="1" applyAlignment="1"/>
    <xf numFmtId="0" fontId="1" fillId="0" borderId="0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2" fontId="0" fillId="0" borderId="9" xfId="0" applyNumberFormat="1" applyFont="1" applyBorder="1" applyAlignment="1">
      <alignment horizontal="center"/>
    </xf>
    <xf numFmtId="2" fontId="0" fillId="0" borderId="29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66" fontId="0" fillId="0" borderId="10" xfId="0" applyNumberFormat="1" applyFont="1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2" fontId="0" fillId="0" borderId="1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5434584205588234E-2"/>
          <c:y val="2.0494482458127412E-2"/>
          <c:w val="0.93774789824920357"/>
          <c:h val="0.91160151357430763"/>
        </c:manualLayout>
      </c:layout>
      <c:scatterChart>
        <c:scatterStyle val="smoothMarker"/>
        <c:varyColors val="0"/>
        <c:ser>
          <c:idx val="2"/>
          <c:order val="2"/>
          <c:tx>
            <c:strRef>
              <c:f>Feuille3!$E$60</c:f>
              <c:strCache>
                <c:ptCount val="1"/>
                <c:pt idx="0">
                  <c:v>TC3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9232200326661575"/>
                  <c:y val="0.231640233919813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Feuille3!$E$61:$E$67</c:f>
              <c:numCache>
                <c:formatCode>General</c:formatCode>
                <c:ptCount val="7"/>
                <c:pt idx="0">
                  <c:v>1.972</c:v>
                </c:pt>
                <c:pt idx="1">
                  <c:v>3.3069999999999999</c:v>
                </c:pt>
                <c:pt idx="2">
                  <c:v>4.6289999999999996</c:v>
                </c:pt>
                <c:pt idx="3">
                  <c:v>5.9569999999999999</c:v>
                </c:pt>
                <c:pt idx="4">
                  <c:v>7.29</c:v>
                </c:pt>
                <c:pt idx="5">
                  <c:v>8.61</c:v>
                </c:pt>
                <c:pt idx="6">
                  <c:v>9.9499999999999993</c:v>
                </c:pt>
              </c:numCache>
            </c:numRef>
          </c:xVal>
          <c:yVal>
            <c:numRef>
              <c:f>Feuille3!$B$61:$B$67</c:f>
              <c:numCache>
                <c:formatCode>General</c:formatCode>
                <c:ptCount val="7"/>
                <c:pt idx="0">
                  <c:v>20</c:v>
                </c:pt>
                <c:pt idx="1">
                  <c:v>50</c:v>
                </c:pt>
                <c:pt idx="2">
                  <c:v>80</c:v>
                </c:pt>
                <c:pt idx="3">
                  <c:v>110</c:v>
                </c:pt>
                <c:pt idx="4">
                  <c:v>140</c:v>
                </c:pt>
                <c:pt idx="5">
                  <c:v>170</c:v>
                </c:pt>
                <c:pt idx="6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D3-4DE7-9A3F-0F7EB8BE6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94336"/>
        <c:axId val="4926897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Feuille3!$C$60</c15:sqref>
                        </c15:formulaRef>
                      </c:ext>
                    </c:extLst>
                    <c:strCache>
                      <c:ptCount val="1"/>
                      <c:pt idx="0">
                        <c:v>TC1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67009734956792588"/>
                        <c:y val="9.1110209479100326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Feuille3!$C$61:$C$67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1.982</c:v>
                      </c:pt>
                      <c:pt idx="1">
                        <c:v>3.323</c:v>
                      </c:pt>
                      <c:pt idx="2">
                        <c:v>4.6619999999999999</c:v>
                      </c:pt>
                      <c:pt idx="3">
                        <c:v>5.9980000000000002</c:v>
                      </c:pt>
                      <c:pt idx="4">
                        <c:v>7.33</c:v>
                      </c:pt>
                      <c:pt idx="5">
                        <c:v>8.66</c:v>
                      </c:pt>
                      <c:pt idx="6">
                        <c:v>9.99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Feuille3!$B$61:$B$67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</c:v>
                      </c:pt>
                      <c:pt idx="1">
                        <c:v>50</c:v>
                      </c:pt>
                      <c:pt idx="2">
                        <c:v>80</c:v>
                      </c:pt>
                      <c:pt idx="3">
                        <c:v>110</c:v>
                      </c:pt>
                      <c:pt idx="4">
                        <c:v>140</c:v>
                      </c:pt>
                      <c:pt idx="5">
                        <c:v>170</c:v>
                      </c:pt>
                      <c:pt idx="6">
                        <c:v>200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DD3-4DE7-9A3F-0F7EB8BE66C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Feuille3!$D$60</c15:sqref>
                        </c15:formulaRef>
                      </c:ext>
                    </c:extLst>
                    <c:strCache>
                      <c:ptCount val="1"/>
                      <c:pt idx="0">
                        <c:v>TC2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68616240989538824"/>
                        <c:y val="0.15784660207385048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Feuille3!$D$61:$D$67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1.982</c:v>
                      </c:pt>
                      <c:pt idx="1">
                        <c:v>3.3250000000000002</c:v>
                      </c:pt>
                      <c:pt idx="2">
                        <c:v>4.6719999999999997</c:v>
                      </c:pt>
                      <c:pt idx="3">
                        <c:v>6.0039999999999996</c:v>
                      </c:pt>
                      <c:pt idx="4">
                        <c:v>7.35</c:v>
                      </c:pt>
                      <c:pt idx="5">
                        <c:v>8.68</c:v>
                      </c:pt>
                      <c:pt idx="6">
                        <c:v>10.02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Feuille3!$B$61:$B$67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</c:v>
                      </c:pt>
                      <c:pt idx="1">
                        <c:v>50</c:v>
                      </c:pt>
                      <c:pt idx="2">
                        <c:v>80</c:v>
                      </c:pt>
                      <c:pt idx="3">
                        <c:v>110</c:v>
                      </c:pt>
                      <c:pt idx="4">
                        <c:v>140</c:v>
                      </c:pt>
                      <c:pt idx="5">
                        <c:v>170</c:v>
                      </c:pt>
                      <c:pt idx="6">
                        <c:v>200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DD3-4DE7-9A3F-0F7EB8BE66C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Feuille3!$F$60</c15:sqref>
                        </c15:formulaRef>
                      </c:ext>
                    </c:extLst>
                    <c:strCache>
                      <c:ptCount val="1"/>
                      <c:pt idx="0">
                        <c:v>TC4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67666682314023119"/>
                        <c:y val="0.27927849393511395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Feuille3!$F$61:$F$67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1.9850000000000001</c:v>
                      </c:pt>
                      <c:pt idx="1">
                        <c:v>3.306</c:v>
                      </c:pt>
                      <c:pt idx="2">
                        <c:v>4.6529999999999996</c:v>
                      </c:pt>
                      <c:pt idx="3">
                        <c:v>5.9740000000000002</c:v>
                      </c:pt>
                      <c:pt idx="4">
                        <c:v>7.31</c:v>
                      </c:pt>
                      <c:pt idx="5">
                        <c:v>8.65</c:v>
                      </c:pt>
                      <c:pt idx="6">
                        <c:v>9.98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Feuille3!$B$61:$B$67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</c:v>
                      </c:pt>
                      <c:pt idx="1">
                        <c:v>50</c:v>
                      </c:pt>
                      <c:pt idx="2">
                        <c:v>80</c:v>
                      </c:pt>
                      <c:pt idx="3">
                        <c:v>110</c:v>
                      </c:pt>
                      <c:pt idx="4">
                        <c:v>140</c:v>
                      </c:pt>
                      <c:pt idx="5">
                        <c:v>170</c:v>
                      </c:pt>
                      <c:pt idx="6">
                        <c:v>200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D3-4DE7-9A3F-0F7EB8BE66C8}"/>
                  </c:ext>
                </c:extLst>
              </c15:ser>
            </c15:filteredScatterSeries>
          </c:ext>
        </c:extLst>
      </c:scatterChart>
      <c:valAx>
        <c:axId val="492694336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2689744"/>
        <c:crosses val="autoZero"/>
        <c:crossBetween val="midCat"/>
      </c:valAx>
      <c:valAx>
        <c:axId val="492689744"/>
        <c:scaling>
          <c:orientation val="minMax"/>
          <c:max val="2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269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061835821493117"/>
          <c:y val="0.82498046656992963"/>
          <c:w val="0.71710845136732571"/>
          <c:h val="7.43378251206738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Feuille3!$T$31</c:f>
              <c:strCache>
                <c:ptCount val="1"/>
                <c:pt idx="0">
                  <c:v>F=62,5Mhz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Feuille3!$V$33:$V$37</c:f>
              <c:numCache>
                <c:formatCode>General</c:formatCode>
                <c:ptCount val="5"/>
                <c:pt idx="0">
                  <c:v>3.298</c:v>
                </c:pt>
                <c:pt idx="1">
                  <c:v>0.78700000000000003</c:v>
                </c:pt>
                <c:pt idx="2">
                  <c:v>-2.3620000000000001</c:v>
                </c:pt>
                <c:pt idx="3">
                  <c:v>-5.4320000000000004</c:v>
                </c:pt>
                <c:pt idx="4">
                  <c:v>-8.4649999999999999</c:v>
                </c:pt>
              </c:numCache>
              <c:extLst xmlns:c15="http://schemas.microsoft.com/office/drawing/2012/chart"/>
            </c:numRef>
          </c:xVal>
          <c:yVal>
            <c:numRef>
              <c:f>Feuille3!$S$33:$S$37</c:f>
              <c:numCache>
                <c:formatCode>General</c:formatCode>
                <c:ptCount val="5"/>
                <c:pt idx="0">
                  <c:v>8</c:v>
                </c:pt>
                <c:pt idx="1">
                  <c:v>-0.02</c:v>
                </c:pt>
                <c:pt idx="2">
                  <c:v>-10.039999999999999</c:v>
                </c:pt>
                <c:pt idx="3">
                  <c:v>-20.03</c:v>
                </c:pt>
                <c:pt idx="4">
                  <c:v>-30.01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A7F4-4D88-A2D6-64AD83A2C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58800"/>
        <c:axId val="5787571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Feuille3!$E$31</c15:sqref>
                        </c15:formulaRef>
                      </c:ext>
                    </c:extLst>
                    <c:strCache>
                      <c:ptCount val="1"/>
                      <c:pt idx="0">
                        <c:v>F=61Mhz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Feuille3!$G$33:$G$37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3.4020000000000001</c:v>
                      </c:pt>
                      <c:pt idx="1">
                        <c:v>0.877</c:v>
                      </c:pt>
                      <c:pt idx="2">
                        <c:v>-2.2669999999999999</c:v>
                      </c:pt>
                      <c:pt idx="3">
                        <c:v>-5.34</c:v>
                      </c:pt>
                      <c:pt idx="4">
                        <c:v>-8.41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Feuille3!$D$33:$D$37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</c:v>
                      </c:pt>
                      <c:pt idx="1">
                        <c:v>-0.01</c:v>
                      </c:pt>
                      <c:pt idx="2">
                        <c:v>-10.029999999999999</c:v>
                      </c:pt>
                      <c:pt idx="3">
                        <c:v>-20.03</c:v>
                      </c:pt>
                      <c:pt idx="4">
                        <c:v>-30.04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9EA-4326-8BFF-4B08F15D9EB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Feuille3!$J$31</c15:sqref>
                        </c15:formulaRef>
                      </c:ext>
                    </c:extLst>
                    <c:strCache>
                      <c:ptCount val="1"/>
                      <c:pt idx="0">
                        <c:v>F=61,5Mhz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Feuille3!$L$33:$L$37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3.3759999999999999</c:v>
                      </c:pt>
                      <c:pt idx="1">
                        <c:v>0.85599999999999998</c:v>
                      </c:pt>
                      <c:pt idx="2">
                        <c:v>-2.2909999999999999</c:v>
                      </c:pt>
                      <c:pt idx="3">
                        <c:v>-5.367</c:v>
                      </c:pt>
                      <c:pt idx="4">
                        <c:v>-8.44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Feuille3!$I$33:$I$37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</c:v>
                      </c:pt>
                      <c:pt idx="1">
                        <c:v>0.01</c:v>
                      </c:pt>
                      <c:pt idx="2">
                        <c:v>-10.029999999999999</c:v>
                      </c:pt>
                      <c:pt idx="3">
                        <c:v>-20.03</c:v>
                      </c:pt>
                      <c:pt idx="4">
                        <c:v>-30.05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7F4-4D88-A2D6-64AD83A2CF7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Feuille3!$O$31</c15:sqref>
                        </c15:formulaRef>
                      </c:ext>
                    </c:extLst>
                    <c:strCache>
                      <c:ptCount val="1"/>
                      <c:pt idx="0">
                        <c:v>F=62Mhz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Feuille3!$Q$33:$Q$37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3.339</c:v>
                      </c:pt>
                      <c:pt idx="1">
                        <c:v>0.82399999999999995</c:v>
                      </c:pt>
                      <c:pt idx="2">
                        <c:v>-2.3239999999999998</c:v>
                      </c:pt>
                      <c:pt idx="3">
                        <c:v>-5.3959999999999999</c:v>
                      </c:pt>
                      <c:pt idx="4">
                        <c:v>-8.4649999999999999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Feuille3!$N$33:$N$37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8.01</c:v>
                      </c:pt>
                      <c:pt idx="1">
                        <c:v>0.01</c:v>
                      </c:pt>
                      <c:pt idx="2">
                        <c:v>-10.039999999999999</c:v>
                      </c:pt>
                      <c:pt idx="3">
                        <c:v>-20.03</c:v>
                      </c:pt>
                      <c:pt idx="4">
                        <c:v>-30.06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F4-4D88-A2D6-64AD83A2CF7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Feuille3!$Y$40</c15:sqref>
                        </c15:formulaRef>
                      </c:ext>
                    </c:extLst>
                    <c:strCache>
                      <c:ptCount val="1"/>
                      <c:pt idx="0">
                        <c:v>F=63Mhz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Feuille3!$AA$33:$AA$37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3.238</c:v>
                      </c:pt>
                      <c:pt idx="1">
                        <c:v>0.72299999999999998</c:v>
                      </c:pt>
                      <c:pt idx="2">
                        <c:v>-2.4249999999999998</c:v>
                      </c:pt>
                      <c:pt idx="3">
                        <c:v>-5.4939999999999998</c:v>
                      </c:pt>
                      <c:pt idx="4">
                        <c:v>-8.56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Feuille3!$X$33:$X$37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</c:v>
                      </c:pt>
                      <c:pt idx="1">
                        <c:v>-0.02</c:v>
                      </c:pt>
                      <c:pt idx="2">
                        <c:v>-10.07</c:v>
                      </c:pt>
                      <c:pt idx="3">
                        <c:v>-20.03</c:v>
                      </c:pt>
                      <c:pt idx="4">
                        <c:v>-30.06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F4-4D88-A2D6-64AD83A2CF7D}"/>
                  </c:ext>
                </c:extLst>
              </c15:ser>
            </c15:filteredScatterSeries>
          </c:ext>
        </c:extLst>
      </c:scatterChart>
      <c:valAx>
        <c:axId val="57875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757160"/>
        <c:crosses val="autoZero"/>
        <c:crossBetween val="midCat"/>
      </c:valAx>
      <c:valAx>
        <c:axId val="57875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75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363148148148142"/>
          <c:y val="0.194027777777777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5690370370370362E-2"/>
          <c:y val="0.18562555555555554"/>
          <c:w val="0.89885488151184634"/>
          <c:h val="0.777618497109826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Feuille3!$E$12</c:f>
              <c:strCache>
                <c:ptCount val="1"/>
                <c:pt idx="0">
                  <c:v>F=61Mhz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Feuille3!$G$14:$G$18</c:f>
              <c:numCache>
                <c:formatCode>0.000</c:formatCode>
                <c:ptCount val="5"/>
                <c:pt idx="0">
                  <c:v>3.4670000000000001</c:v>
                </c:pt>
                <c:pt idx="1">
                  <c:v>0.91800000000000004</c:v>
                </c:pt>
                <c:pt idx="2">
                  <c:v>-2.2210000000000001</c:v>
                </c:pt>
                <c:pt idx="3">
                  <c:v>-5.2759999999999998</c:v>
                </c:pt>
                <c:pt idx="4" formatCode="0.00">
                  <c:v>-8.34</c:v>
                </c:pt>
              </c:numCache>
            </c:numRef>
          </c:xVal>
          <c:yVal>
            <c:numRef>
              <c:f>Feuille3!$D$14:$D$18</c:f>
              <c:numCache>
                <c:formatCode>General</c:formatCode>
                <c:ptCount val="5"/>
                <c:pt idx="0">
                  <c:v>8.01</c:v>
                </c:pt>
                <c:pt idx="1">
                  <c:v>0</c:v>
                </c:pt>
                <c:pt idx="2">
                  <c:v>-10.039999999999999</c:v>
                </c:pt>
                <c:pt idx="3">
                  <c:v>-20.03</c:v>
                </c:pt>
                <c:pt idx="4">
                  <c:v>-30.06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9F-4D83-92B4-C7704BA1B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758800"/>
        <c:axId val="5787571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Feuille3!$J$12</c15:sqref>
                        </c15:formulaRef>
                      </c:ext>
                    </c:extLst>
                    <c:strCache>
                      <c:ptCount val="1"/>
                      <c:pt idx="0">
                        <c:v>F=61,5Mhz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Feuille3!$L$14:$L$18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3.4260000000000002</c:v>
                      </c:pt>
                      <c:pt idx="1">
                        <c:v>0.878</c:v>
                      </c:pt>
                      <c:pt idx="2">
                        <c:v>-2.262</c:v>
                      </c:pt>
                      <c:pt idx="3">
                        <c:v>-5.3140000000000001</c:v>
                      </c:pt>
                      <c:pt idx="4" formatCode="0.00">
                        <c:v>-8.375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Feuille3!$I$14:$I$18</c15:sqref>
                        </c15:formulaRef>
                      </c:ext>
                    </c:extLst>
                    <c:numCache>
                      <c:formatCode>#\ ##0.00\ _€</c:formatCode>
                      <c:ptCount val="5"/>
                      <c:pt idx="0">
                        <c:v>7.98</c:v>
                      </c:pt>
                      <c:pt idx="1">
                        <c:v>-0.01</c:v>
                      </c:pt>
                      <c:pt idx="2">
                        <c:v>-10.029999999999999</c:v>
                      </c:pt>
                      <c:pt idx="3">
                        <c:v>-20.02</c:v>
                      </c:pt>
                      <c:pt idx="4">
                        <c:v>-30.05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FA2C-4A96-BC3E-378E014353E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Feuille3!$O$12</c15:sqref>
                        </c15:formulaRef>
                      </c:ext>
                    </c:extLst>
                    <c:strCache>
                      <c:ptCount val="1"/>
                      <c:pt idx="0">
                        <c:v>F=62Mhz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Feuille3!$Q$14:$Q$18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3.3759999999999999</c:v>
                      </c:pt>
                      <c:pt idx="1">
                        <c:v>0.83899999999999997</c:v>
                      </c:pt>
                      <c:pt idx="2">
                        <c:v>-2.3029999999999999</c:v>
                      </c:pt>
                      <c:pt idx="3">
                        <c:v>-5.3620000000000001</c:v>
                      </c:pt>
                      <c:pt idx="4" formatCode="0.00">
                        <c:v>-8.4250000000000007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Feuille3!$N$14:$N$18</c15:sqref>
                        </c15:formulaRef>
                      </c:ext>
                    </c:extLst>
                    <c:numCache>
                      <c:formatCode>#\ ##0.00\ _€</c:formatCode>
                      <c:ptCount val="5"/>
                      <c:pt idx="0">
                        <c:v>7.99</c:v>
                      </c:pt>
                      <c:pt idx="1">
                        <c:v>0</c:v>
                      </c:pt>
                      <c:pt idx="2">
                        <c:v>-10.029999999999999</c:v>
                      </c:pt>
                      <c:pt idx="3">
                        <c:v>-20.03</c:v>
                      </c:pt>
                      <c:pt idx="4">
                        <c:v>-30.05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A2C-4A96-BC3E-378E014353E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Feuille3!$T$12</c15:sqref>
                        </c15:formulaRef>
                      </c:ext>
                    </c:extLst>
                    <c:strCache>
                      <c:ptCount val="1"/>
                      <c:pt idx="0">
                        <c:v>F=62,5Mhz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Feuille3!$V$14:$V$18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 formatCode="General">
                        <c:v>3.3290000000000002</c:v>
                      </c:pt>
                      <c:pt idx="1">
                        <c:v>0.79600000000000004</c:v>
                      </c:pt>
                      <c:pt idx="2">
                        <c:v>-2.347</c:v>
                      </c:pt>
                      <c:pt idx="3">
                        <c:v>-5.4020000000000001</c:v>
                      </c:pt>
                      <c:pt idx="4">
                        <c:v>-8.4700000000000006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Feuille3!$S$14:$S$18</c15:sqref>
                        </c15:formulaRef>
                      </c:ext>
                    </c:extLst>
                    <c:numCache>
                      <c:formatCode>#\ ##0.00\ _€</c:formatCode>
                      <c:ptCount val="5"/>
                      <c:pt idx="0">
                        <c:v>7.98</c:v>
                      </c:pt>
                      <c:pt idx="1">
                        <c:v>-0.01</c:v>
                      </c:pt>
                      <c:pt idx="2">
                        <c:v>-10.039999999999999</c:v>
                      </c:pt>
                      <c:pt idx="3">
                        <c:v>-20.03</c:v>
                      </c:pt>
                      <c:pt idx="4">
                        <c:v>-30.06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2C-4A96-BC3E-378E014353E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Feuille3!$Y$12</c15:sqref>
                        </c15:formulaRef>
                      </c:ext>
                    </c:extLst>
                    <c:strCache>
                      <c:ptCount val="1"/>
                      <c:pt idx="0">
                        <c:v>F=63Mhz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fr-FR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Feuille3!$AA$14:$AA$18</c15:sqref>
                        </c15:formulaRef>
                      </c:ext>
                    </c:extLst>
                    <c:numCache>
                      <c:formatCode>0.000</c:formatCode>
                      <c:ptCount val="5"/>
                      <c:pt idx="0">
                        <c:v>3.27</c:v>
                      </c:pt>
                      <c:pt idx="1">
                        <c:v>0.74399999999999999</c:v>
                      </c:pt>
                      <c:pt idx="2">
                        <c:v>-2.4020000000000001</c:v>
                      </c:pt>
                      <c:pt idx="3">
                        <c:v>-5.4569999999999999</c:v>
                      </c:pt>
                      <c:pt idx="4" formatCode="0.00">
                        <c:v>-8.5250000000000004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Feuille3!$X$14:$X$18</c15:sqref>
                        </c15:formulaRef>
                      </c:ext>
                    </c:extLst>
                    <c:numCache>
                      <c:formatCode>#\ ##0.00\ _€</c:formatCode>
                      <c:ptCount val="5"/>
                      <c:pt idx="0">
                        <c:v>7.98</c:v>
                      </c:pt>
                      <c:pt idx="1">
                        <c:v>0</c:v>
                      </c:pt>
                      <c:pt idx="2">
                        <c:v>-10.039999999999999</c:v>
                      </c:pt>
                      <c:pt idx="3">
                        <c:v>-20.03</c:v>
                      </c:pt>
                      <c:pt idx="4">
                        <c:v>-30.06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2C-4A96-BC3E-378E014353E5}"/>
                  </c:ext>
                </c:extLst>
              </c15:ser>
            </c15:filteredScatterSeries>
          </c:ext>
        </c:extLst>
      </c:scatterChart>
      <c:valAx>
        <c:axId val="57875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757160"/>
        <c:crosses val="autoZero"/>
        <c:crossBetween val="midCat"/>
      </c:valAx>
      <c:valAx>
        <c:axId val="57875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75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Feuille3!$J$40</c:f>
              <c:strCache>
                <c:ptCount val="1"/>
                <c:pt idx="0">
                  <c:v>F=61,5Mhz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Feuille3!$J$42:$K$46</c:f>
              <c:strCache>
                <c:ptCount val="5"/>
                <c:pt idx="0">
                  <c:v>8.10</c:v>
                </c:pt>
                <c:pt idx="1">
                  <c:v>-0.02</c:v>
                </c:pt>
                <c:pt idx="2">
                  <c:v>-10.16</c:v>
                </c:pt>
                <c:pt idx="3">
                  <c:v>-20.06</c:v>
                </c:pt>
                <c:pt idx="4">
                  <c:v>-29.96</c:v>
                </c:pt>
              </c:strCache>
            </c:strRef>
          </c:xVal>
          <c:yVal>
            <c:numRef>
              <c:f>Feuille3!$L$42:$L$46</c:f>
              <c:numCache>
                <c:formatCode>0.00</c:formatCode>
                <c:ptCount val="5"/>
                <c:pt idx="0">
                  <c:v>-9.6920799999999474E-2</c:v>
                </c:pt>
                <c:pt idx="1">
                  <c:v>2.9495199999999715E-2</c:v>
                </c:pt>
                <c:pt idx="2">
                  <c:v>0.12535279999999993</c:v>
                </c:pt>
                <c:pt idx="3">
                  <c:v>3.2533599999997165E-2</c:v>
                </c:pt>
                <c:pt idx="4">
                  <c:v>-8.9948000000003248E-2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1B-4F84-B599-A74C7090ED08}"/>
            </c:ext>
          </c:extLst>
        </c:ser>
        <c:ser>
          <c:idx val="2"/>
          <c:order val="1"/>
          <c:tx>
            <c:strRef>
              <c:f>Feuille3!$O$40</c:f>
              <c:strCache>
                <c:ptCount val="1"/>
                <c:pt idx="0">
                  <c:v>F=62Mhz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Feuille3!$O$42:$P$46</c:f>
              <c:strCache>
                <c:ptCount val="5"/>
                <c:pt idx="0">
                  <c:v>8.10</c:v>
                </c:pt>
                <c:pt idx="1">
                  <c:v>-0.01</c:v>
                </c:pt>
                <c:pt idx="2">
                  <c:v>-10.16</c:v>
                </c:pt>
                <c:pt idx="3">
                  <c:v>-20.07</c:v>
                </c:pt>
                <c:pt idx="4">
                  <c:v>-29.97</c:v>
                </c:pt>
              </c:strCache>
            </c:strRef>
          </c:xVal>
          <c:yVal>
            <c:numRef>
              <c:f>Feuille3!$Q$42:$Q$46</c:f>
              <c:numCache>
                <c:formatCode>0.00</c:formatCode>
                <c:ptCount val="5"/>
                <c:pt idx="0">
                  <c:v>-9.0375000000001648E-2</c:v>
                </c:pt>
                <c:pt idx="1">
                  <c:v>2.0499999999999956E-2</c:v>
                </c:pt>
                <c:pt idx="2">
                  <c:v>0.1227999999999998</c:v>
                </c:pt>
                <c:pt idx="3">
                  <c:v>3.9999999999999147E-2</c:v>
                </c:pt>
                <c:pt idx="4">
                  <c:v>-9.2475000000000307E-2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1B-4F84-B599-A74C7090ED08}"/>
            </c:ext>
          </c:extLst>
        </c:ser>
        <c:ser>
          <c:idx val="4"/>
          <c:order val="2"/>
          <c:tx>
            <c:strRef>
              <c:f>Feuille3!$Y$40</c:f>
              <c:strCache>
                <c:ptCount val="1"/>
                <c:pt idx="0">
                  <c:v>F=63Mhz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Feuille3!$Y$42:$Z$46</c:f>
              <c:strCache>
                <c:ptCount val="5"/>
                <c:pt idx="0">
                  <c:v>8.08</c:v>
                </c:pt>
                <c:pt idx="1">
                  <c:v>-0.03</c:v>
                </c:pt>
                <c:pt idx="2">
                  <c:v>-10.18</c:v>
                </c:pt>
                <c:pt idx="3">
                  <c:v>-20.08</c:v>
                </c:pt>
                <c:pt idx="4">
                  <c:v>-29.97</c:v>
                </c:pt>
              </c:strCache>
            </c:strRef>
          </c:xVal>
          <c:yVal>
            <c:numRef>
              <c:f>Feuille3!$AA$42:$AA$46</c:f>
              <c:numCache>
                <c:formatCode>0.00</c:formatCode>
                <c:ptCount val="5"/>
                <c:pt idx="0">
                  <c:v>-8.3121399999999568E-2</c:v>
                </c:pt>
                <c:pt idx="1">
                  <c:v>8.5080999999998137E-3</c:v>
                </c:pt>
                <c:pt idx="2">
                  <c:v>0.11175249999999792</c:v>
                </c:pt>
                <c:pt idx="3">
                  <c:v>5.0198199999996973E-2</c:v>
                </c:pt>
                <c:pt idx="4">
                  <c:v>-9.1031999999998447E-2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1B-4F84-B599-A74C7090ED08}"/>
            </c:ext>
          </c:extLst>
        </c:ser>
        <c:ser>
          <c:idx val="1"/>
          <c:order val="3"/>
          <c:tx>
            <c:strRef>
              <c:f>Feuille3!$E$40</c:f>
              <c:strCache>
                <c:ptCount val="1"/>
                <c:pt idx="0">
                  <c:v>F=61Mhz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Feuille3!$E$42:$F$46</c:f>
              <c:strCache>
                <c:ptCount val="5"/>
                <c:pt idx="0">
                  <c:v>8.10</c:v>
                </c:pt>
                <c:pt idx="1">
                  <c:v>-0.04</c:v>
                </c:pt>
                <c:pt idx="2">
                  <c:v>-10.16</c:v>
                </c:pt>
                <c:pt idx="3">
                  <c:v>-20.06</c:v>
                </c:pt>
                <c:pt idx="4">
                  <c:v>-29.95</c:v>
                </c:pt>
              </c:strCache>
            </c:strRef>
          </c:xVal>
          <c:yVal>
            <c:numRef>
              <c:f>Feuille3!$G$42:$G$46</c:f>
              <c:numCache>
                <c:formatCode>0.00</c:formatCode>
                <c:ptCount val="5"/>
                <c:pt idx="0">
                  <c:v>-9.6901799999999483E-2</c:v>
                </c:pt>
                <c:pt idx="1">
                  <c:v>2.5870699999999809E-2</c:v>
                </c:pt>
                <c:pt idx="2">
                  <c:v>0.13238029999999945</c:v>
                </c:pt>
                <c:pt idx="3">
                  <c:v>3.0205999999999733E-2</c:v>
                </c:pt>
                <c:pt idx="4">
                  <c:v>-9.1630999999999574E-2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1B-4F84-B599-A74C7090ED08}"/>
            </c:ext>
          </c:extLst>
        </c:ser>
        <c:ser>
          <c:idx val="3"/>
          <c:order val="4"/>
          <c:tx>
            <c:strRef>
              <c:f>Feuille3!$T$40</c:f>
              <c:strCache>
                <c:ptCount val="1"/>
                <c:pt idx="0">
                  <c:v>F=62,5Mhz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Feuille3!$T$42:$U$46</c:f>
              <c:strCache>
                <c:ptCount val="5"/>
                <c:pt idx="0">
                  <c:v>8.09</c:v>
                </c:pt>
                <c:pt idx="1">
                  <c:v>-0.02</c:v>
                </c:pt>
                <c:pt idx="2">
                  <c:v>-10.19</c:v>
                </c:pt>
                <c:pt idx="3">
                  <c:v>-20.10</c:v>
                </c:pt>
                <c:pt idx="4">
                  <c:v>-29.89</c:v>
                </c:pt>
              </c:strCache>
            </c:strRef>
          </c:xVal>
          <c:yVal>
            <c:numRef>
              <c:f>Feuille3!$V$42:$V$46</c:f>
              <c:numCache>
                <c:formatCode>0.00</c:formatCode>
                <c:ptCount val="5"/>
                <c:pt idx="0">
                  <c:v>-9.0512199999999154E-2</c:v>
                </c:pt>
                <c:pt idx="1">
                  <c:v>-2.7443000000002375E-3</c:v>
                </c:pt>
                <c:pt idx="2">
                  <c:v>0.14506180000000057</c:v>
                </c:pt>
                <c:pt idx="3">
                  <c:v>6.7784799999998313E-2</c:v>
                </c:pt>
                <c:pt idx="4">
                  <c:v>-0.11896150000000461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31B-4F84-B599-A74C7090E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168936"/>
        <c:axId val="676165984"/>
      </c:scatterChart>
      <c:valAx>
        <c:axId val="6761689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676165984"/>
        <c:crosses val="autoZero"/>
        <c:crossBetween val="midCat"/>
      </c:valAx>
      <c:valAx>
        <c:axId val="676165984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6168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Feuille3!$J$21</c:f>
              <c:strCache>
                <c:ptCount val="1"/>
                <c:pt idx="0">
                  <c:v>F=61,5Mhz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Feuille3!$J$23:$K$27</c:f>
              <c:strCache>
                <c:ptCount val="5"/>
                <c:pt idx="0">
                  <c:v>8.14</c:v>
                </c:pt>
                <c:pt idx="1">
                  <c:v>-0.08</c:v>
                </c:pt>
                <c:pt idx="2">
                  <c:v>-10.21</c:v>
                </c:pt>
                <c:pt idx="3">
                  <c:v>-20.05</c:v>
                </c:pt>
                <c:pt idx="4">
                  <c:v>-29.92</c:v>
                </c:pt>
              </c:strCache>
            </c:strRef>
          </c:xVal>
          <c:yVal>
            <c:numRef>
              <c:f>Feuille3!$L$23:$L$27</c:f>
              <c:numCache>
                <c:formatCode>0.00</c:formatCode>
                <c:ptCount val="5"/>
                <c:pt idx="0">
                  <c:v>-0.1568777999999984</c:v>
                </c:pt>
                <c:pt idx="1">
                  <c:v>7.1186600000000114E-2</c:v>
                </c:pt>
                <c:pt idx="2">
                  <c:v>0.17862859999999969</c:v>
                </c:pt>
                <c:pt idx="3">
                  <c:v>3.2244200000000944E-2</c:v>
                </c:pt>
                <c:pt idx="4">
                  <c:v>-0.12511250000000018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75-4B86-8D69-7163760D55C9}"/>
            </c:ext>
          </c:extLst>
        </c:ser>
        <c:ser>
          <c:idx val="2"/>
          <c:order val="1"/>
          <c:tx>
            <c:strRef>
              <c:f>Feuille3!$O$21</c:f>
              <c:strCache>
                <c:ptCount val="1"/>
                <c:pt idx="0">
                  <c:v>F=62Mhz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Feuille3!$O$23:$P$27</c:f>
              <c:strCache>
                <c:ptCount val="5"/>
                <c:pt idx="0">
                  <c:v>8.13</c:v>
                </c:pt>
                <c:pt idx="1">
                  <c:v>-0.06</c:v>
                </c:pt>
                <c:pt idx="2">
                  <c:v>-10.19</c:v>
                </c:pt>
                <c:pt idx="3">
                  <c:v>-20.06</c:v>
                </c:pt>
                <c:pt idx="4">
                  <c:v>-29.94</c:v>
                </c:pt>
              </c:strCache>
            </c:strRef>
          </c:xVal>
          <c:yVal>
            <c:numRef>
              <c:f>Feuille3!$Q$23:$Q$27</c:f>
              <c:numCache>
                <c:formatCode>0.00</c:formatCode>
                <c:ptCount val="5"/>
                <c:pt idx="0">
                  <c:v>-0.13632560000000105</c:v>
                </c:pt>
                <c:pt idx="1">
                  <c:v>5.7021600000000117E-2</c:v>
                </c:pt>
                <c:pt idx="2">
                  <c:v>0.16185680000000069</c:v>
                </c:pt>
                <c:pt idx="3">
                  <c:v>2.8967200000000304E-2</c:v>
                </c:pt>
                <c:pt idx="4">
                  <c:v>-0.11101999999999634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75-4B86-8D69-7163760D55C9}"/>
            </c:ext>
          </c:extLst>
        </c:ser>
        <c:ser>
          <c:idx val="3"/>
          <c:order val="2"/>
          <c:tx>
            <c:strRef>
              <c:f>Feuille3!$T$21</c:f>
              <c:strCache>
                <c:ptCount val="1"/>
                <c:pt idx="0">
                  <c:v>F=62,5Mhz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Feuille3!$T$23:$U$27</c:f>
              <c:strCache>
                <c:ptCount val="5"/>
                <c:pt idx="0">
                  <c:v>8.11</c:v>
                </c:pt>
                <c:pt idx="1">
                  <c:v>-0.06</c:v>
                </c:pt>
                <c:pt idx="2">
                  <c:v>-10.20</c:v>
                </c:pt>
                <c:pt idx="3">
                  <c:v>-20.06</c:v>
                </c:pt>
                <c:pt idx="4">
                  <c:v>-29.95</c:v>
                </c:pt>
              </c:strCache>
            </c:strRef>
          </c:xVal>
          <c:yVal>
            <c:numRef>
              <c:f>Feuille3!$V$23:$V$27</c:f>
              <c:numCache>
                <c:formatCode>0.00</c:formatCode>
                <c:ptCount val="5"/>
                <c:pt idx="0">
                  <c:v>-0.13025400000000076</c:v>
                </c:pt>
                <c:pt idx="1">
                  <c:v>5.1204000000000034E-2</c:v>
                </c:pt>
                <c:pt idx="2">
                  <c:v>0.16052200000000028</c:v>
                </c:pt>
                <c:pt idx="3">
                  <c:v>2.5952000000000197E-2</c:v>
                </c:pt>
                <c:pt idx="4">
                  <c:v>-0.10667999999999722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75-4B86-8D69-7163760D55C9}"/>
            </c:ext>
          </c:extLst>
        </c:ser>
        <c:ser>
          <c:idx val="4"/>
          <c:order val="3"/>
          <c:tx>
            <c:strRef>
              <c:f>Feuille3!$Y$21</c:f>
              <c:strCache>
                <c:ptCount val="1"/>
                <c:pt idx="0">
                  <c:v>F=63Mhz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Feuille3!$Y$23:$Z$27</c:f>
              <c:strCache>
                <c:ptCount val="5"/>
                <c:pt idx="0">
                  <c:v>8.10</c:v>
                </c:pt>
                <c:pt idx="1">
                  <c:v>-0.05</c:v>
                </c:pt>
                <c:pt idx="2">
                  <c:v>-10.20</c:v>
                </c:pt>
                <c:pt idx="3">
                  <c:v>-20.06</c:v>
                </c:pt>
                <c:pt idx="4">
                  <c:v>-29.96</c:v>
                </c:pt>
              </c:strCache>
            </c:strRef>
          </c:xVal>
          <c:yVal>
            <c:numRef>
              <c:f>Feuille3!$AA$23:$AA$27</c:f>
              <c:numCache>
                <c:formatCode>0.00</c:formatCode>
                <c:ptCount val="5"/>
                <c:pt idx="0">
                  <c:v>-0.1247360000000004</c:v>
                </c:pt>
                <c:pt idx="1">
                  <c:v>4.6160800000000002E-2</c:v>
                </c:pt>
                <c:pt idx="2">
                  <c:v>0.15767360000000075</c:v>
                </c:pt>
                <c:pt idx="3">
                  <c:v>2.5547599999995896E-2</c:v>
                </c:pt>
                <c:pt idx="4">
                  <c:v>-0.10463000000000022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75-4B86-8D69-7163760D55C9}"/>
            </c:ext>
          </c:extLst>
        </c:ser>
        <c:ser>
          <c:idx val="1"/>
          <c:order val="4"/>
          <c:tx>
            <c:strRef>
              <c:f>Feuille3!$E$21</c:f>
              <c:strCache>
                <c:ptCount val="1"/>
                <c:pt idx="0">
                  <c:v>F=61Mhz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Feuille3!$E$23:$F$27</c:f>
              <c:strCache>
                <c:ptCount val="5"/>
                <c:pt idx="0">
                  <c:v>8.16</c:v>
                </c:pt>
                <c:pt idx="1">
                  <c:v>-0.07</c:v>
                </c:pt>
                <c:pt idx="2">
                  <c:v>-10.20</c:v>
                </c:pt>
                <c:pt idx="3">
                  <c:v>-20.06</c:v>
                </c:pt>
                <c:pt idx="4">
                  <c:v>-29.95</c:v>
                </c:pt>
              </c:strCache>
            </c:strRef>
          </c:xVal>
          <c:yVal>
            <c:numRef>
              <c:f>Feuille3!$G$23:$G$27</c:f>
              <c:numCache>
                <c:formatCode>0.00</c:formatCode>
                <c:ptCount val="5"/>
                <c:pt idx="0">
                  <c:v>-0.14565570000000072</c:v>
                </c:pt>
                <c:pt idx="1">
                  <c:v>7.0222199999999901E-2</c:v>
                </c:pt>
                <c:pt idx="2">
                  <c:v>0.16008910000000043</c:v>
                </c:pt>
                <c:pt idx="3">
                  <c:v>2.8879599999996231E-2</c:v>
                </c:pt>
                <c:pt idx="4">
                  <c:v>-0.11328599999999867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75-4B86-8D69-7163760D5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586672"/>
        <c:axId val="586591592"/>
      </c:scatterChart>
      <c:valAx>
        <c:axId val="5865866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586591592"/>
        <c:crosses val="autoZero"/>
        <c:crossBetween val="midCat"/>
      </c:valAx>
      <c:valAx>
        <c:axId val="586591592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65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47</xdr:row>
      <xdr:rowOff>152400</xdr:rowOff>
    </xdr:from>
    <xdr:to>
      <xdr:col>19</xdr:col>
      <xdr:colOff>295275</xdr:colOff>
      <xdr:row>50</xdr:row>
      <xdr:rowOff>114300</xdr:rowOff>
    </xdr:to>
    <xdr:sp macro="" textlink="">
      <xdr:nvSpPr>
        <xdr:cNvPr id="16" name="ZoneTexte 15"/>
        <xdr:cNvSpPr txBox="1"/>
      </xdr:nvSpPr>
      <xdr:spPr>
        <a:xfrm>
          <a:off x="7534275" y="9715500"/>
          <a:ext cx="3714750" cy="6953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 b="1"/>
            <a:t>MESURES</a:t>
          </a:r>
          <a:r>
            <a:rPr lang="fr-FR" sz="1100" b="1" baseline="0"/>
            <a:t> TC</a:t>
          </a:r>
          <a:endParaRPr lang="fr-FR" sz="1100" b="1"/>
        </a:p>
        <a:p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afficher seulement la courbe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désirée pour lire l'équation.</a:t>
          </a:r>
          <a:endParaRPr lang="fr-FR">
            <a:effectLst/>
          </a:endParaRPr>
        </a:p>
        <a:p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(clic droit sur le graph&gt;selectionner des données</a:t>
          </a:r>
          <a:endParaRPr lang="fr-FR">
            <a:effectLst/>
          </a:endParaRPr>
        </a:p>
      </xdr:txBody>
    </xdr:sp>
    <xdr:clientData/>
  </xdr:twoCellAnchor>
  <xdr:twoCellAnchor>
    <xdr:from>
      <xdr:col>21</xdr:col>
      <xdr:colOff>186578</xdr:colOff>
      <xdr:row>48</xdr:row>
      <xdr:rowOff>219636</xdr:rowOff>
    </xdr:from>
    <xdr:to>
      <xdr:col>28</xdr:col>
      <xdr:colOff>134471</xdr:colOff>
      <xdr:row>51</xdr:row>
      <xdr:rowOff>33617</xdr:rowOff>
    </xdr:to>
    <xdr:sp macro="" textlink="">
      <xdr:nvSpPr>
        <xdr:cNvPr id="19" name="ZoneTexte 18"/>
        <xdr:cNvSpPr txBox="1"/>
      </xdr:nvSpPr>
      <xdr:spPr>
        <a:xfrm>
          <a:off x="11930343" y="9991165"/>
          <a:ext cx="3791510" cy="55357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/>
            <a:t>SONDE 1</a:t>
          </a:r>
        </a:p>
        <a:p>
          <a:r>
            <a:rPr lang="fr-FR" sz="1100"/>
            <a:t>Delta en dBm entre Puissance injectée et Puissance</a:t>
          </a:r>
          <a:r>
            <a:rPr lang="fr-FR" sz="1100" baseline="0"/>
            <a:t> acquisition</a:t>
          </a:r>
          <a:endParaRPr lang="fr-FR" sz="1100"/>
        </a:p>
      </xdr:txBody>
    </xdr:sp>
    <xdr:clientData/>
  </xdr:twoCellAnchor>
  <xdr:twoCellAnchor>
    <xdr:from>
      <xdr:col>29</xdr:col>
      <xdr:colOff>88526</xdr:colOff>
      <xdr:row>48</xdr:row>
      <xdr:rowOff>172571</xdr:rowOff>
    </xdr:from>
    <xdr:to>
      <xdr:col>35</xdr:col>
      <xdr:colOff>257736</xdr:colOff>
      <xdr:row>50</xdr:row>
      <xdr:rowOff>115421</xdr:rowOff>
    </xdr:to>
    <xdr:sp macro="" textlink="">
      <xdr:nvSpPr>
        <xdr:cNvPr id="17" name="ZoneTexte 16"/>
        <xdr:cNvSpPr txBox="1"/>
      </xdr:nvSpPr>
      <xdr:spPr>
        <a:xfrm>
          <a:off x="16281026" y="9944100"/>
          <a:ext cx="3799916" cy="4919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/>
            <a:t>SONDE 2</a:t>
          </a:r>
        </a:p>
        <a:p>
          <a:r>
            <a:rPr lang="fr-FR" sz="1100"/>
            <a:t>Delta en dBm entre Puissance injectée et Puissance 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acquisition</a:t>
          </a:r>
          <a:endParaRPr lang="fr-FR" sz="1100"/>
        </a:p>
      </xdr:txBody>
    </xdr:sp>
    <xdr:clientData/>
  </xdr:twoCellAnchor>
  <xdr:twoCellAnchor>
    <xdr:from>
      <xdr:col>0</xdr:col>
      <xdr:colOff>168088</xdr:colOff>
      <xdr:row>82</xdr:row>
      <xdr:rowOff>31749</xdr:rowOff>
    </xdr:from>
    <xdr:to>
      <xdr:col>6</xdr:col>
      <xdr:colOff>257736</xdr:colOff>
      <xdr:row>89</xdr:row>
      <xdr:rowOff>123826</xdr:rowOff>
    </xdr:to>
    <xdr:sp macro="" textlink="">
      <xdr:nvSpPr>
        <xdr:cNvPr id="11" name="Rectangle 10"/>
        <xdr:cNvSpPr/>
      </xdr:nvSpPr>
      <xdr:spPr>
        <a:xfrm>
          <a:off x="168088" y="16560425"/>
          <a:ext cx="3742766" cy="1649695"/>
        </a:xfrm>
        <a:prstGeom prst="rect">
          <a:avLst/>
        </a:prstGeom>
        <a:noFill/>
        <a:ln w="254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6</xdr:col>
      <xdr:colOff>212601</xdr:colOff>
      <xdr:row>50</xdr:row>
      <xdr:rowOff>6784</xdr:rowOff>
    </xdr:from>
    <xdr:to>
      <xdr:col>20</xdr:col>
      <xdr:colOff>260850</xdr:colOff>
      <xdr:row>78</xdr:row>
      <xdr:rowOff>76635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191558</xdr:colOff>
      <xdr:row>29</xdr:row>
      <xdr:rowOff>83608</xdr:rowOff>
    </xdr:from>
    <xdr:to>
      <xdr:col>36</xdr:col>
      <xdr:colOff>105158</xdr:colOff>
      <xdr:row>47</xdr:row>
      <xdr:rowOff>26008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171450</xdr:colOff>
      <xdr:row>10</xdr:row>
      <xdr:rowOff>28576</xdr:rowOff>
    </xdr:from>
    <xdr:to>
      <xdr:col>36</xdr:col>
      <xdr:colOff>85050</xdr:colOff>
      <xdr:row>27</xdr:row>
      <xdr:rowOff>161476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168088</xdr:colOff>
      <xdr:row>47</xdr:row>
      <xdr:rowOff>148166</xdr:rowOff>
    </xdr:from>
    <xdr:to>
      <xdr:col>20</xdr:col>
      <xdr:colOff>448236</xdr:colOff>
      <xdr:row>78</xdr:row>
      <xdr:rowOff>158750</xdr:rowOff>
    </xdr:to>
    <xdr:sp macro="" textlink="">
      <xdr:nvSpPr>
        <xdr:cNvPr id="12" name="Rectangle 11"/>
        <xdr:cNvSpPr/>
      </xdr:nvSpPr>
      <xdr:spPr>
        <a:xfrm>
          <a:off x="168088" y="9729195"/>
          <a:ext cx="11418795" cy="6196231"/>
        </a:xfrm>
        <a:prstGeom prst="rect">
          <a:avLst/>
        </a:prstGeom>
        <a:noFill/>
        <a:ln w="254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226483</xdr:colOff>
      <xdr:row>28</xdr:row>
      <xdr:rowOff>169332</xdr:rowOff>
    </xdr:from>
    <xdr:to>
      <xdr:col>36</xdr:col>
      <xdr:colOff>180975</xdr:colOff>
      <xdr:row>46</xdr:row>
      <xdr:rowOff>169333</xdr:rowOff>
    </xdr:to>
    <xdr:sp macro="" textlink="">
      <xdr:nvSpPr>
        <xdr:cNvPr id="13" name="Rectangle 12"/>
        <xdr:cNvSpPr/>
      </xdr:nvSpPr>
      <xdr:spPr>
        <a:xfrm>
          <a:off x="1569508" y="5884332"/>
          <a:ext cx="19528367" cy="3657601"/>
        </a:xfrm>
        <a:prstGeom prst="rect">
          <a:avLst/>
        </a:prstGeom>
        <a:noFill/>
        <a:ln w="254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251883</xdr:colOff>
      <xdr:row>9</xdr:row>
      <xdr:rowOff>162982</xdr:rowOff>
    </xdr:from>
    <xdr:to>
      <xdr:col>36</xdr:col>
      <xdr:colOff>190500</xdr:colOff>
      <xdr:row>27</xdr:row>
      <xdr:rowOff>162983</xdr:rowOff>
    </xdr:to>
    <xdr:sp macro="" textlink="">
      <xdr:nvSpPr>
        <xdr:cNvPr id="14" name="Rectangle 13"/>
        <xdr:cNvSpPr/>
      </xdr:nvSpPr>
      <xdr:spPr>
        <a:xfrm>
          <a:off x="1594908" y="2029882"/>
          <a:ext cx="19512492" cy="3657601"/>
        </a:xfrm>
        <a:prstGeom prst="rect">
          <a:avLst/>
        </a:prstGeom>
        <a:noFill/>
        <a:ln w="254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</xdr:col>
      <xdr:colOff>436033</xdr:colOff>
      <xdr:row>1</xdr:row>
      <xdr:rowOff>10583</xdr:rowOff>
    </xdr:from>
    <xdr:to>
      <xdr:col>7</xdr:col>
      <xdr:colOff>179918</xdr:colOff>
      <xdr:row>9</xdr:row>
      <xdr:rowOff>84666</xdr:rowOff>
    </xdr:to>
    <xdr:sp macro="" textlink="">
      <xdr:nvSpPr>
        <xdr:cNvPr id="15" name="Rectangle 14"/>
        <xdr:cNvSpPr/>
      </xdr:nvSpPr>
      <xdr:spPr>
        <a:xfrm>
          <a:off x="1166283" y="201083"/>
          <a:ext cx="3246968" cy="1746250"/>
        </a:xfrm>
        <a:prstGeom prst="rect">
          <a:avLst/>
        </a:prstGeom>
        <a:noFill/>
        <a:ln w="254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27</xdr:col>
      <xdr:colOff>428624</xdr:colOff>
      <xdr:row>10</xdr:row>
      <xdr:rowOff>9525</xdr:rowOff>
    </xdr:from>
    <xdr:to>
      <xdr:col>35</xdr:col>
      <xdr:colOff>476249</xdr:colOff>
      <xdr:row>12</xdr:row>
      <xdr:rowOff>142874</xdr:rowOff>
    </xdr:to>
    <xdr:sp macro="" textlink="">
      <xdr:nvSpPr>
        <xdr:cNvPr id="2" name="ZoneTexte 1"/>
        <xdr:cNvSpPr txBox="1"/>
      </xdr:nvSpPr>
      <xdr:spPr>
        <a:xfrm>
          <a:off x="15859124" y="2066925"/>
          <a:ext cx="4924425" cy="6667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Fonction de transfert des</a:t>
          </a:r>
          <a:r>
            <a:rPr lang="fr-FR" sz="1100" baseline="0"/>
            <a:t> 5 fréquences :</a:t>
          </a:r>
        </a:p>
        <a:p>
          <a:r>
            <a:rPr lang="fr-FR" sz="1100"/>
            <a:t>afficher seulement la courbe</a:t>
          </a:r>
          <a:r>
            <a:rPr lang="fr-FR" sz="1100" baseline="0"/>
            <a:t> désirée pour lire l'équation.</a:t>
          </a:r>
        </a:p>
        <a:p>
          <a:r>
            <a:rPr lang="fr-FR" sz="1100" baseline="0"/>
            <a:t>(clic droit sur le graph&gt;selectionner des données</a:t>
          </a:r>
          <a:endParaRPr lang="fr-FR" sz="1100"/>
        </a:p>
      </xdr:txBody>
    </xdr:sp>
    <xdr:clientData/>
  </xdr:twoCellAnchor>
  <xdr:twoCellAnchor>
    <xdr:from>
      <xdr:col>29</xdr:col>
      <xdr:colOff>29281</xdr:colOff>
      <xdr:row>51</xdr:row>
      <xdr:rowOff>43144</xdr:rowOff>
    </xdr:from>
    <xdr:to>
      <xdr:col>35</xdr:col>
      <xdr:colOff>358575</xdr:colOff>
      <xdr:row>64</xdr:row>
      <xdr:rowOff>64233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107723</xdr:colOff>
      <xdr:row>51</xdr:row>
      <xdr:rowOff>43144</xdr:rowOff>
    </xdr:from>
    <xdr:to>
      <xdr:col>28</xdr:col>
      <xdr:colOff>224106</xdr:colOff>
      <xdr:row>64</xdr:row>
      <xdr:rowOff>64233</xdr:rowOff>
    </xdr:to>
    <xdr:graphicFrame macro="">
      <xdr:nvGraphicFramePr>
        <xdr:cNvPr id="18" name="Graphique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454399</xdr:colOff>
      <xdr:row>47</xdr:row>
      <xdr:rowOff>143996</xdr:rowOff>
    </xdr:from>
    <xdr:to>
      <xdr:col>35</xdr:col>
      <xdr:colOff>538575</xdr:colOff>
      <xdr:row>65</xdr:row>
      <xdr:rowOff>124496</xdr:rowOff>
    </xdr:to>
    <xdr:sp macro="" textlink="">
      <xdr:nvSpPr>
        <xdr:cNvPr id="21" name="Rectangle 20"/>
        <xdr:cNvSpPr/>
      </xdr:nvSpPr>
      <xdr:spPr>
        <a:xfrm>
          <a:off x="16041781" y="9725025"/>
          <a:ext cx="4320000" cy="3600000"/>
        </a:xfrm>
        <a:prstGeom prst="rect">
          <a:avLst/>
        </a:prstGeom>
        <a:noFill/>
        <a:ln w="254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20</xdr:col>
      <xdr:colOff>532841</xdr:colOff>
      <xdr:row>47</xdr:row>
      <xdr:rowOff>143996</xdr:rowOff>
    </xdr:from>
    <xdr:to>
      <xdr:col>28</xdr:col>
      <xdr:colOff>404106</xdr:colOff>
      <xdr:row>65</xdr:row>
      <xdr:rowOff>124496</xdr:rowOff>
    </xdr:to>
    <xdr:sp macro="" textlink="">
      <xdr:nvSpPr>
        <xdr:cNvPr id="22" name="Rectangle 21"/>
        <xdr:cNvSpPr/>
      </xdr:nvSpPr>
      <xdr:spPr>
        <a:xfrm>
          <a:off x="11671488" y="9725025"/>
          <a:ext cx="4320000" cy="3600000"/>
        </a:xfrm>
        <a:prstGeom prst="rect">
          <a:avLst/>
        </a:prstGeom>
        <a:noFill/>
        <a:ln w="254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92"/>
  <sheetViews>
    <sheetView showGridLines="0" tabSelected="1" topLeftCell="A7" zoomScale="85" zoomScaleNormal="85" workbookViewId="0">
      <selection activeCell="D33" sqref="D33:AA37"/>
    </sheetView>
  </sheetViews>
  <sheetFormatPr baseColWidth="10" defaultColWidth="9.140625" defaultRowHeight="15" x14ac:dyDescent="0.25"/>
  <cols>
    <col min="1" max="1" width="5.42578125" customWidth="1"/>
    <col min="4" max="4" width="11.28515625"/>
    <col min="5" max="5" width="11"/>
    <col min="6" max="6" width="12.28515625" customWidth="1"/>
    <col min="7" max="7" width="11.85546875"/>
    <col min="8" max="8" width="3.140625"/>
    <col min="13" max="13" width="3.140625"/>
    <col min="18" max="18" width="3.140625"/>
    <col min="23" max="23" width="3.140625"/>
  </cols>
  <sheetData>
    <row r="2" spans="3:28" ht="26.25" x14ac:dyDescent="0.4">
      <c r="C2" s="37" t="s">
        <v>13</v>
      </c>
    </row>
    <row r="3" spans="3:28" x14ac:dyDescent="0.25">
      <c r="C3" s="7"/>
      <c r="D3" s="96" t="s">
        <v>29</v>
      </c>
      <c r="E3" s="96"/>
      <c r="F3" s="96"/>
      <c r="G3" s="97"/>
    </row>
    <row r="4" spans="3:28" x14ac:dyDescent="0.25">
      <c r="C4" s="8" t="s">
        <v>7</v>
      </c>
      <c r="D4" s="9" t="s">
        <v>27</v>
      </c>
      <c r="E4" s="9" t="s">
        <v>28</v>
      </c>
      <c r="F4" s="42"/>
      <c r="G4" s="17" t="s">
        <v>8</v>
      </c>
    </row>
    <row r="5" spans="3:28" x14ac:dyDescent="0.25">
      <c r="C5" s="8">
        <v>61</v>
      </c>
      <c r="D5" s="50">
        <v>3.1080000000000001</v>
      </c>
      <c r="E5" s="10">
        <v>3.109</v>
      </c>
      <c r="F5" s="35"/>
      <c r="G5" s="53">
        <f>E5-D5</f>
        <v>9.9999999999988987E-4</v>
      </c>
    </row>
    <row r="6" spans="3:28" x14ac:dyDescent="0.25">
      <c r="C6" s="8">
        <v>61.5</v>
      </c>
      <c r="D6" s="51">
        <v>3.109</v>
      </c>
      <c r="E6" s="13">
        <v>3.11</v>
      </c>
      <c r="F6" s="13"/>
      <c r="G6" s="53">
        <f t="shared" ref="G6:G9" si="0">E6-D6</f>
        <v>9.9999999999988987E-4</v>
      </c>
    </row>
    <row r="7" spans="3:28" x14ac:dyDescent="0.25">
      <c r="C7" s="8">
        <v>62</v>
      </c>
      <c r="D7" s="51">
        <v>3.1110000000000002</v>
      </c>
      <c r="E7" s="13">
        <v>3.1120000000000001</v>
      </c>
      <c r="F7" s="13"/>
      <c r="G7" s="53">
        <f t="shared" si="0"/>
        <v>9.9999999999988987E-4</v>
      </c>
    </row>
    <row r="8" spans="3:28" x14ac:dyDescent="0.25">
      <c r="C8" s="8">
        <v>62.5</v>
      </c>
      <c r="D8" s="51">
        <v>3.1120000000000001</v>
      </c>
      <c r="E8" s="13">
        <v>3.1139999999999999</v>
      </c>
      <c r="F8" s="13"/>
      <c r="G8" s="53">
        <f t="shared" si="0"/>
        <v>1.9999999999997797E-3</v>
      </c>
    </row>
    <row r="9" spans="3:28" ht="15.75" thickBot="1" x14ac:dyDescent="0.3">
      <c r="C9" s="11">
        <v>63</v>
      </c>
      <c r="D9" s="52">
        <v>3.1139999999999999</v>
      </c>
      <c r="E9" s="16">
        <v>3.1160000000000001</v>
      </c>
      <c r="F9" s="16"/>
      <c r="G9" s="54">
        <f t="shared" si="0"/>
        <v>2.0000000000002238E-3</v>
      </c>
    </row>
    <row r="11" spans="3:28" ht="27" thickBot="1" x14ac:dyDescent="0.45">
      <c r="D11" s="38" t="s">
        <v>21</v>
      </c>
      <c r="E11" s="6"/>
      <c r="F11" s="6"/>
      <c r="G11" s="2"/>
      <c r="H11" s="2"/>
    </row>
    <row r="12" spans="3:28" x14ac:dyDescent="0.25">
      <c r="D12" s="7"/>
      <c r="E12" s="94" t="s">
        <v>9</v>
      </c>
      <c r="F12" s="94"/>
      <c r="G12" s="94"/>
      <c r="H12" s="19"/>
      <c r="I12" s="7"/>
      <c r="J12" s="94" t="s">
        <v>10</v>
      </c>
      <c r="K12" s="94"/>
      <c r="L12" s="94"/>
      <c r="M12" s="22"/>
      <c r="N12" s="7"/>
      <c r="O12" s="94" t="s">
        <v>11</v>
      </c>
      <c r="P12" s="94"/>
      <c r="Q12" s="94"/>
      <c r="R12" s="22"/>
      <c r="S12" s="7"/>
      <c r="T12" s="94" t="s">
        <v>1</v>
      </c>
      <c r="U12" s="94"/>
      <c r="V12" s="95"/>
      <c r="W12" s="22"/>
      <c r="X12" s="7"/>
      <c r="Y12" s="94" t="s">
        <v>12</v>
      </c>
      <c r="Z12" s="94"/>
      <c r="AA12" s="95"/>
      <c r="AB12" s="4"/>
    </row>
    <row r="13" spans="3:28" x14ac:dyDescent="0.25">
      <c r="D13" s="8" t="s">
        <v>0</v>
      </c>
      <c r="E13" s="44" t="s">
        <v>23</v>
      </c>
      <c r="F13" s="45" t="s">
        <v>30</v>
      </c>
      <c r="G13" s="46" t="s">
        <v>24</v>
      </c>
      <c r="H13" s="20"/>
      <c r="I13" s="8" t="s">
        <v>0</v>
      </c>
      <c r="J13" s="44" t="s">
        <v>23</v>
      </c>
      <c r="K13" s="45" t="s">
        <v>26</v>
      </c>
      <c r="L13" s="46" t="s">
        <v>24</v>
      </c>
      <c r="M13" s="20"/>
      <c r="N13" s="8" t="s">
        <v>0</v>
      </c>
      <c r="O13" s="44" t="s">
        <v>23</v>
      </c>
      <c r="P13" s="45" t="s">
        <v>26</v>
      </c>
      <c r="Q13" s="46" t="s">
        <v>24</v>
      </c>
      <c r="R13" s="20"/>
      <c r="S13" s="8" t="s">
        <v>0</v>
      </c>
      <c r="T13" s="44" t="s">
        <v>23</v>
      </c>
      <c r="U13" s="45" t="s">
        <v>26</v>
      </c>
      <c r="V13" s="71" t="s">
        <v>24</v>
      </c>
      <c r="W13" s="20"/>
      <c r="X13" s="8" t="s">
        <v>0</v>
      </c>
      <c r="Y13" s="44" t="s">
        <v>23</v>
      </c>
      <c r="Z13" s="45" t="s">
        <v>26</v>
      </c>
      <c r="AA13" s="46" t="s">
        <v>24</v>
      </c>
      <c r="AB13" s="5"/>
    </row>
    <row r="14" spans="3:28" x14ac:dyDescent="0.25">
      <c r="D14" s="8">
        <v>8.01</v>
      </c>
      <c r="E14" s="61">
        <v>3.4660000000000002</v>
      </c>
      <c r="F14" s="69">
        <v>760</v>
      </c>
      <c r="G14" s="62">
        <v>3.4670000000000001</v>
      </c>
      <c r="H14" s="63"/>
      <c r="I14" s="67">
        <v>7.98</v>
      </c>
      <c r="J14" s="61">
        <v>3.4239999999999999</v>
      </c>
      <c r="K14" s="69">
        <v>768</v>
      </c>
      <c r="L14" s="64">
        <v>3.4260000000000002</v>
      </c>
      <c r="M14" s="63"/>
      <c r="N14" s="67">
        <v>7.99</v>
      </c>
      <c r="O14" s="61">
        <v>3.3759999999999999</v>
      </c>
      <c r="P14" s="69">
        <v>768</v>
      </c>
      <c r="Q14" s="64">
        <v>3.3759999999999999</v>
      </c>
      <c r="R14" s="63"/>
      <c r="S14" s="67">
        <v>7.98</v>
      </c>
      <c r="T14" s="3">
        <v>3.3279999999999998</v>
      </c>
      <c r="U14" s="3">
        <v>769</v>
      </c>
      <c r="V14" s="75">
        <v>3.3290000000000002</v>
      </c>
      <c r="W14" s="63"/>
      <c r="X14" s="67">
        <v>7.98</v>
      </c>
      <c r="Y14" s="61">
        <v>3.2690000000000001</v>
      </c>
      <c r="Z14" s="69">
        <v>768</v>
      </c>
      <c r="AA14" s="53">
        <v>3.27</v>
      </c>
      <c r="AB14" s="5"/>
    </row>
    <row r="15" spans="3:28" x14ac:dyDescent="0.25">
      <c r="D15" s="8">
        <v>0</v>
      </c>
      <c r="E15" s="65">
        <v>0.91800000000000004</v>
      </c>
      <c r="F15" s="70">
        <v>294</v>
      </c>
      <c r="G15" s="62">
        <v>0.91800000000000004</v>
      </c>
      <c r="H15" s="63"/>
      <c r="I15" s="67">
        <v>-0.01</v>
      </c>
      <c r="J15" s="65">
        <v>0.878</v>
      </c>
      <c r="K15" s="70">
        <v>294</v>
      </c>
      <c r="L15" s="62">
        <v>0.878</v>
      </c>
      <c r="M15" s="63"/>
      <c r="N15" s="67">
        <v>0</v>
      </c>
      <c r="O15" s="65">
        <v>0.83899999999999997</v>
      </c>
      <c r="P15" s="70">
        <v>294</v>
      </c>
      <c r="Q15" s="62">
        <v>0.83899999999999997</v>
      </c>
      <c r="R15" s="63"/>
      <c r="S15" s="67">
        <v>-0.01</v>
      </c>
      <c r="T15" s="65">
        <v>0.79600000000000004</v>
      </c>
      <c r="U15" s="70">
        <v>312</v>
      </c>
      <c r="V15" s="66">
        <v>0.79600000000000004</v>
      </c>
      <c r="W15" s="63"/>
      <c r="X15" s="67">
        <v>0</v>
      </c>
      <c r="Y15" s="65">
        <v>0.745</v>
      </c>
      <c r="Z15" s="70">
        <v>296</v>
      </c>
      <c r="AA15" s="66">
        <v>0.74399999999999999</v>
      </c>
      <c r="AB15" s="5"/>
    </row>
    <row r="16" spans="3:28" x14ac:dyDescent="0.25">
      <c r="D16" s="8">
        <v>-10.039999999999999</v>
      </c>
      <c r="E16" s="65">
        <v>-2.2200000000000002</v>
      </c>
      <c r="F16" s="70">
        <v>94.6</v>
      </c>
      <c r="G16" s="62">
        <v>-2.2210000000000001</v>
      </c>
      <c r="H16" s="63"/>
      <c r="I16" s="67">
        <v>-10.029999999999999</v>
      </c>
      <c r="J16" s="65">
        <v>2.2610000000000001</v>
      </c>
      <c r="K16" s="70">
        <v>93.6</v>
      </c>
      <c r="L16" s="62">
        <v>-2.262</v>
      </c>
      <c r="M16" s="63"/>
      <c r="N16" s="67">
        <v>-10.029999999999999</v>
      </c>
      <c r="O16" s="65">
        <v>-2.302</v>
      </c>
      <c r="P16" s="70">
        <v>94.4</v>
      </c>
      <c r="Q16" s="62">
        <v>-2.3029999999999999</v>
      </c>
      <c r="R16" s="63"/>
      <c r="S16" s="67">
        <v>-10.039999999999999</v>
      </c>
      <c r="T16" s="65">
        <v>-2.3460000000000001</v>
      </c>
      <c r="U16" s="70">
        <v>93.6</v>
      </c>
      <c r="V16" s="66">
        <v>-2.347</v>
      </c>
      <c r="W16" s="63"/>
      <c r="X16" s="67">
        <v>-10.039999999999999</v>
      </c>
      <c r="Y16" s="65">
        <v>-2.4</v>
      </c>
      <c r="Z16" s="70">
        <v>94</v>
      </c>
      <c r="AA16" s="66">
        <v>-2.4020000000000001</v>
      </c>
      <c r="AB16" s="5"/>
    </row>
    <row r="17" spans="4:32" x14ac:dyDescent="0.25">
      <c r="D17" s="8">
        <v>-20.03</v>
      </c>
      <c r="E17" s="65">
        <v>-5.274</v>
      </c>
      <c r="F17" s="70">
        <v>30.6</v>
      </c>
      <c r="G17" s="62">
        <v>-5.2759999999999998</v>
      </c>
      <c r="H17" s="63"/>
      <c r="I17" s="67">
        <v>-20.02</v>
      </c>
      <c r="J17" s="65">
        <v>-5.3129999999999997</v>
      </c>
      <c r="K17" s="70">
        <v>30.4</v>
      </c>
      <c r="L17" s="62">
        <v>-5.3140000000000001</v>
      </c>
      <c r="M17" s="63"/>
      <c r="N17" s="67">
        <v>-20.03</v>
      </c>
      <c r="O17" s="65">
        <v>-5.36</v>
      </c>
      <c r="P17" s="70">
        <v>30.4</v>
      </c>
      <c r="Q17" s="62">
        <v>-5.3620000000000001</v>
      </c>
      <c r="R17" s="63"/>
      <c r="S17" s="67">
        <v>-20.03</v>
      </c>
      <c r="T17" s="65">
        <v>-5.4</v>
      </c>
      <c r="U17" s="70">
        <v>30.4</v>
      </c>
      <c r="V17" s="66">
        <v>-5.4020000000000001</v>
      </c>
      <c r="W17" s="63"/>
      <c r="X17" s="67">
        <v>-20.03</v>
      </c>
      <c r="Y17" s="65">
        <v>-5.4539999999999997</v>
      </c>
      <c r="Z17" s="70">
        <v>32</v>
      </c>
      <c r="AA17" s="66">
        <v>-5.4569999999999999</v>
      </c>
      <c r="AB17" s="5"/>
    </row>
    <row r="18" spans="4:32" ht="15.75" thickBot="1" x14ac:dyDescent="0.3">
      <c r="D18" s="11">
        <v>-30.06</v>
      </c>
      <c r="E18" s="57">
        <v>-8.34</v>
      </c>
      <c r="F18" s="43">
        <v>10.4</v>
      </c>
      <c r="G18" s="59">
        <v>-8.34</v>
      </c>
      <c r="H18" s="60"/>
      <c r="I18" s="68">
        <v>-30.05</v>
      </c>
      <c r="J18" s="57">
        <v>-8.3699999999999992</v>
      </c>
      <c r="K18" s="43">
        <v>10.4</v>
      </c>
      <c r="L18" s="58">
        <v>-8.375</v>
      </c>
      <c r="M18" s="60"/>
      <c r="N18" s="68">
        <v>-30.05</v>
      </c>
      <c r="O18" s="57">
        <v>-8.42</v>
      </c>
      <c r="P18" s="43">
        <v>10.6</v>
      </c>
      <c r="Q18" s="58">
        <v>-8.4250000000000007</v>
      </c>
      <c r="R18" s="60"/>
      <c r="S18" s="68">
        <v>-30.06</v>
      </c>
      <c r="T18" s="72">
        <v>-8.4700000000000006</v>
      </c>
      <c r="U18" s="73">
        <v>10.8</v>
      </c>
      <c r="V18" s="74">
        <v>-8.4700000000000006</v>
      </c>
      <c r="W18" s="60"/>
      <c r="X18" s="68">
        <v>-30.06</v>
      </c>
      <c r="Y18" s="57">
        <v>-8.52</v>
      </c>
      <c r="Z18" s="43">
        <v>10</v>
      </c>
      <c r="AA18" s="59">
        <v>-8.5250000000000004</v>
      </c>
      <c r="AB18" s="5"/>
    </row>
    <row r="20" spans="4:32" ht="19.5" thickBot="1" x14ac:dyDescent="0.35">
      <c r="D20" s="39" t="s">
        <v>25</v>
      </c>
      <c r="E20" s="6"/>
      <c r="F20" s="6"/>
      <c r="G20" s="2"/>
      <c r="H20" s="2"/>
    </row>
    <row r="21" spans="4:32" x14ac:dyDescent="0.25">
      <c r="D21" s="7"/>
      <c r="E21" s="94" t="s">
        <v>9</v>
      </c>
      <c r="F21" s="94"/>
      <c r="G21" s="94"/>
      <c r="H21" s="19"/>
      <c r="I21" s="7"/>
      <c r="J21" s="94" t="s">
        <v>10</v>
      </c>
      <c r="K21" s="94"/>
      <c r="L21" s="94"/>
      <c r="M21" s="22"/>
      <c r="N21" s="7"/>
      <c r="O21" s="94" t="s">
        <v>11</v>
      </c>
      <c r="P21" s="94"/>
      <c r="Q21" s="94"/>
      <c r="R21" s="22"/>
      <c r="S21" s="7"/>
      <c r="T21" s="94" t="s">
        <v>1</v>
      </c>
      <c r="U21" s="94"/>
      <c r="V21" s="94"/>
      <c r="W21" s="22"/>
      <c r="X21" s="7"/>
      <c r="Y21" s="94" t="s">
        <v>12</v>
      </c>
      <c r="Z21" s="94"/>
      <c r="AA21" s="95"/>
      <c r="AB21" s="4"/>
    </row>
    <row r="22" spans="4:32" x14ac:dyDescent="0.25">
      <c r="D22" s="8" t="s">
        <v>0</v>
      </c>
      <c r="E22" s="78" t="s">
        <v>19</v>
      </c>
      <c r="F22" s="44"/>
      <c r="G22" s="79" t="s">
        <v>31</v>
      </c>
      <c r="H22" s="20"/>
      <c r="I22" s="8" t="s">
        <v>0</v>
      </c>
      <c r="J22" s="78" t="s">
        <v>19</v>
      </c>
      <c r="K22" s="44"/>
      <c r="L22" s="79" t="s">
        <v>31</v>
      </c>
      <c r="M22" s="20"/>
      <c r="N22" s="8" t="s">
        <v>0</v>
      </c>
      <c r="O22" s="78" t="s">
        <v>19</v>
      </c>
      <c r="P22" s="44"/>
      <c r="Q22" s="79" t="s">
        <v>31</v>
      </c>
      <c r="R22" s="20"/>
      <c r="S22" s="8" t="s">
        <v>0</v>
      </c>
      <c r="T22" s="78" t="s">
        <v>19</v>
      </c>
      <c r="U22" s="44"/>
      <c r="V22" s="79" t="s">
        <v>31</v>
      </c>
      <c r="W22" s="20"/>
      <c r="X22" s="8" t="s">
        <v>0</v>
      </c>
      <c r="Y22" s="78" t="s">
        <v>19</v>
      </c>
      <c r="Z22" s="44"/>
      <c r="AA22" s="79" t="s">
        <v>31</v>
      </c>
      <c r="AB22" s="5"/>
      <c r="AD22" s="23"/>
      <c r="AE22" s="40"/>
      <c r="AF22" s="3"/>
    </row>
    <row r="23" spans="4:32" x14ac:dyDescent="0.25">
      <c r="D23" s="8">
        <v>8.01</v>
      </c>
      <c r="E23" s="92">
        <f>G14*3.2271-3.0327</f>
        <v>8.1556557000000005</v>
      </c>
      <c r="F23" s="93"/>
      <c r="G23" s="55">
        <f t="shared" ref="G23:G27" si="1">D23-E23</f>
        <v>-0.14565570000000072</v>
      </c>
      <c r="H23" s="20"/>
      <c r="I23" s="8">
        <v>7.98</v>
      </c>
      <c r="J23" s="92">
        <f>L14*3.2253-2.913</f>
        <v>8.1368777999999988</v>
      </c>
      <c r="K23" s="93"/>
      <c r="L23" s="55">
        <f t="shared" ref="L23:L27" si="2">I23-J23</f>
        <v>-0.1568777999999984</v>
      </c>
      <c r="M23" s="20"/>
      <c r="N23" s="8">
        <v>7.99</v>
      </c>
      <c r="O23" s="92">
        <f>Q14*3.2256-2.7633</f>
        <v>8.1263256000000013</v>
      </c>
      <c r="P23" s="93"/>
      <c r="Q23" s="55">
        <f t="shared" ref="Q23:Q27" si="3">N23-O23</f>
        <v>-0.13632560000000105</v>
      </c>
      <c r="R23" s="20"/>
      <c r="S23" s="8">
        <v>7.98</v>
      </c>
      <c r="T23" s="92">
        <f>V14*3.226-2.6291</f>
        <v>8.1102540000000012</v>
      </c>
      <c r="U23" s="93"/>
      <c r="V23" s="55">
        <f t="shared" ref="V23:V26" si="4">S23-T23</f>
        <v>-0.13025400000000076</v>
      </c>
      <c r="W23" s="20"/>
      <c r="X23" s="8">
        <v>7.98</v>
      </c>
      <c r="Y23" s="92">
        <f>AA14*3.2268-2.4469</f>
        <v>8.1047360000000008</v>
      </c>
      <c r="Z23" s="93"/>
      <c r="AA23" s="55">
        <f t="shared" ref="AA23:AA27" si="5">X23-Y23</f>
        <v>-0.1247360000000004</v>
      </c>
      <c r="AB23" s="5"/>
      <c r="AD23" s="23"/>
      <c r="AE23" s="40"/>
      <c r="AF23" s="3"/>
    </row>
    <row r="24" spans="4:32" x14ac:dyDescent="0.25">
      <c r="D24" s="8">
        <v>0</v>
      </c>
      <c r="E24" s="92">
        <f t="shared" ref="E24:E27" si="6">G15*3.2271-3.0327</f>
        <v>-7.0222199999999901E-2</v>
      </c>
      <c r="F24" s="93"/>
      <c r="G24" s="55">
        <f t="shared" si="1"/>
        <v>7.0222199999999901E-2</v>
      </c>
      <c r="H24" s="20"/>
      <c r="I24" s="8">
        <v>-0.01</v>
      </c>
      <c r="J24" s="92">
        <f t="shared" ref="J24:J27" si="7">L15*3.2253-2.913</f>
        <v>-8.1186600000000109E-2</v>
      </c>
      <c r="K24" s="93"/>
      <c r="L24" s="55">
        <f t="shared" si="2"/>
        <v>7.1186600000000114E-2</v>
      </c>
      <c r="M24" s="20"/>
      <c r="N24" s="8">
        <v>0</v>
      </c>
      <c r="O24" s="92">
        <f t="shared" ref="O24:O27" si="8">Q15*3.2256-2.7633</f>
        <v>-5.7021600000000117E-2</v>
      </c>
      <c r="P24" s="93"/>
      <c r="Q24" s="55">
        <f t="shared" si="3"/>
        <v>5.7021600000000117E-2</v>
      </c>
      <c r="R24" s="20"/>
      <c r="S24" s="8">
        <v>-0.01</v>
      </c>
      <c r="T24" s="92">
        <f t="shared" ref="T24:T27" si="9">V15*3.226-2.6291</f>
        <v>-6.1204000000000036E-2</v>
      </c>
      <c r="U24" s="93"/>
      <c r="V24" s="55">
        <f t="shared" si="4"/>
        <v>5.1204000000000034E-2</v>
      </c>
      <c r="W24" s="20"/>
      <c r="X24" s="8">
        <v>0</v>
      </c>
      <c r="Y24" s="92">
        <f t="shared" ref="Y24:Y27" si="10">AA15*3.2268-2.4469</f>
        <v>-4.6160800000000002E-2</v>
      </c>
      <c r="Z24" s="93"/>
      <c r="AA24" s="55">
        <f t="shared" si="5"/>
        <v>4.6160800000000002E-2</v>
      </c>
      <c r="AB24" s="5"/>
      <c r="AD24" s="23"/>
      <c r="AE24" s="40"/>
      <c r="AF24" s="3"/>
    </row>
    <row r="25" spans="4:32" x14ac:dyDescent="0.25">
      <c r="D25" s="8">
        <v>-10.039999999999999</v>
      </c>
      <c r="E25" s="92">
        <f t="shared" si="6"/>
        <v>-10.2000891</v>
      </c>
      <c r="F25" s="93"/>
      <c r="G25" s="55">
        <f t="shared" si="1"/>
        <v>0.16008910000000043</v>
      </c>
      <c r="H25" s="20"/>
      <c r="I25" s="8">
        <v>-10.029999999999999</v>
      </c>
      <c r="J25" s="92">
        <f t="shared" si="7"/>
        <v>-10.208628599999999</v>
      </c>
      <c r="K25" s="93"/>
      <c r="L25" s="55">
        <f t="shared" si="2"/>
        <v>0.17862859999999969</v>
      </c>
      <c r="M25" s="20"/>
      <c r="N25" s="8">
        <v>-10.029999999999999</v>
      </c>
      <c r="O25" s="92">
        <f t="shared" si="8"/>
        <v>-10.1918568</v>
      </c>
      <c r="P25" s="93"/>
      <c r="Q25" s="55">
        <f t="shared" si="3"/>
        <v>0.16185680000000069</v>
      </c>
      <c r="R25" s="20"/>
      <c r="S25" s="8">
        <v>-10.039999999999999</v>
      </c>
      <c r="T25" s="92">
        <f t="shared" si="9"/>
        <v>-10.200521999999999</v>
      </c>
      <c r="U25" s="93"/>
      <c r="V25" s="55">
        <f t="shared" si="4"/>
        <v>0.16052200000000028</v>
      </c>
      <c r="W25" s="20"/>
      <c r="X25" s="8">
        <v>-10.039999999999999</v>
      </c>
      <c r="Y25" s="92">
        <f t="shared" si="10"/>
        <v>-10.1976736</v>
      </c>
      <c r="Z25" s="93"/>
      <c r="AA25" s="55">
        <f t="shared" si="5"/>
        <v>0.15767360000000075</v>
      </c>
      <c r="AB25" s="5"/>
      <c r="AD25" s="23"/>
      <c r="AE25" s="40"/>
      <c r="AF25" s="3"/>
    </row>
    <row r="26" spans="4:32" x14ac:dyDescent="0.25">
      <c r="D26" s="8">
        <v>-20.03</v>
      </c>
      <c r="E26" s="92">
        <f t="shared" si="6"/>
        <v>-20.058879599999997</v>
      </c>
      <c r="F26" s="93"/>
      <c r="G26" s="55">
        <f t="shared" si="1"/>
        <v>2.8879599999996231E-2</v>
      </c>
      <c r="H26" s="20"/>
      <c r="I26" s="8">
        <v>-20.02</v>
      </c>
      <c r="J26" s="92">
        <f t="shared" si="7"/>
        <v>-20.052244200000001</v>
      </c>
      <c r="K26" s="93"/>
      <c r="L26" s="55">
        <f t="shared" si="2"/>
        <v>3.2244200000000944E-2</v>
      </c>
      <c r="M26" s="20"/>
      <c r="N26" s="8">
        <v>-20.03</v>
      </c>
      <c r="O26" s="92">
        <f t="shared" si="8"/>
        <v>-20.058967200000001</v>
      </c>
      <c r="P26" s="93"/>
      <c r="Q26" s="55">
        <f t="shared" si="3"/>
        <v>2.8967200000000304E-2</v>
      </c>
      <c r="R26" s="20"/>
      <c r="S26" s="8">
        <v>-20.03</v>
      </c>
      <c r="T26" s="92">
        <f t="shared" si="9"/>
        <v>-20.055952000000001</v>
      </c>
      <c r="U26" s="93"/>
      <c r="V26" s="55">
        <f t="shared" si="4"/>
        <v>2.5952000000000197E-2</v>
      </c>
      <c r="W26" s="20"/>
      <c r="X26" s="8">
        <v>-20.03</v>
      </c>
      <c r="Y26" s="92">
        <f t="shared" si="10"/>
        <v>-20.055547599999997</v>
      </c>
      <c r="Z26" s="93"/>
      <c r="AA26" s="55">
        <f t="shared" si="5"/>
        <v>2.5547599999995896E-2</v>
      </c>
      <c r="AB26" s="5"/>
      <c r="AD26" s="23"/>
      <c r="AE26" s="40"/>
      <c r="AF26" s="3"/>
    </row>
    <row r="27" spans="4:32" ht="15.75" thickBot="1" x14ac:dyDescent="0.3">
      <c r="D27" s="11">
        <v>-30.06</v>
      </c>
      <c r="E27" s="90">
        <f t="shared" si="6"/>
        <v>-29.946714</v>
      </c>
      <c r="F27" s="91"/>
      <c r="G27" s="56">
        <f t="shared" si="1"/>
        <v>-0.11328599999999867</v>
      </c>
      <c r="H27" s="21"/>
      <c r="I27" s="11">
        <v>-30.05</v>
      </c>
      <c r="J27" s="90">
        <f t="shared" si="7"/>
        <v>-29.924887500000001</v>
      </c>
      <c r="K27" s="91"/>
      <c r="L27" s="56">
        <f t="shared" si="2"/>
        <v>-0.12511250000000018</v>
      </c>
      <c r="M27" s="21"/>
      <c r="N27" s="11">
        <v>-30.05</v>
      </c>
      <c r="O27" s="90">
        <f t="shared" si="8"/>
        <v>-29.938980000000004</v>
      </c>
      <c r="P27" s="91"/>
      <c r="Q27" s="56">
        <f t="shared" si="3"/>
        <v>-0.11101999999999634</v>
      </c>
      <c r="R27" s="21"/>
      <c r="S27" s="11">
        <v>-30.06</v>
      </c>
      <c r="T27" s="90">
        <f t="shared" si="9"/>
        <v>-29.953320000000001</v>
      </c>
      <c r="U27" s="91"/>
      <c r="V27" s="56">
        <f>S27-T27</f>
        <v>-0.10667999999999722</v>
      </c>
      <c r="W27" s="21"/>
      <c r="X27" s="11">
        <v>-30.06</v>
      </c>
      <c r="Y27" s="90">
        <f t="shared" si="10"/>
        <v>-29.955369999999998</v>
      </c>
      <c r="Z27" s="91"/>
      <c r="AA27" s="56">
        <f t="shared" si="5"/>
        <v>-0.10463000000000022</v>
      </c>
      <c r="AB27" s="5"/>
      <c r="AD27" s="3"/>
      <c r="AE27" s="40"/>
      <c r="AF27" s="3"/>
    </row>
    <row r="30" spans="4:32" ht="27" thickBot="1" x14ac:dyDescent="0.45">
      <c r="D30" s="38" t="s">
        <v>22</v>
      </c>
      <c r="E30" s="6"/>
      <c r="F30" s="6"/>
      <c r="G30" s="2"/>
      <c r="H30" s="2"/>
    </row>
    <row r="31" spans="4:32" x14ac:dyDescent="0.25">
      <c r="D31" s="7"/>
      <c r="E31" s="94" t="s">
        <v>9</v>
      </c>
      <c r="F31" s="94"/>
      <c r="G31" s="95"/>
      <c r="H31" s="19"/>
      <c r="I31" s="7"/>
      <c r="J31" s="94" t="s">
        <v>10</v>
      </c>
      <c r="K31" s="94"/>
      <c r="L31" s="94"/>
      <c r="M31" s="22"/>
      <c r="N31" s="7"/>
      <c r="O31" s="94" t="s">
        <v>11</v>
      </c>
      <c r="P31" s="94"/>
      <c r="Q31" s="94"/>
      <c r="R31" s="22"/>
      <c r="S31" s="7"/>
      <c r="T31" s="94" t="s">
        <v>1</v>
      </c>
      <c r="U31" s="94"/>
      <c r="V31" s="94"/>
      <c r="W31" s="22"/>
      <c r="X31" s="7"/>
      <c r="Y31" s="94" t="s">
        <v>12</v>
      </c>
      <c r="Z31" s="94"/>
      <c r="AA31" s="95"/>
      <c r="AB31" s="4"/>
    </row>
    <row r="32" spans="4:32" x14ac:dyDescent="0.25">
      <c r="D32" s="8" t="s">
        <v>0</v>
      </c>
      <c r="E32" s="9" t="s">
        <v>23</v>
      </c>
      <c r="F32" s="45" t="s">
        <v>26</v>
      </c>
      <c r="G32" s="17" t="s">
        <v>24</v>
      </c>
      <c r="H32" s="20"/>
      <c r="I32" s="8" t="s">
        <v>0</v>
      </c>
      <c r="J32" s="9" t="s">
        <v>23</v>
      </c>
      <c r="K32" s="45" t="s">
        <v>26</v>
      </c>
      <c r="L32" s="77" t="s">
        <v>24</v>
      </c>
      <c r="M32" s="20"/>
      <c r="N32" s="8" t="s">
        <v>0</v>
      </c>
      <c r="O32" s="9" t="s">
        <v>23</v>
      </c>
      <c r="P32" s="45" t="s">
        <v>26</v>
      </c>
      <c r="Q32" s="77" t="s">
        <v>24</v>
      </c>
      <c r="R32" s="20"/>
      <c r="S32" s="8" t="s">
        <v>0</v>
      </c>
      <c r="T32" s="9" t="s">
        <v>23</v>
      </c>
      <c r="U32" s="45" t="s">
        <v>26</v>
      </c>
      <c r="V32" s="77" t="s">
        <v>24</v>
      </c>
      <c r="W32" s="20"/>
      <c r="X32" s="8" t="s">
        <v>0</v>
      </c>
      <c r="Y32" s="9" t="s">
        <v>23</v>
      </c>
      <c r="Z32" s="45" t="s">
        <v>26</v>
      </c>
      <c r="AA32" s="77" t="s">
        <v>24</v>
      </c>
      <c r="AB32" s="5"/>
    </row>
    <row r="33" spans="4:32" x14ac:dyDescent="0.25">
      <c r="D33" s="8">
        <v>8</v>
      </c>
      <c r="E33" s="9">
        <v>3.4009999999999998</v>
      </c>
      <c r="F33" s="48">
        <v>760</v>
      </c>
      <c r="G33" s="14">
        <v>3.4020000000000001</v>
      </c>
      <c r="H33" s="20"/>
      <c r="I33" s="8">
        <v>8</v>
      </c>
      <c r="J33" s="9">
        <v>3.375</v>
      </c>
      <c r="K33" s="42">
        <v>748</v>
      </c>
      <c r="L33" s="10">
        <v>3.3759999999999999</v>
      </c>
      <c r="M33" s="20"/>
      <c r="N33" s="8">
        <v>8.01</v>
      </c>
      <c r="O33" s="9">
        <v>3.339</v>
      </c>
      <c r="P33" s="42">
        <v>745</v>
      </c>
      <c r="Q33" s="10">
        <v>3.339</v>
      </c>
      <c r="R33" s="20"/>
      <c r="S33" s="8">
        <v>8</v>
      </c>
      <c r="T33" s="9">
        <v>3.298</v>
      </c>
      <c r="U33" s="42">
        <v>752</v>
      </c>
      <c r="V33" s="10">
        <v>3.298</v>
      </c>
      <c r="W33" s="20"/>
      <c r="X33" s="8">
        <v>8</v>
      </c>
      <c r="Y33" s="9">
        <v>3.238</v>
      </c>
      <c r="Z33" s="48">
        <v>742</v>
      </c>
      <c r="AA33" s="47">
        <v>3.238</v>
      </c>
      <c r="AB33" s="5"/>
    </row>
    <row r="34" spans="4:32" x14ac:dyDescent="0.25">
      <c r="D34" s="8">
        <v>-0.01</v>
      </c>
      <c r="E34" s="9">
        <v>0.877</v>
      </c>
      <c r="F34" s="48">
        <v>292</v>
      </c>
      <c r="G34" s="14">
        <v>0.877</v>
      </c>
      <c r="H34" s="20"/>
      <c r="I34" s="8">
        <v>0.01</v>
      </c>
      <c r="J34" s="9">
        <v>0.85599999999999998</v>
      </c>
      <c r="K34" s="48">
        <v>308</v>
      </c>
      <c r="L34" s="14">
        <v>0.85599999999999998</v>
      </c>
      <c r="M34" s="20"/>
      <c r="N34" s="8">
        <v>0.01</v>
      </c>
      <c r="O34" s="9">
        <v>0.82399999999999995</v>
      </c>
      <c r="P34" s="48">
        <v>304</v>
      </c>
      <c r="Q34" s="14">
        <v>0.82399999999999995</v>
      </c>
      <c r="R34" s="20"/>
      <c r="S34" s="8">
        <v>-0.02</v>
      </c>
      <c r="T34" s="9">
        <v>0.78700000000000003</v>
      </c>
      <c r="U34" s="48">
        <v>292</v>
      </c>
      <c r="V34" s="14">
        <v>0.78700000000000003</v>
      </c>
      <c r="W34" s="20"/>
      <c r="X34" s="8">
        <v>-0.02</v>
      </c>
      <c r="Y34" s="9">
        <v>0.72299999999999998</v>
      </c>
      <c r="Z34" s="48">
        <v>290</v>
      </c>
      <c r="AA34" s="14">
        <v>0.72299999999999998</v>
      </c>
      <c r="AB34" s="5"/>
    </row>
    <row r="35" spans="4:32" x14ac:dyDescent="0.25">
      <c r="D35" s="8">
        <v>-10.029999999999999</v>
      </c>
      <c r="E35" s="9">
        <v>-2.266</v>
      </c>
      <c r="F35" s="48">
        <v>93</v>
      </c>
      <c r="G35" s="14">
        <v>-2.2669999999999999</v>
      </c>
      <c r="H35" s="20"/>
      <c r="I35" s="8">
        <v>-10.029999999999999</v>
      </c>
      <c r="J35" s="9">
        <v>-2.2909999999999999</v>
      </c>
      <c r="K35" s="48">
        <v>112</v>
      </c>
      <c r="L35" s="14">
        <v>-2.2909999999999999</v>
      </c>
      <c r="M35" s="20"/>
      <c r="N35" s="8">
        <v>-10.039999999999999</v>
      </c>
      <c r="O35" s="9">
        <v>-2.323</v>
      </c>
      <c r="P35" s="48">
        <v>93</v>
      </c>
      <c r="Q35" s="14">
        <v>-2.3239999999999998</v>
      </c>
      <c r="R35" s="20"/>
      <c r="S35" s="8">
        <v>-10.039999999999999</v>
      </c>
      <c r="T35" s="9">
        <v>-2.36</v>
      </c>
      <c r="U35" s="48">
        <v>93</v>
      </c>
      <c r="V35" s="14">
        <v>-2.3620000000000001</v>
      </c>
      <c r="W35" s="20"/>
      <c r="X35" s="8">
        <v>-10.07</v>
      </c>
      <c r="Y35" s="9">
        <v>-2.423</v>
      </c>
      <c r="Z35" s="48">
        <v>92</v>
      </c>
      <c r="AA35" s="14">
        <v>-2.4249999999999998</v>
      </c>
      <c r="AB35" s="5"/>
    </row>
    <row r="36" spans="4:32" x14ac:dyDescent="0.25">
      <c r="D36" s="8">
        <v>-20.03</v>
      </c>
      <c r="E36" s="9">
        <v>-5.3380000000000001</v>
      </c>
      <c r="F36" s="48">
        <v>31</v>
      </c>
      <c r="G36" s="14">
        <v>-5.34</v>
      </c>
      <c r="H36" s="20"/>
      <c r="I36" s="8">
        <v>-20.03</v>
      </c>
      <c r="J36" s="9">
        <v>-5.3659999999999997</v>
      </c>
      <c r="K36" s="48">
        <v>30</v>
      </c>
      <c r="L36" s="14">
        <v>-5.367</v>
      </c>
      <c r="M36" s="20"/>
      <c r="N36" s="8">
        <v>-20.03</v>
      </c>
      <c r="O36" s="9">
        <v>5.3949999999999996</v>
      </c>
      <c r="P36" s="48">
        <v>30</v>
      </c>
      <c r="Q36" s="14">
        <v>-5.3959999999999999</v>
      </c>
      <c r="R36" s="20"/>
      <c r="S36" s="8">
        <v>-20.03</v>
      </c>
      <c r="T36" s="9">
        <v>-5.431</v>
      </c>
      <c r="U36" s="48">
        <v>30</v>
      </c>
      <c r="V36" s="14">
        <v>-5.4320000000000004</v>
      </c>
      <c r="W36" s="20"/>
      <c r="X36" s="8">
        <v>-20.03</v>
      </c>
      <c r="Y36" s="9">
        <v>-5.492</v>
      </c>
      <c r="Z36" s="48">
        <v>30</v>
      </c>
      <c r="AA36" s="14">
        <v>-5.4939999999999998</v>
      </c>
      <c r="AB36" s="5"/>
    </row>
    <row r="37" spans="4:32" ht="15.75" thickBot="1" x14ac:dyDescent="0.3">
      <c r="D37" s="11">
        <v>-30.04</v>
      </c>
      <c r="E37" s="76">
        <v>-8.41</v>
      </c>
      <c r="F37" s="49">
        <v>12</v>
      </c>
      <c r="G37" s="18">
        <v>-8.41</v>
      </c>
      <c r="H37" s="21"/>
      <c r="I37" s="11">
        <v>-30.05</v>
      </c>
      <c r="J37" s="76">
        <v>-8.43</v>
      </c>
      <c r="K37" s="49">
        <v>10</v>
      </c>
      <c r="L37" s="18">
        <v>-8.44</v>
      </c>
      <c r="M37" s="21"/>
      <c r="N37" s="11">
        <v>-30.06</v>
      </c>
      <c r="O37" s="76">
        <v>-8.4600000000000009</v>
      </c>
      <c r="P37" s="49">
        <v>10</v>
      </c>
      <c r="Q37" s="18">
        <v>-8.4649999999999999</v>
      </c>
      <c r="R37" s="21"/>
      <c r="S37" s="11">
        <v>-30.01</v>
      </c>
      <c r="T37" s="76">
        <v>-8.4600000000000009</v>
      </c>
      <c r="U37" s="49">
        <v>10</v>
      </c>
      <c r="V37" s="18">
        <v>-8.4649999999999999</v>
      </c>
      <c r="W37" s="21"/>
      <c r="X37" s="11">
        <v>-30.06</v>
      </c>
      <c r="Y37" s="76">
        <v>-8.56</v>
      </c>
      <c r="Z37" s="49">
        <v>10</v>
      </c>
      <c r="AA37" s="18">
        <v>-8.56</v>
      </c>
      <c r="AB37" s="5"/>
    </row>
    <row r="39" spans="4:32" ht="19.5" thickBot="1" x14ac:dyDescent="0.35">
      <c r="D39" s="39" t="s">
        <v>25</v>
      </c>
      <c r="E39" s="6"/>
      <c r="F39" s="6"/>
      <c r="G39" s="2"/>
      <c r="H39" s="2"/>
    </row>
    <row r="40" spans="4:32" x14ac:dyDescent="0.25">
      <c r="D40" s="7"/>
      <c r="E40" s="94" t="s">
        <v>9</v>
      </c>
      <c r="F40" s="94"/>
      <c r="G40" s="94"/>
      <c r="H40" s="19"/>
      <c r="I40" s="7"/>
      <c r="J40" s="94" t="s">
        <v>10</v>
      </c>
      <c r="K40" s="94"/>
      <c r="L40" s="94"/>
      <c r="M40" s="22"/>
      <c r="N40" s="7"/>
      <c r="O40" s="94" t="s">
        <v>11</v>
      </c>
      <c r="P40" s="94"/>
      <c r="Q40" s="94"/>
      <c r="R40" s="22"/>
      <c r="S40" s="7"/>
      <c r="T40" s="94" t="s">
        <v>1</v>
      </c>
      <c r="U40" s="94"/>
      <c r="V40" s="94"/>
      <c r="W40" s="22"/>
      <c r="X40" s="7"/>
      <c r="Y40" s="94" t="s">
        <v>12</v>
      </c>
      <c r="Z40" s="94"/>
      <c r="AA40" s="95"/>
      <c r="AB40" s="4"/>
    </row>
    <row r="41" spans="4:32" x14ac:dyDescent="0.25">
      <c r="D41" s="8" t="s">
        <v>0</v>
      </c>
      <c r="E41" s="78" t="s">
        <v>19</v>
      </c>
      <c r="F41" s="44"/>
      <c r="G41" s="79" t="s">
        <v>31</v>
      </c>
      <c r="H41" s="20"/>
      <c r="I41" s="8" t="s">
        <v>0</v>
      </c>
      <c r="J41" s="46" t="s">
        <v>19</v>
      </c>
      <c r="K41" s="44"/>
      <c r="L41" s="79" t="s">
        <v>31</v>
      </c>
      <c r="M41" s="20"/>
      <c r="N41" s="8" t="s">
        <v>0</v>
      </c>
      <c r="O41" s="46" t="s">
        <v>19</v>
      </c>
      <c r="P41" s="44"/>
      <c r="Q41" s="79" t="s">
        <v>31</v>
      </c>
      <c r="R41" s="20"/>
      <c r="S41" s="8" t="s">
        <v>0</v>
      </c>
      <c r="T41" s="78" t="s">
        <v>19</v>
      </c>
      <c r="U41" s="44"/>
      <c r="V41" s="79" t="s">
        <v>31</v>
      </c>
      <c r="W41" s="20"/>
      <c r="X41" s="8" t="s">
        <v>0</v>
      </c>
      <c r="Y41" s="46" t="s">
        <v>19</v>
      </c>
      <c r="Z41" s="44"/>
      <c r="AA41" s="79" t="s">
        <v>31</v>
      </c>
      <c r="AB41" s="5"/>
      <c r="AD41" s="23"/>
      <c r="AE41" s="40"/>
      <c r="AF41" s="3"/>
    </row>
    <row r="42" spans="4:32" x14ac:dyDescent="0.25">
      <c r="D42" s="8">
        <v>8</v>
      </c>
      <c r="E42" s="92">
        <f>G33*3.2209-2.8606</f>
        <v>8.0969017999999995</v>
      </c>
      <c r="F42" s="93"/>
      <c r="G42" s="55">
        <f>D42-E42</f>
        <v>-9.6901799999999483E-2</v>
      </c>
      <c r="H42" s="20"/>
      <c r="I42" s="8">
        <v>8</v>
      </c>
      <c r="J42" s="92">
        <f>L33*3.2208-2.7765</f>
        <v>8.0969207999999995</v>
      </c>
      <c r="K42" s="93"/>
      <c r="L42" s="55">
        <f t="shared" ref="L42:L46" si="11">I42-J42</f>
        <v>-9.6920799999999474E-2</v>
      </c>
      <c r="M42" s="20"/>
      <c r="N42" s="8">
        <v>8.01</v>
      </c>
      <c r="O42" s="92">
        <f>Q33*3.225-2.6679</f>
        <v>8.1003750000000014</v>
      </c>
      <c r="P42" s="93"/>
      <c r="Q42" s="55">
        <f t="shared" ref="Q42:Q46" si="12">N42-O42</f>
        <v>-9.0375000000001648E-2</v>
      </c>
      <c r="R42" s="20"/>
      <c r="S42" s="8">
        <v>8</v>
      </c>
      <c r="T42" s="92">
        <f>V33*3.2289-2.5584</f>
        <v>8.0905121999999992</v>
      </c>
      <c r="U42" s="93"/>
      <c r="V42" s="55">
        <f t="shared" ref="V42:V46" si="13">S42-T42</f>
        <v>-9.0512199999999154E-2</v>
      </c>
      <c r="W42" s="20"/>
      <c r="X42" s="8">
        <v>8</v>
      </c>
      <c r="Y42" s="92">
        <f>AA33*3.2253-2.3604</f>
        <v>8.0831213999999996</v>
      </c>
      <c r="Z42" s="93"/>
      <c r="AA42" s="55">
        <f t="shared" ref="AA42:AA46" si="14">X42-Y42</f>
        <v>-8.3121399999999568E-2</v>
      </c>
      <c r="AB42" s="5"/>
      <c r="AD42" s="23"/>
      <c r="AE42" s="40"/>
      <c r="AF42" s="3"/>
    </row>
    <row r="43" spans="4:32" x14ac:dyDescent="0.25">
      <c r="D43" s="8">
        <v>-0.01</v>
      </c>
      <c r="E43" s="92">
        <f t="shared" ref="E43:E46" si="15">G34*3.2209-2.8606</f>
        <v>-3.5870699999999811E-2</v>
      </c>
      <c r="F43" s="93"/>
      <c r="G43" s="55">
        <f t="shared" ref="G43:G46" si="16">D43-E43</f>
        <v>2.5870699999999809E-2</v>
      </c>
      <c r="H43" s="20"/>
      <c r="I43" s="8">
        <v>0.01</v>
      </c>
      <c r="J43" s="92">
        <f t="shared" ref="J43:J46" si="17">L34*3.2208-2.7765</f>
        <v>-1.9495199999999713E-2</v>
      </c>
      <c r="K43" s="93"/>
      <c r="L43" s="55">
        <f t="shared" si="11"/>
        <v>2.9495199999999715E-2</v>
      </c>
      <c r="M43" s="20"/>
      <c r="N43" s="8">
        <v>0.01</v>
      </c>
      <c r="O43" s="92">
        <f t="shared" ref="O43:O46" si="18">Q34*3.225-2.6679</f>
        <v>-1.0499999999999954E-2</v>
      </c>
      <c r="P43" s="93"/>
      <c r="Q43" s="55">
        <f t="shared" si="12"/>
        <v>2.0499999999999956E-2</v>
      </c>
      <c r="R43" s="20"/>
      <c r="S43" s="8">
        <v>-0.02</v>
      </c>
      <c r="T43" s="92">
        <f t="shared" ref="T43:T46" si="19">V34*3.2289-2.5584</f>
        <v>-1.7255699999999763E-2</v>
      </c>
      <c r="U43" s="93"/>
      <c r="V43" s="55">
        <f t="shared" si="13"/>
        <v>-2.7443000000002375E-3</v>
      </c>
      <c r="W43" s="20"/>
      <c r="X43" s="8">
        <v>-0.02</v>
      </c>
      <c r="Y43" s="92">
        <f t="shared" ref="Y43:Y46" si="20">AA34*3.2253-2.3604</f>
        <v>-2.8508099999999814E-2</v>
      </c>
      <c r="Z43" s="93"/>
      <c r="AA43" s="55">
        <f t="shared" si="14"/>
        <v>8.5080999999998137E-3</v>
      </c>
      <c r="AB43" s="5"/>
      <c r="AD43" s="23"/>
      <c r="AE43" s="40"/>
      <c r="AF43" s="3"/>
    </row>
    <row r="44" spans="4:32" x14ac:dyDescent="0.25">
      <c r="D44" s="8">
        <v>-10.029999999999999</v>
      </c>
      <c r="E44" s="92">
        <f t="shared" si="15"/>
        <v>-10.162380299999999</v>
      </c>
      <c r="F44" s="93"/>
      <c r="G44" s="55">
        <f t="shared" si="16"/>
        <v>0.13238029999999945</v>
      </c>
      <c r="H44" s="20"/>
      <c r="I44" s="8">
        <v>-10.029999999999999</v>
      </c>
      <c r="J44" s="92">
        <f t="shared" si="17"/>
        <v>-10.155352799999999</v>
      </c>
      <c r="K44" s="93"/>
      <c r="L44" s="55">
        <f t="shared" si="11"/>
        <v>0.12535279999999993</v>
      </c>
      <c r="M44" s="20"/>
      <c r="N44" s="8">
        <v>-10.039999999999999</v>
      </c>
      <c r="O44" s="92">
        <f t="shared" si="18"/>
        <v>-10.162799999999999</v>
      </c>
      <c r="P44" s="93"/>
      <c r="Q44" s="55">
        <f t="shared" si="12"/>
        <v>0.1227999999999998</v>
      </c>
      <c r="R44" s="20"/>
      <c r="S44" s="8">
        <v>-10.039999999999999</v>
      </c>
      <c r="T44" s="92">
        <f t="shared" si="19"/>
        <v>-10.1850618</v>
      </c>
      <c r="U44" s="93"/>
      <c r="V44" s="55">
        <f t="shared" si="13"/>
        <v>0.14506180000000057</v>
      </c>
      <c r="W44" s="20"/>
      <c r="X44" s="8">
        <v>-10.07</v>
      </c>
      <c r="Y44" s="92">
        <f t="shared" si="20"/>
        <v>-10.181752499999998</v>
      </c>
      <c r="Z44" s="93"/>
      <c r="AA44" s="55">
        <f t="shared" si="14"/>
        <v>0.11175249999999792</v>
      </c>
      <c r="AB44" s="5"/>
      <c r="AD44" s="23"/>
      <c r="AE44" s="40"/>
      <c r="AF44" s="3"/>
    </row>
    <row r="45" spans="4:32" x14ac:dyDescent="0.25">
      <c r="D45" s="8">
        <v>-20.03</v>
      </c>
      <c r="E45" s="92">
        <f t="shared" si="15"/>
        <v>-20.060206000000001</v>
      </c>
      <c r="F45" s="93"/>
      <c r="G45" s="55">
        <f t="shared" si="16"/>
        <v>3.0205999999999733E-2</v>
      </c>
      <c r="H45" s="20"/>
      <c r="I45" s="8">
        <v>-20.03</v>
      </c>
      <c r="J45" s="92">
        <f t="shared" si="17"/>
        <v>-20.062533599999998</v>
      </c>
      <c r="K45" s="93"/>
      <c r="L45" s="55">
        <f t="shared" si="11"/>
        <v>3.2533599999997165E-2</v>
      </c>
      <c r="M45" s="20"/>
      <c r="N45" s="8">
        <v>-20.03</v>
      </c>
      <c r="O45" s="92">
        <f t="shared" si="18"/>
        <v>-20.07</v>
      </c>
      <c r="P45" s="93"/>
      <c r="Q45" s="55">
        <f t="shared" si="12"/>
        <v>3.9999999999999147E-2</v>
      </c>
      <c r="R45" s="20"/>
      <c r="S45" s="8">
        <v>-20.03</v>
      </c>
      <c r="T45" s="92">
        <f t="shared" si="19"/>
        <v>-20.097784799999999</v>
      </c>
      <c r="U45" s="93"/>
      <c r="V45" s="55">
        <f t="shared" si="13"/>
        <v>6.7784799999998313E-2</v>
      </c>
      <c r="W45" s="20"/>
      <c r="X45" s="8">
        <v>-20.03</v>
      </c>
      <c r="Y45" s="92">
        <f t="shared" si="20"/>
        <v>-20.080198199999998</v>
      </c>
      <c r="Z45" s="93"/>
      <c r="AA45" s="55">
        <f t="shared" si="14"/>
        <v>5.0198199999996973E-2</v>
      </c>
      <c r="AB45" s="5"/>
      <c r="AD45" s="23"/>
      <c r="AE45" s="40"/>
      <c r="AF45" s="3"/>
    </row>
    <row r="46" spans="4:32" ht="15.75" thickBot="1" x14ac:dyDescent="0.3">
      <c r="D46" s="11">
        <v>-30.04</v>
      </c>
      <c r="E46" s="90">
        <f t="shared" si="15"/>
        <v>-29.948369</v>
      </c>
      <c r="F46" s="91"/>
      <c r="G46" s="56">
        <f t="shared" si="16"/>
        <v>-9.1630999999999574E-2</v>
      </c>
      <c r="H46" s="21"/>
      <c r="I46" s="11">
        <v>-30.05</v>
      </c>
      <c r="J46" s="90">
        <f t="shared" si="17"/>
        <v>-29.960051999999997</v>
      </c>
      <c r="K46" s="91"/>
      <c r="L46" s="56">
        <f t="shared" si="11"/>
        <v>-8.9948000000003248E-2</v>
      </c>
      <c r="M46" s="21"/>
      <c r="N46" s="11">
        <v>-30.06</v>
      </c>
      <c r="O46" s="90">
        <f t="shared" si="18"/>
        <v>-29.967524999999998</v>
      </c>
      <c r="P46" s="91"/>
      <c r="Q46" s="56">
        <f t="shared" si="12"/>
        <v>-9.2475000000000307E-2</v>
      </c>
      <c r="R46" s="21"/>
      <c r="S46" s="11">
        <v>-30.01</v>
      </c>
      <c r="T46" s="90">
        <f t="shared" si="19"/>
        <v>-29.891038499999997</v>
      </c>
      <c r="U46" s="91"/>
      <c r="V46" s="56">
        <f t="shared" si="13"/>
        <v>-0.11896150000000461</v>
      </c>
      <c r="W46" s="21"/>
      <c r="X46" s="11">
        <v>-30.06</v>
      </c>
      <c r="Y46" s="90">
        <f t="shared" si="20"/>
        <v>-29.968968</v>
      </c>
      <c r="Z46" s="91"/>
      <c r="AA46" s="56">
        <f t="shared" si="14"/>
        <v>-9.1031999999998447E-2</v>
      </c>
      <c r="AB46" s="5"/>
      <c r="AD46" s="3"/>
      <c r="AE46" s="40"/>
      <c r="AF46" s="3"/>
    </row>
    <row r="49" spans="2:17" ht="27" thickBot="1" x14ac:dyDescent="0.45">
      <c r="B49" s="37" t="s">
        <v>17</v>
      </c>
      <c r="I49" s="1"/>
      <c r="J49" s="1"/>
      <c r="K49" s="1"/>
      <c r="L49" s="1"/>
      <c r="M49" s="1"/>
      <c r="N49" s="1"/>
      <c r="O49" s="1"/>
      <c r="P49" s="1"/>
      <c r="Q49" s="1"/>
    </row>
    <row r="50" spans="2:17" ht="15.75" thickBot="1" x14ac:dyDescent="0.3">
      <c r="B50" s="27"/>
      <c r="C50" s="82" t="s">
        <v>14</v>
      </c>
      <c r="D50" s="83"/>
      <c r="E50" s="83"/>
      <c r="F50" s="85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</row>
    <row r="51" spans="2:17" x14ac:dyDescent="0.25">
      <c r="B51" s="25" t="s">
        <v>2</v>
      </c>
      <c r="C51" s="24" t="s">
        <v>3</v>
      </c>
      <c r="D51" s="26" t="s">
        <v>4</v>
      </c>
      <c r="E51" s="24" t="s">
        <v>5</v>
      </c>
      <c r="F51" s="29" t="s">
        <v>6</v>
      </c>
      <c r="G51" s="80"/>
      <c r="H51" s="28"/>
      <c r="I51" s="28"/>
      <c r="J51" s="28"/>
      <c r="K51" s="28"/>
      <c r="L51" s="28"/>
      <c r="M51" s="28"/>
      <c r="N51" s="28"/>
      <c r="O51" s="28"/>
      <c r="P51" s="28"/>
      <c r="Q51" s="28"/>
    </row>
    <row r="52" spans="2:17" x14ac:dyDescent="0.25">
      <c r="B52" s="8">
        <v>20</v>
      </c>
      <c r="C52" s="12">
        <v>1.982</v>
      </c>
      <c r="D52" s="13">
        <v>1.982</v>
      </c>
      <c r="E52" s="12">
        <v>1.9710000000000001</v>
      </c>
      <c r="F52" s="12">
        <v>1.984</v>
      </c>
      <c r="G52" s="5"/>
      <c r="H52" s="28"/>
      <c r="I52" s="28"/>
      <c r="J52" s="28"/>
      <c r="K52" s="28"/>
      <c r="L52" s="28"/>
      <c r="M52" s="28"/>
      <c r="N52" s="28"/>
      <c r="O52" s="28"/>
      <c r="P52" s="28"/>
      <c r="Q52" s="28"/>
    </row>
    <row r="53" spans="2:17" x14ac:dyDescent="0.25">
      <c r="B53" s="8">
        <v>50</v>
      </c>
      <c r="C53" s="12">
        <v>3.3220000000000001</v>
      </c>
      <c r="D53" s="13">
        <v>3.3250000000000002</v>
      </c>
      <c r="E53" s="12">
        <v>3.306</v>
      </c>
      <c r="F53" s="12">
        <v>3.3050000000000002</v>
      </c>
      <c r="G53" s="5"/>
      <c r="H53" s="28"/>
      <c r="I53" s="28"/>
      <c r="J53" s="28"/>
      <c r="K53" s="28"/>
      <c r="L53" s="28"/>
      <c r="M53" s="28"/>
      <c r="N53" s="28"/>
      <c r="O53" s="28"/>
      <c r="P53" s="28"/>
      <c r="Q53" s="28"/>
    </row>
    <row r="54" spans="2:17" x14ac:dyDescent="0.25">
      <c r="B54" s="8">
        <v>80</v>
      </c>
      <c r="C54" s="12">
        <v>4.6609999999999996</v>
      </c>
      <c r="D54" s="13">
        <v>4.6719999999999997</v>
      </c>
      <c r="E54" s="12">
        <v>4.6280000000000001</v>
      </c>
      <c r="F54" s="12">
        <v>4.6520000000000001</v>
      </c>
      <c r="G54" s="5"/>
      <c r="H54" s="28"/>
      <c r="I54" s="28"/>
      <c r="J54" s="28"/>
      <c r="K54" s="28"/>
      <c r="L54" s="28"/>
      <c r="M54" s="28"/>
      <c r="N54" s="28"/>
      <c r="O54" s="28"/>
      <c r="P54" s="28"/>
      <c r="Q54" s="28"/>
    </row>
    <row r="55" spans="2:17" x14ac:dyDescent="0.25">
      <c r="B55" s="8">
        <v>110</v>
      </c>
      <c r="C55" s="12">
        <v>5.9960000000000004</v>
      </c>
      <c r="D55" s="13">
        <v>6.0049999999999999</v>
      </c>
      <c r="E55" s="12">
        <v>5.9550000000000001</v>
      </c>
      <c r="F55" s="12">
        <v>5.9729999999999999</v>
      </c>
      <c r="G55" s="5"/>
      <c r="H55" s="28"/>
      <c r="I55" s="28"/>
      <c r="J55" s="28"/>
      <c r="K55" s="28"/>
      <c r="L55" s="28"/>
      <c r="M55" s="28"/>
      <c r="N55" s="28"/>
      <c r="O55" s="28"/>
      <c r="P55" s="28"/>
      <c r="Q55" s="28"/>
    </row>
    <row r="56" spans="2:17" x14ac:dyDescent="0.25">
      <c r="B56" s="8">
        <v>140</v>
      </c>
      <c r="C56" s="12">
        <v>7.33</v>
      </c>
      <c r="D56" s="13">
        <v>7.35</v>
      </c>
      <c r="E56" s="12">
        <v>7.29</v>
      </c>
      <c r="F56" s="12">
        <v>7.31</v>
      </c>
      <c r="G56" s="5"/>
      <c r="H56" s="28"/>
      <c r="I56" s="28"/>
      <c r="J56" s="28"/>
      <c r="K56" s="28"/>
      <c r="L56" s="28"/>
      <c r="M56" s="28"/>
      <c r="N56" s="28"/>
      <c r="O56" s="28"/>
      <c r="P56" s="28"/>
      <c r="Q56" s="28"/>
    </row>
    <row r="57" spans="2:17" x14ac:dyDescent="0.25">
      <c r="B57" s="8">
        <v>170</v>
      </c>
      <c r="C57" s="12">
        <v>8.66</v>
      </c>
      <c r="D57" s="13">
        <v>8.68</v>
      </c>
      <c r="E57" s="12">
        <v>8.61</v>
      </c>
      <c r="F57" s="12">
        <v>8.65</v>
      </c>
      <c r="G57" s="5"/>
      <c r="H57" s="28"/>
      <c r="I57" s="28"/>
      <c r="J57" s="28"/>
      <c r="K57" s="28"/>
      <c r="L57" s="28"/>
      <c r="M57" s="28"/>
      <c r="N57" s="28"/>
      <c r="O57" s="28"/>
      <c r="P57" s="28"/>
      <c r="Q57" s="28"/>
    </row>
    <row r="58" spans="2:17" ht="15.75" thickBot="1" x14ac:dyDescent="0.3">
      <c r="B58" s="11">
        <v>200</v>
      </c>
      <c r="C58" s="15">
        <v>9.99</v>
      </c>
      <c r="D58" s="16">
        <v>10.02</v>
      </c>
      <c r="E58" s="15">
        <v>9.9499999999999993</v>
      </c>
      <c r="F58" s="15">
        <v>9.98</v>
      </c>
      <c r="G58" s="5"/>
      <c r="H58" s="28"/>
      <c r="I58" s="28"/>
      <c r="J58" s="28"/>
      <c r="K58" s="28"/>
      <c r="L58" s="28"/>
      <c r="M58" s="28"/>
      <c r="N58" s="28"/>
      <c r="O58" s="28"/>
      <c r="P58" s="28"/>
      <c r="Q58" s="28"/>
    </row>
    <row r="59" spans="2:17" ht="15.75" thickBot="1" x14ac:dyDescent="0.3">
      <c r="B59" s="27"/>
      <c r="C59" s="82" t="s">
        <v>15</v>
      </c>
      <c r="D59" s="83"/>
      <c r="E59" s="83"/>
      <c r="F59" s="83"/>
      <c r="G59" s="28"/>
      <c r="H59" s="84"/>
      <c r="I59" s="30"/>
    </row>
    <row r="60" spans="2:17" x14ac:dyDescent="0.25">
      <c r="B60" s="25" t="s">
        <v>2</v>
      </c>
      <c r="C60" s="24" t="s">
        <v>3</v>
      </c>
      <c r="D60" s="26" t="s">
        <v>4</v>
      </c>
      <c r="E60" s="24" t="s">
        <v>5</v>
      </c>
      <c r="F60" s="29" t="s">
        <v>6</v>
      </c>
      <c r="G60" s="80"/>
      <c r="H60" s="84"/>
      <c r="I60" s="30"/>
    </row>
    <row r="61" spans="2:17" x14ac:dyDescent="0.25">
      <c r="B61" s="8">
        <v>20</v>
      </c>
      <c r="C61" s="12">
        <v>1.982</v>
      </c>
      <c r="D61" s="13">
        <v>1.982</v>
      </c>
      <c r="E61" s="12">
        <v>1.972</v>
      </c>
      <c r="F61" s="12">
        <v>1.9850000000000001</v>
      </c>
      <c r="G61" s="5"/>
      <c r="H61" s="84"/>
      <c r="I61" s="30"/>
    </row>
    <row r="62" spans="2:17" x14ac:dyDescent="0.25">
      <c r="B62" s="8">
        <v>50</v>
      </c>
      <c r="C62" s="12">
        <v>3.323</v>
      </c>
      <c r="D62" s="13">
        <v>3.3250000000000002</v>
      </c>
      <c r="E62" s="12">
        <v>3.3069999999999999</v>
      </c>
      <c r="F62" s="12">
        <v>3.306</v>
      </c>
      <c r="G62" s="5"/>
      <c r="H62" s="84"/>
      <c r="I62" s="30"/>
    </row>
    <row r="63" spans="2:17" x14ac:dyDescent="0.25">
      <c r="B63" s="8">
        <v>80</v>
      </c>
      <c r="C63" s="12">
        <v>4.6619999999999999</v>
      </c>
      <c r="D63" s="13">
        <v>4.6719999999999997</v>
      </c>
      <c r="E63" s="12">
        <v>4.6289999999999996</v>
      </c>
      <c r="F63" s="12">
        <v>4.6529999999999996</v>
      </c>
      <c r="G63" s="5"/>
      <c r="H63" s="84"/>
      <c r="I63" s="30"/>
    </row>
    <row r="64" spans="2:17" x14ac:dyDescent="0.25">
      <c r="B64" s="8">
        <v>110</v>
      </c>
      <c r="C64" s="12">
        <v>5.9980000000000002</v>
      </c>
      <c r="D64" s="13">
        <v>6.0039999999999996</v>
      </c>
      <c r="E64" s="12">
        <v>5.9569999999999999</v>
      </c>
      <c r="F64" s="12">
        <v>5.9740000000000002</v>
      </c>
      <c r="G64" s="5"/>
      <c r="H64" s="84"/>
      <c r="I64" s="30"/>
    </row>
    <row r="65" spans="2:9" x14ac:dyDescent="0.25">
      <c r="B65" s="8">
        <v>140</v>
      </c>
      <c r="C65" s="12">
        <v>7.33</v>
      </c>
      <c r="D65" s="13">
        <v>7.35</v>
      </c>
      <c r="E65" s="12">
        <v>7.29</v>
      </c>
      <c r="F65" s="12">
        <v>7.31</v>
      </c>
      <c r="G65" s="5"/>
      <c r="H65" s="84"/>
      <c r="I65" s="30"/>
    </row>
    <row r="66" spans="2:9" x14ac:dyDescent="0.25">
      <c r="B66" s="8">
        <v>170</v>
      </c>
      <c r="C66" s="12">
        <v>8.66</v>
      </c>
      <c r="D66" s="13">
        <v>8.68</v>
      </c>
      <c r="E66" s="12">
        <v>8.61</v>
      </c>
      <c r="F66" s="12">
        <v>8.65</v>
      </c>
      <c r="G66" s="5"/>
      <c r="H66" s="84"/>
      <c r="I66" s="30"/>
    </row>
    <row r="67" spans="2:9" ht="15.75" thickBot="1" x14ac:dyDescent="0.3">
      <c r="B67" s="11">
        <v>200</v>
      </c>
      <c r="C67" s="15">
        <v>9.99</v>
      </c>
      <c r="D67" s="16">
        <v>10.02</v>
      </c>
      <c r="E67" s="15">
        <v>9.9499999999999993</v>
      </c>
      <c r="F67" s="15">
        <v>9.98</v>
      </c>
      <c r="G67" s="5"/>
      <c r="H67" s="84"/>
      <c r="I67" s="30"/>
    </row>
    <row r="69" spans="2:9" ht="19.5" thickBot="1" x14ac:dyDescent="0.35">
      <c r="B69" s="39" t="s">
        <v>20</v>
      </c>
    </row>
    <row r="70" spans="2:9" ht="15.75" thickBot="1" x14ac:dyDescent="0.3">
      <c r="B70" s="27"/>
      <c r="C70" s="82" t="s">
        <v>18</v>
      </c>
      <c r="D70" s="83"/>
      <c r="E70" s="83"/>
      <c r="F70" s="83"/>
      <c r="G70" s="28"/>
    </row>
    <row r="71" spans="2:9" x14ac:dyDescent="0.25">
      <c r="B71" s="25" t="s">
        <v>2</v>
      </c>
      <c r="C71" s="24" t="s">
        <v>3</v>
      </c>
      <c r="D71" s="26" t="s">
        <v>4</v>
      </c>
      <c r="E71" s="24" t="s">
        <v>5</v>
      </c>
      <c r="F71" s="29" t="s">
        <v>6</v>
      </c>
      <c r="G71" s="80"/>
    </row>
    <row r="72" spans="2:9" x14ac:dyDescent="0.25">
      <c r="B72" s="8">
        <v>20</v>
      </c>
      <c r="C72" s="31">
        <f>22.48*C61-24.705</f>
        <v>19.850360000000002</v>
      </c>
      <c r="D72" s="31">
        <f>22.399*D61-24.498</f>
        <v>19.896818</v>
      </c>
      <c r="E72" s="31">
        <f>E61*22.58-24.561</f>
        <v>19.966759999999994</v>
      </c>
      <c r="F72" s="33">
        <f>F61*22.502-24.555</f>
        <v>20.111469999999997</v>
      </c>
      <c r="G72" s="81"/>
    </row>
    <row r="73" spans="2:9" x14ac:dyDescent="0.25">
      <c r="B73" s="8">
        <v>50</v>
      </c>
      <c r="C73" s="31">
        <f t="shared" ref="C73:C78" si="21">22.48*C62-24.705</f>
        <v>49.996040000000008</v>
      </c>
      <c r="D73" s="31">
        <f t="shared" ref="D73:D78" si="22">22.399*D62-24.498</f>
        <v>49.978674999999996</v>
      </c>
      <c r="E73" s="31">
        <f t="shared" ref="E73:E78" si="23">E62*22.58-24.561</f>
        <v>50.111059999999988</v>
      </c>
      <c r="F73" s="33">
        <f t="shared" ref="F73:F78" si="24">F62*22.502-24.555</f>
        <v>49.836611999999995</v>
      </c>
      <c r="G73" s="81"/>
    </row>
    <row r="74" spans="2:9" x14ac:dyDescent="0.25">
      <c r="B74" s="8">
        <v>80</v>
      </c>
      <c r="C74" s="31">
        <f t="shared" si="21"/>
        <v>80.096760000000003</v>
      </c>
      <c r="D74" s="31">
        <f t="shared" si="22"/>
        <v>80.150127999999995</v>
      </c>
      <c r="E74" s="31">
        <f t="shared" si="23"/>
        <v>79.961819999999989</v>
      </c>
      <c r="F74" s="33">
        <f t="shared" si="24"/>
        <v>80.146805999999998</v>
      </c>
      <c r="G74" s="81"/>
    </row>
    <row r="75" spans="2:9" x14ac:dyDescent="0.25">
      <c r="B75" s="8">
        <v>110</v>
      </c>
      <c r="C75" s="31">
        <f t="shared" si="21"/>
        <v>110.13004000000002</v>
      </c>
      <c r="D75" s="31">
        <f t="shared" si="22"/>
        <v>109.985596</v>
      </c>
      <c r="E75" s="31">
        <f t="shared" si="23"/>
        <v>109.94805999999997</v>
      </c>
      <c r="F75" s="33">
        <f t="shared" si="24"/>
        <v>109.871948</v>
      </c>
      <c r="G75" s="81"/>
    </row>
    <row r="76" spans="2:9" x14ac:dyDescent="0.25">
      <c r="B76" s="8">
        <v>140</v>
      </c>
      <c r="C76" s="31">
        <f t="shared" si="21"/>
        <v>140.07339999999999</v>
      </c>
      <c r="D76" s="31">
        <f t="shared" si="22"/>
        <v>140.13465000000002</v>
      </c>
      <c r="E76" s="31">
        <f t="shared" si="23"/>
        <v>140.04719999999998</v>
      </c>
      <c r="F76" s="33">
        <f t="shared" si="24"/>
        <v>139.93461999999997</v>
      </c>
      <c r="G76" s="81"/>
    </row>
    <row r="77" spans="2:9" x14ac:dyDescent="0.25">
      <c r="B77" s="8">
        <v>170</v>
      </c>
      <c r="C77" s="31">
        <f t="shared" si="21"/>
        <v>169.97180000000003</v>
      </c>
      <c r="D77" s="31">
        <f t="shared" si="22"/>
        <v>169.92532</v>
      </c>
      <c r="E77" s="31">
        <f t="shared" si="23"/>
        <v>169.85279999999997</v>
      </c>
      <c r="F77" s="33">
        <f t="shared" si="24"/>
        <v>170.0873</v>
      </c>
      <c r="G77" s="81"/>
    </row>
    <row r="78" spans="2:9" ht="15.75" thickBot="1" x14ac:dyDescent="0.3">
      <c r="B78" s="11">
        <v>200</v>
      </c>
      <c r="C78" s="32">
        <f t="shared" si="21"/>
        <v>199.87020000000001</v>
      </c>
      <c r="D78" s="32">
        <f t="shared" si="22"/>
        <v>199.93998000000002</v>
      </c>
      <c r="E78" s="32">
        <f t="shared" si="23"/>
        <v>200.10999999999996</v>
      </c>
      <c r="F78" s="34">
        <f t="shared" si="24"/>
        <v>200.01496</v>
      </c>
      <c r="G78" s="81"/>
    </row>
    <row r="84" spans="2:7" ht="27" thickBot="1" x14ac:dyDescent="0.45">
      <c r="B84" s="37" t="s">
        <v>16</v>
      </c>
    </row>
    <row r="85" spans="2:7" ht="15.75" thickBot="1" x14ac:dyDescent="0.3">
      <c r="B85" s="27"/>
      <c r="C85" s="87" t="s">
        <v>32</v>
      </c>
      <c r="D85" s="88"/>
      <c r="E85" s="88"/>
      <c r="F85" s="89"/>
      <c r="G85" s="28"/>
    </row>
    <row r="86" spans="2:7" x14ac:dyDescent="0.25">
      <c r="B86" s="25" t="s">
        <v>2</v>
      </c>
      <c r="C86" s="24" t="s">
        <v>3</v>
      </c>
      <c r="D86" s="26" t="s">
        <v>4</v>
      </c>
      <c r="E86" s="24" t="s">
        <v>5</v>
      </c>
      <c r="F86" s="26" t="s">
        <v>6</v>
      </c>
      <c r="G86" s="80"/>
    </row>
    <row r="87" spans="2:7" ht="15.75" thickBot="1" x14ac:dyDescent="0.3">
      <c r="B87" s="11">
        <v>99.6</v>
      </c>
      <c r="C87" s="32">
        <v>99.5</v>
      </c>
      <c r="D87" s="32">
        <v>99.4</v>
      </c>
      <c r="E87" s="32">
        <v>99.5</v>
      </c>
      <c r="F87" s="43">
        <v>99.4</v>
      </c>
      <c r="G87" s="81"/>
    </row>
    <row r="88" spans="2:7" x14ac:dyDescent="0.25">
      <c r="B88" t="s">
        <v>33</v>
      </c>
      <c r="C88" s="41"/>
      <c r="D88" s="41"/>
      <c r="E88" s="41"/>
      <c r="F88" s="41"/>
      <c r="G88" s="41"/>
    </row>
    <row r="89" spans="2:7" ht="18.75" x14ac:dyDescent="0.3">
      <c r="B89" s="36"/>
    </row>
    <row r="90" spans="2:7" x14ac:dyDescent="0.25">
      <c r="G90" s="28"/>
    </row>
    <row r="91" spans="2:7" x14ac:dyDescent="0.25">
      <c r="G91" s="86"/>
    </row>
    <row r="92" spans="2:7" x14ac:dyDescent="0.25">
      <c r="G92" s="41"/>
    </row>
  </sheetData>
  <mergeCells count="72">
    <mergeCell ref="E21:G21"/>
    <mergeCell ref="J21:L21"/>
    <mergeCell ref="O21:Q21"/>
    <mergeCell ref="T21:V21"/>
    <mergeCell ref="Y21:AA21"/>
    <mergeCell ref="D3:G3"/>
    <mergeCell ref="E12:G12"/>
    <mergeCell ref="J12:L12"/>
    <mergeCell ref="O12:Q12"/>
    <mergeCell ref="T12:V12"/>
    <mergeCell ref="T23:U23"/>
    <mergeCell ref="Y23:Z23"/>
    <mergeCell ref="Y25:Z25"/>
    <mergeCell ref="Y26:Z26"/>
    <mergeCell ref="Y12:AA12"/>
    <mergeCell ref="T24:U24"/>
    <mergeCell ref="T25:U25"/>
    <mergeCell ref="T26:U26"/>
    <mergeCell ref="T27:U27"/>
    <mergeCell ref="Y24:Z24"/>
    <mergeCell ref="Y42:Z42"/>
    <mergeCell ref="E43:F43"/>
    <mergeCell ref="O43:P43"/>
    <mergeCell ref="Y43:Z43"/>
    <mergeCell ref="E31:G31"/>
    <mergeCell ref="J31:L31"/>
    <mergeCell ref="O31:Q31"/>
    <mergeCell ref="T31:V31"/>
    <mergeCell ref="Y31:AA31"/>
    <mergeCell ref="E40:G40"/>
    <mergeCell ref="J40:L40"/>
    <mergeCell ref="O40:Q40"/>
    <mergeCell ref="T40:V40"/>
    <mergeCell ref="Y40:AA40"/>
    <mergeCell ref="J44:K44"/>
    <mergeCell ref="J45:K45"/>
    <mergeCell ref="J46:K46"/>
    <mergeCell ref="E42:F42"/>
    <mergeCell ref="O42:P42"/>
    <mergeCell ref="O23:P23"/>
    <mergeCell ref="O24:P24"/>
    <mergeCell ref="O25:P25"/>
    <mergeCell ref="O44:P44"/>
    <mergeCell ref="O45:P45"/>
    <mergeCell ref="O26:P26"/>
    <mergeCell ref="O27:P27"/>
    <mergeCell ref="J23:K23"/>
    <mergeCell ref="J24:K24"/>
    <mergeCell ref="J25:K25"/>
    <mergeCell ref="J26:K26"/>
    <mergeCell ref="J27:K27"/>
    <mergeCell ref="E23:F23"/>
    <mergeCell ref="E24:F24"/>
    <mergeCell ref="E25:F25"/>
    <mergeCell ref="E26:F26"/>
    <mergeCell ref="E27:F27"/>
    <mergeCell ref="C85:F85"/>
    <mergeCell ref="Y27:Z27"/>
    <mergeCell ref="Y44:Z44"/>
    <mergeCell ref="Y45:Z45"/>
    <mergeCell ref="Y46:Z46"/>
    <mergeCell ref="O46:P46"/>
    <mergeCell ref="T42:U42"/>
    <mergeCell ref="T43:U43"/>
    <mergeCell ref="T44:U44"/>
    <mergeCell ref="T45:U45"/>
    <mergeCell ref="T46:U46"/>
    <mergeCell ref="E44:F44"/>
    <mergeCell ref="E45:F45"/>
    <mergeCell ref="E46:F46"/>
    <mergeCell ref="J42:K42"/>
    <mergeCell ref="J43:K43"/>
  </mergeCells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Roman,Normal"&amp;12&amp;A</oddHeader>
    <oddFooter>&amp;C&amp;"Times New Roman,Normal"&amp;12Page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7"/>
  <sheetViews>
    <sheetView workbookViewId="0">
      <selection activeCell="F8" sqref="F8"/>
    </sheetView>
  </sheetViews>
  <sheetFormatPr baseColWidth="10" defaultRowHeight="15" x14ac:dyDescent="0.25"/>
  <sheetData>
    <row r="2" spans="2:4" x14ac:dyDescent="0.25">
      <c r="B2" s="98" t="s">
        <v>34</v>
      </c>
      <c r="C2" s="98" t="s">
        <v>0</v>
      </c>
      <c r="D2" s="98" t="s">
        <v>24</v>
      </c>
    </row>
    <row r="3" spans="2:4" x14ac:dyDescent="0.25">
      <c r="B3" s="99">
        <v>61</v>
      </c>
      <c r="C3" s="99">
        <v>8.01</v>
      </c>
      <c r="D3" s="100">
        <v>3.4670000000000001</v>
      </c>
    </row>
    <row r="4" spans="2:4" x14ac:dyDescent="0.25">
      <c r="B4" s="99">
        <v>61</v>
      </c>
      <c r="C4" s="99">
        <v>0</v>
      </c>
      <c r="D4" s="100">
        <v>0.91800000000000004</v>
      </c>
    </row>
    <row r="5" spans="2:4" x14ac:dyDescent="0.25">
      <c r="B5" s="99">
        <v>61</v>
      </c>
      <c r="C5" s="99">
        <v>-10.039999999999999</v>
      </c>
      <c r="D5" s="100">
        <v>-2.2210000000000001</v>
      </c>
    </row>
    <row r="6" spans="2:4" x14ac:dyDescent="0.25">
      <c r="B6" s="99">
        <v>61</v>
      </c>
      <c r="C6" s="99">
        <v>-20.03</v>
      </c>
      <c r="D6" s="100">
        <v>-5.2759999999999998</v>
      </c>
    </row>
    <row r="7" spans="2:4" x14ac:dyDescent="0.25">
      <c r="B7" s="99">
        <v>61</v>
      </c>
      <c r="C7" s="101">
        <v>-30.06</v>
      </c>
      <c r="D7" s="102">
        <v>-8.34</v>
      </c>
    </row>
    <row r="8" spans="2:4" x14ac:dyDescent="0.25">
      <c r="B8" s="103">
        <v>61.5</v>
      </c>
      <c r="C8" s="103">
        <v>7.98</v>
      </c>
      <c r="D8" s="104">
        <v>3.4260000000000002</v>
      </c>
    </row>
    <row r="9" spans="2:4" x14ac:dyDescent="0.25">
      <c r="B9" s="103">
        <v>61.5</v>
      </c>
      <c r="C9" s="103">
        <v>-0.01</v>
      </c>
      <c r="D9" s="100">
        <v>0.878</v>
      </c>
    </row>
    <row r="10" spans="2:4" x14ac:dyDescent="0.25">
      <c r="B10" s="103">
        <v>61.5</v>
      </c>
      <c r="C10" s="103">
        <v>-10.029999999999999</v>
      </c>
      <c r="D10" s="100">
        <v>-2.262</v>
      </c>
    </row>
    <row r="11" spans="2:4" x14ac:dyDescent="0.25">
      <c r="B11" s="103">
        <v>61.5</v>
      </c>
      <c r="C11" s="103">
        <v>-20.02</v>
      </c>
      <c r="D11" s="100">
        <v>-5.3140000000000001</v>
      </c>
    </row>
    <row r="12" spans="2:4" x14ac:dyDescent="0.25">
      <c r="B12" s="103">
        <v>61.5</v>
      </c>
      <c r="C12" s="105">
        <v>-30.05</v>
      </c>
      <c r="D12" s="102">
        <v>-8.375</v>
      </c>
    </row>
    <row r="13" spans="2:4" x14ac:dyDescent="0.25">
      <c r="B13" s="103">
        <v>62</v>
      </c>
      <c r="C13" s="103">
        <v>7.99</v>
      </c>
      <c r="D13" s="104">
        <v>3.3759999999999999</v>
      </c>
    </row>
    <row r="14" spans="2:4" x14ac:dyDescent="0.25">
      <c r="B14" s="103">
        <v>62</v>
      </c>
      <c r="C14" s="103">
        <v>0</v>
      </c>
      <c r="D14" s="100">
        <v>0.83899999999999997</v>
      </c>
    </row>
    <row r="15" spans="2:4" x14ac:dyDescent="0.25">
      <c r="B15" s="103">
        <v>62</v>
      </c>
      <c r="C15" s="103">
        <v>-10.029999999999999</v>
      </c>
      <c r="D15" s="100">
        <v>-2.3029999999999999</v>
      </c>
    </row>
    <row r="16" spans="2:4" x14ac:dyDescent="0.25">
      <c r="B16" s="103">
        <v>62</v>
      </c>
      <c r="C16" s="103">
        <v>-20.03</v>
      </c>
      <c r="D16" s="100">
        <v>-5.3620000000000001</v>
      </c>
    </row>
    <row r="17" spans="2:4" x14ac:dyDescent="0.25">
      <c r="B17" s="103">
        <v>62</v>
      </c>
      <c r="C17" s="105">
        <v>-30.05</v>
      </c>
      <c r="D17" s="102">
        <v>-8.4250000000000007</v>
      </c>
    </row>
    <row r="18" spans="2:4" x14ac:dyDescent="0.25">
      <c r="B18" s="103">
        <v>62.5</v>
      </c>
      <c r="C18" s="103">
        <v>7.98</v>
      </c>
      <c r="D18" s="101">
        <v>3.3290000000000002</v>
      </c>
    </row>
    <row r="19" spans="2:4" x14ac:dyDescent="0.25">
      <c r="B19" s="103">
        <v>62.5</v>
      </c>
      <c r="C19" s="103">
        <v>-0.01</v>
      </c>
      <c r="D19" s="100">
        <v>0.79600000000000004</v>
      </c>
    </row>
    <row r="20" spans="2:4" x14ac:dyDescent="0.25">
      <c r="B20" s="103">
        <v>62.5</v>
      </c>
      <c r="C20" s="103">
        <v>-10.039999999999999</v>
      </c>
      <c r="D20" s="100">
        <v>-2.347</v>
      </c>
    </row>
    <row r="21" spans="2:4" x14ac:dyDescent="0.25">
      <c r="B21" s="103">
        <v>62.5</v>
      </c>
      <c r="C21" s="103">
        <v>-20.03</v>
      </c>
      <c r="D21" s="100">
        <v>-5.4020000000000001</v>
      </c>
    </row>
    <row r="22" spans="2:4" x14ac:dyDescent="0.25">
      <c r="B22" s="103">
        <v>62.5</v>
      </c>
      <c r="C22" s="105">
        <v>-30.06</v>
      </c>
      <c r="D22" s="104">
        <v>-8.4700000000000006</v>
      </c>
    </row>
    <row r="23" spans="2:4" x14ac:dyDescent="0.25">
      <c r="B23" s="103">
        <v>63</v>
      </c>
      <c r="C23" s="103">
        <v>7.98</v>
      </c>
      <c r="D23" s="104">
        <v>3.27</v>
      </c>
    </row>
    <row r="24" spans="2:4" x14ac:dyDescent="0.25">
      <c r="B24" s="103">
        <v>63</v>
      </c>
      <c r="C24" s="103">
        <v>0</v>
      </c>
      <c r="D24" s="100">
        <v>0.74399999999999999</v>
      </c>
    </row>
    <row r="25" spans="2:4" x14ac:dyDescent="0.25">
      <c r="B25" s="103">
        <v>63</v>
      </c>
      <c r="C25" s="103">
        <v>-10.039999999999999</v>
      </c>
      <c r="D25" s="100">
        <v>-2.4020000000000001</v>
      </c>
    </row>
    <row r="26" spans="2:4" x14ac:dyDescent="0.25">
      <c r="B26" s="103">
        <v>63</v>
      </c>
      <c r="C26" s="103">
        <v>-20.03</v>
      </c>
      <c r="D26" s="100">
        <v>-5.4569999999999999</v>
      </c>
    </row>
    <row r="27" spans="2:4" x14ac:dyDescent="0.25">
      <c r="B27" s="103">
        <v>63</v>
      </c>
      <c r="C27" s="105">
        <v>-30.06</v>
      </c>
      <c r="D27" s="102">
        <v>-8.5250000000000004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7"/>
  <sheetViews>
    <sheetView workbookViewId="0">
      <selection activeCell="C2" sqref="C2:D2"/>
    </sheetView>
  </sheetViews>
  <sheetFormatPr baseColWidth="10" defaultRowHeight="15" x14ac:dyDescent="0.25"/>
  <sheetData>
    <row r="2" spans="2:4" x14ac:dyDescent="0.25">
      <c r="B2" s="98" t="s">
        <v>34</v>
      </c>
      <c r="C2" s="98" t="s">
        <v>0</v>
      </c>
      <c r="D2" s="98" t="s">
        <v>24</v>
      </c>
    </row>
    <row r="3" spans="2:4" x14ac:dyDescent="0.25">
      <c r="B3" s="99">
        <v>61</v>
      </c>
      <c r="C3" s="106">
        <v>8</v>
      </c>
      <c r="D3" s="12">
        <v>3.4020000000000001</v>
      </c>
    </row>
    <row r="4" spans="2:4" x14ac:dyDescent="0.25">
      <c r="B4" s="99">
        <v>61</v>
      </c>
      <c r="C4" s="106">
        <v>-0.01</v>
      </c>
      <c r="D4" s="12">
        <v>0.877</v>
      </c>
    </row>
    <row r="5" spans="2:4" x14ac:dyDescent="0.25">
      <c r="B5" s="99">
        <v>61</v>
      </c>
      <c r="C5" s="106">
        <v>-10.029999999999999</v>
      </c>
      <c r="D5" s="12">
        <v>-2.2669999999999999</v>
      </c>
    </row>
    <row r="6" spans="2:4" x14ac:dyDescent="0.25">
      <c r="B6" s="99">
        <v>61</v>
      </c>
      <c r="C6" s="106">
        <v>-20.03</v>
      </c>
      <c r="D6" s="12">
        <v>-5.34</v>
      </c>
    </row>
    <row r="7" spans="2:4" x14ac:dyDescent="0.25">
      <c r="B7" s="99">
        <v>61</v>
      </c>
      <c r="C7" s="12">
        <v>-30.04</v>
      </c>
      <c r="D7" s="12">
        <v>-8.41</v>
      </c>
    </row>
    <row r="8" spans="2:4" x14ac:dyDescent="0.25">
      <c r="B8" s="103">
        <v>61.5</v>
      </c>
      <c r="C8" s="106">
        <v>8</v>
      </c>
      <c r="D8" s="106">
        <v>3.3759999999999999</v>
      </c>
    </row>
    <row r="9" spans="2:4" x14ac:dyDescent="0.25">
      <c r="B9" s="103">
        <v>61.5</v>
      </c>
      <c r="C9" s="106">
        <v>0.01</v>
      </c>
      <c r="D9" s="12">
        <v>0.85599999999999998</v>
      </c>
    </row>
    <row r="10" spans="2:4" x14ac:dyDescent="0.25">
      <c r="B10" s="103">
        <v>61.5</v>
      </c>
      <c r="C10" s="106">
        <v>-10.029999999999999</v>
      </c>
      <c r="D10" s="12">
        <v>-2.2909999999999999</v>
      </c>
    </row>
    <row r="11" spans="2:4" x14ac:dyDescent="0.25">
      <c r="B11" s="103">
        <v>61.5</v>
      </c>
      <c r="C11" s="106">
        <v>-20.03</v>
      </c>
      <c r="D11" s="12">
        <v>-5.367</v>
      </c>
    </row>
    <row r="12" spans="2:4" x14ac:dyDescent="0.25">
      <c r="B12" s="103">
        <v>61.5</v>
      </c>
      <c r="C12" s="12">
        <v>-30.05</v>
      </c>
      <c r="D12" s="12">
        <v>-8.44</v>
      </c>
    </row>
    <row r="13" spans="2:4" x14ac:dyDescent="0.25">
      <c r="B13" s="103">
        <v>62</v>
      </c>
      <c r="C13" s="106">
        <v>8.01</v>
      </c>
      <c r="D13" s="106">
        <v>3.339</v>
      </c>
    </row>
    <row r="14" spans="2:4" x14ac:dyDescent="0.25">
      <c r="B14" s="103">
        <v>62</v>
      </c>
      <c r="C14" s="106">
        <v>0.01</v>
      </c>
      <c r="D14" s="12">
        <v>0.82399999999999995</v>
      </c>
    </row>
    <row r="15" spans="2:4" x14ac:dyDescent="0.25">
      <c r="B15" s="103">
        <v>62</v>
      </c>
      <c r="C15" s="106">
        <v>-10.039999999999999</v>
      </c>
      <c r="D15" s="12">
        <v>-2.3239999999999998</v>
      </c>
    </row>
    <row r="16" spans="2:4" x14ac:dyDescent="0.25">
      <c r="B16" s="103">
        <v>62</v>
      </c>
      <c r="C16" s="106">
        <v>-20.03</v>
      </c>
      <c r="D16" s="12">
        <v>-5.3959999999999999</v>
      </c>
    </row>
    <row r="17" spans="2:4" x14ac:dyDescent="0.25">
      <c r="B17" s="103">
        <v>62</v>
      </c>
      <c r="C17" s="12">
        <v>-30.06</v>
      </c>
      <c r="D17" s="12">
        <v>-8.4649999999999999</v>
      </c>
    </row>
    <row r="18" spans="2:4" x14ac:dyDescent="0.25">
      <c r="B18" s="103">
        <v>62.5</v>
      </c>
      <c r="C18" s="106">
        <v>8</v>
      </c>
      <c r="D18" s="106">
        <v>3.298</v>
      </c>
    </row>
    <row r="19" spans="2:4" x14ac:dyDescent="0.25">
      <c r="B19" s="103">
        <v>62.5</v>
      </c>
      <c r="C19" s="106">
        <v>-0.02</v>
      </c>
      <c r="D19" s="12">
        <v>0.78700000000000003</v>
      </c>
    </row>
    <row r="20" spans="2:4" x14ac:dyDescent="0.25">
      <c r="B20" s="103">
        <v>62.5</v>
      </c>
      <c r="C20" s="106">
        <v>-10.039999999999999</v>
      </c>
      <c r="D20" s="12">
        <v>-2.3620000000000001</v>
      </c>
    </row>
    <row r="21" spans="2:4" x14ac:dyDescent="0.25">
      <c r="B21" s="103">
        <v>62.5</v>
      </c>
      <c r="C21" s="106">
        <v>-20.03</v>
      </c>
      <c r="D21" s="12">
        <v>-5.4320000000000004</v>
      </c>
    </row>
    <row r="22" spans="2:4" x14ac:dyDescent="0.25">
      <c r="B22" s="103">
        <v>62.5</v>
      </c>
      <c r="C22" s="12">
        <v>-30.01</v>
      </c>
      <c r="D22" s="12">
        <v>-8.4649999999999999</v>
      </c>
    </row>
    <row r="23" spans="2:4" x14ac:dyDescent="0.25">
      <c r="B23" s="103">
        <v>63</v>
      </c>
      <c r="C23" s="106">
        <v>8</v>
      </c>
      <c r="D23" s="106">
        <v>3.238</v>
      </c>
    </row>
    <row r="24" spans="2:4" x14ac:dyDescent="0.25">
      <c r="B24" s="103">
        <v>63</v>
      </c>
      <c r="C24" s="106">
        <v>-0.02</v>
      </c>
      <c r="D24" s="12">
        <v>0.72299999999999998</v>
      </c>
    </row>
    <row r="25" spans="2:4" x14ac:dyDescent="0.25">
      <c r="B25" s="103">
        <v>63</v>
      </c>
      <c r="C25" s="106">
        <v>-10.07</v>
      </c>
      <c r="D25" s="12">
        <v>-2.4249999999999998</v>
      </c>
    </row>
    <row r="26" spans="2:4" x14ac:dyDescent="0.25">
      <c r="B26" s="103">
        <v>63</v>
      </c>
      <c r="C26" s="106">
        <v>-20.03</v>
      </c>
      <c r="D26" s="12">
        <v>-5.4939999999999998</v>
      </c>
    </row>
    <row r="27" spans="2:4" x14ac:dyDescent="0.25">
      <c r="B27" s="103">
        <v>63</v>
      </c>
      <c r="C27" s="12">
        <v>-30.06</v>
      </c>
      <c r="D27" s="12">
        <v>-8.56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7"/>
  <sheetViews>
    <sheetView workbookViewId="0">
      <selection activeCell="H8" sqref="H8"/>
    </sheetView>
  </sheetViews>
  <sheetFormatPr baseColWidth="10" defaultRowHeight="15" x14ac:dyDescent="0.25"/>
  <sheetData>
    <row r="2" spans="2:4" x14ac:dyDescent="0.25">
      <c r="B2" s="98" t="s">
        <v>34</v>
      </c>
      <c r="C2" s="98" t="s">
        <v>0</v>
      </c>
      <c r="D2" s="98" t="s">
        <v>24</v>
      </c>
    </row>
    <row r="3" spans="2:4" x14ac:dyDescent="0.25">
      <c r="B3" s="99">
        <v>61</v>
      </c>
      <c r="C3" s="106">
        <v>8</v>
      </c>
      <c r="D3" s="12">
        <v>9.65</v>
      </c>
    </row>
    <row r="4" spans="2:4" x14ac:dyDescent="0.25">
      <c r="B4" s="99">
        <v>61</v>
      </c>
      <c r="C4" s="106">
        <v>-0.01</v>
      </c>
      <c r="D4" s="12">
        <v>9.0500000000000007</v>
      </c>
    </row>
    <row r="5" spans="2:4" x14ac:dyDescent="0.25">
      <c r="B5" s="99">
        <v>61</v>
      </c>
      <c r="C5" s="106">
        <v>-10.029999999999999</v>
      </c>
      <c r="D5" s="12">
        <v>8.3000000000000007</v>
      </c>
    </row>
    <row r="6" spans="2:4" x14ac:dyDescent="0.25">
      <c r="B6" s="99">
        <v>61</v>
      </c>
      <c r="C6" s="106">
        <v>-20.03</v>
      </c>
      <c r="D6" s="12">
        <v>7.5</v>
      </c>
    </row>
    <row r="7" spans="2:4" x14ac:dyDescent="0.25">
      <c r="B7" s="99">
        <v>61</v>
      </c>
      <c r="C7" s="12">
        <v>-30.04</v>
      </c>
      <c r="D7" s="12">
        <v>6.75</v>
      </c>
    </row>
    <row r="8" spans="2:4" x14ac:dyDescent="0.25">
      <c r="B8" s="103">
        <v>61.5</v>
      </c>
      <c r="C8" s="106">
        <v>8</v>
      </c>
      <c r="D8" s="106">
        <v>9.65</v>
      </c>
    </row>
    <row r="9" spans="2:4" x14ac:dyDescent="0.25">
      <c r="B9" s="103">
        <v>61.5</v>
      </c>
      <c r="C9" s="106">
        <v>-0.01</v>
      </c>
      <c r="D9" s="12">
        <v>9.0500000000000007</v>
      </c>
    </row>
    <row r="10" spans="2:4" x14ac:dyDescent="0.25">
      <c r="B10" s="103">
        <v>61.5</v>
      </c>
      <c r="C10" s="106">
        <v>-10.029999999999999</v>
      </c>
      <c r="D10" s="12">
        <v>8.27</v>
      </c>
    </row>
    <row r="11" spans="2:4" x14ac:dyDescent="0.25">
      <c r="B11" s="103">
        <v>61.5</v>
      </c>
      <c r="C11" s="106">
        <v>-20.02</v>
      </c>
      <c r="D11" s="12">
        <v>7.5</v>
      </c>
    </row>
    <row r="12" spans="2:4" x14ac:dyDescent="0.25">
      <c r="B12" s="103">
        <v>61.5</v>
      </c>
      <c r="C12" s="12">
        <v>-30.04</v>
      </c>
      <c r="D12" s="12">
        <v>6.72</v>
      </c>
    </row>
    <row r="13" spans="2:4" x14ac:dyDescent="0.25">
      <c r="B13" s="103">
        <v>62</v>
      </c>
      <c r="C13" s="106">
        <v>8.01</v>
      </c>
      <c r="D13" s="106">
        <v>9.6300000000000008</v>
      </c>
    </row>
    <row r="14" spans="2:4" x14ac:dyDescent="0.25">
      <c r="B14" s="103">
        <v>62</v>
      </c>
      <c r="C14" s="106">
        <v>0.01</v>
      </c>
      <c r="D14" s="12">
        <v>9.0399999999999991</v>
      </c>
    </row>
    <row r="15" spans="2:4" x14ac:dyDescent="0.25">
      <c r="B15" s="103">
        <v>62</v>
      </c>
      <c r="C15" s="106">
        <v>-10.039999999999999</v>
      </c>
      <c r="D15" s="12">
        <v>8.26</v>
      </c>
    </row>
    <row r="16" spans="2:4" x14ac:dyDescent="0.25">
      <c r="B16" s="103">
        <v>62</v>
      </c>
      <c r="C16" s="106">
        <v>-20.02</v>
      </c>
      <c r="D16" s="12">
        <v>7.48</v>
      </c>
    </row>
    <row r="17" spans="2:4" x14ac:dyDescent="0.25">
      <c r="B17" s="103">
        <v>62</v>
      </c>
      <c r="C17" s="12">
        <v>-30.03</v>
      </c>
      <c r="D17" s="12">
        <v>6.72</v>
      </c>
    </row>
    <row r="18" spans="2:4" x14ac:dyDescent="0.25">
      <c r="B18" s="103">
        <v>62.5</v>
      </c>
      <c r="C18" s="106">
        <v>8</v>
      </c>
      <c r="D18" s="106">
        <v>9.6300000000000008</v>
      </c>
    </row>
    <row r="19" spans="2:4" x14ac:dyDescent="0.25">
      <c r="B19" s="103">
        <v>62.5</v>
      </c>
      <c r="C19" s="107">
        <v>0</v>
      </c>
      <c r="D19" s="12">
        <v>9.02</v>
      </c>
    </row>
    <row r="20" spans="2:4" x14ac:dyDescent="0.25">
      <c r="B20" s="103">
        <v>62.5</v>
      </c>
      <c r="C20" s="106">
        <v>-10.029999999999999</v>
      </c>
      <c r="D20" s="12">
        <v>8.26</v>
      </c>
    </row>
    <row r="21" spans="2:4" x14ac:dyDescent="0.25">
      <c r="B21" s="103">
        <v>62.5</v>
      </c>
      <c r="C21" s="106">
        <v>-20.02</v>
      </c>
      <c r="D21" s="12">
        <v>7.47</v>
      </c>
    </row>
    <row r="22" spans="2:4" x14ac:dyDescent="0.25">
      <c r="B22" s="103">
        <v>62.5</v>
      </c>
      <c r="C22" s="12">
        <v>-30.05</v>
      </c>
      <c r="D22" s="12">
        <v>6.71</v>
      </c>
    </row>
    <row r="23" spans="2:4" x14ac:dyDescent="0.25">
      <c r="B23" s="103">
        <v>63</v>
      </c>
      <c r="C23" s="106">
        <v>8.01</v>
      </c>
      <c r="D23" s="106">
        <v>9.6199999999999992</v>
      </c>
    </row>
    <row r="24" spans="2:4" x14ac:dyDescent="0.25">
      <c r="B24" s="103">
        <v>63</v>
      </c>
      <c r="C24" s="106">
        <v>-0.02</v>
      </c>
      <c r="D24" s="12">
        <v>9.01</v>
      </c>
    </row>
    <row r="25" spans="2:4" x14ac:dyDescent="0.25">
      <c r="B25" s="103">
        <v>63</v>
      </c>
      <c r="C25" s="106">
        <v>-10.029999999999999</v>
      </c>
      <c r="D25" s="12">
        <v>8.25</v>
      </c>
    </row>
    <row r="26" spans="2:4" x14ac:dyDescent="0.25">
      <c r="B26" s="103">
        <v>63</v>
      </c>
      <c r="C26" s="106">
        <v>-20.02</v>
      </c>
      <c r="D26" s="12">
        <v>7.46</v>
      </c>
    </row>
    <row r="27" spans="2:4" x14ac:dyDescent="0.25">
      <c r="B27" s="103">
        <v>63</v>
      </c>
      <c r="C27" s="12">
        <v>-30.05</v>
      </c>
      <c r="D27" s="12">
        <v>6.7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cation_x0020_status xmlns="0e656187-b300-4fb0-8bf4-3a50f872073c"/>
    <Previous_x0020_publication_x0020_status xmlns="0e656187-b300-4fb0-8bf4-3a50f872073c" xsi:nil="true"/>
    <Document_x0020_Id xmlns="0e656187-b300-4fb0-8bf4-3a50f872073c" xsi:nil="true"/>
    <Document_x0020_Nature xmlns="0e656187-b300-4fb0-8bf4-3a50f872073c" xsi:nil="true"/>
    <Description xmlns="0e656187-b300-4fb0-8bf4-3a50f872073c" xsi:nil="true"/>
    <External_x0020_reference xmlns="0e656187-b300-4fb0-8bf4-3a50f872073c" xsi:nil="true"/>
    <Auteur xmlns="0e656187-b300-4fb0-8bf4-3a50f872073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Content" ma:contentTypeID="0x0101006901401DB6EC4D60A58B9213C1E01484" ma:contentTypeVersion="1" ma:contentTypeDescription="" ma:contentTypeScope="" ma:versionID="84a7f6b9a9324c93f7c429fe637c4145">
  <xsd:schema xmlns:xsd="http://www.w3.org/2001/XMLSchema" xmlns:p="http://schemas.microsoft.com/office/2006/metadata/properties" xmlns:ns2="0e656187-b300-4fb0-8bf4-3a50f872073c" targetNamespace="http://schemas.microsoft.com/office/2006/metadata/properties" ma:root="true" ma:fieldsID="d82bb511108d8e269345fc9bd5c1ab5b" ns2:_="">
    <xsd:import namespace="0e656187-b300-4fb0-8bf4-3a50f872073c"/>
    <xsd:element name="properties">
      <xsd:complexType>
        <xsd:sequence>
          <xsd:element name="documentManagement">
            <xsd:complexType>
              <xsd:all>
                <xsd:element ref="ns2:Publication_x0020_status"/>
                <xsd:element ref="ns2:Previous_x0020_publication_x0020_status" minOccurs="0"/>
                <xsd:element ref="ns2:Document_x0020_Id" minOccurs="0"/>
                <xsd:element ref="ns2:Document_x0020_Nature" minOccurs="0"/>
                <xsd:element ref="ns2:Description" minOccurs="0"/>
                <xsd:element ref="ns2:External_x0020_reference" minOccurs="0"/>
                <xsd:element ref="ns2:Auteu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e656187-b300-4fb0-8bf4-3a50f872073c" elementFormDefault="qualified">
    <xsd:import namespace="http://schemas.microsoft.com/office/2006/documentManagement/types"/>
    <xsd:element name="Publication_x0020_status" ma:index="8" ma:displayName="Publication status" ma:format="Dropdown" ma:internalName="Publication_x0020_status">
      <xsd:simpleType>
        <xsd:restriction base="dms:Choice">
          <xsd:enumeration value="draft"/>
          <xsd:enumeration value="applicable"/>
          <xsd:enumeration value="approval_in_progress"/>
          <xsd:enumeration value="approved"/>
          <xsd:enumeration value="obsolete"/>
          <xsd:enumeration value="archived"/>
        </xsd:restriction>
      </xsd:simpleType>
    </xsd:element>
    <xsd:element name="Previous_x0020_publication_x0020_status" ma:index="9" nillable="true" ma:displayName="Previous publication status" ma:internalName="Previous_x0020_publication_x0020_status">
      <xsd:simpleType>
        <xsd:restriction base="dms:Text">
</xsd:restriction>
      </xsd:simpleType>
    </xsd:element>
    <xsd:element name="Document_x0020_Id" ma:readOnly="true" ma:index="10" nillable="true" ma:displayName="Document Id" ma:internalName="Document_x0020_Id">
      <xsd:simpleType>
        <xsd:restriction base="dms:Text">
</xsd:restriction>
      </xsd:simpleType>
    </xsd:element>
    <xsd:element name="Document_x0020_Nature" ma:index="11" nillable="true" ma:displayName="Document Nature" ma:internalName="Document_x0020_Nature">
      <xsd:simpleType>
        <xsd:restriction base="dms:Text">
</xsd:restriction>
      </xsd:simpleType>
    </xsd:element>
    <xsd:element name="Description" ma:index="12" nillable="true" ma:displayName="Description" ma:internalName="Description">
      <xsd:simpleType>
        <xsd:restriction base="dms:Note">
</xsd:restriction>
      </xsd:simpleType>
    </xsd:element>
    <xsd:element name="External_x0020_reference" ma:index="13" nillable="true" ma:displayName="External reference" ma:internalName="External_x0020_reference">
      <xsd:simpleType>
        <xsd:restriction base="dms:Text">
</xsd:restriction>
      </xsd:simpleType>
    </xsd:element>
    <xsd:element name="Auteur" ma:index="14" nillable="true" ma:displayName="Auteur" ma:internalName="Auteur">
      <xsd:simpleType>
        <xsd:restriction base="dms:Text">
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-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/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9F6FD7CB-B586-464C-BDD6-12B7E8C1F0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D92AFF-EFBD-4055-BB7F-3E488A37F088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0e656187-b300-4fb0-8bf4-3a50f872073c"/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8A2C8B1-C7B5-41B8-A4D8-34A791B1BF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656187-b300-4fb0-8bf4-3a50f872073c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Feuille3</vt:lpstr>
      <vt:lpstr>SSA84_TaskB_VoltageProbeV1</vt:lpstr>
      <vt:lpstr>SSA84_TaskB_VoltageProbeV2</vt:lpstr>
      <vt:lpstr>SSA84_TaskB_VoltageProbeV3</vt:lpstr>
    </vt:vector>
  </TitlesOfParts>
  <Company>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DURAND Frédéric 260377</dc:creator>
  <cp:lastModifiedBy>HILLAIRET Julien 218595</cp:lastModifiedBy>
  <cp:revision>1</cp:revision>
  <cp:lastPrinted>2021-10-19T14:07:15Z</cp:lastPrinted>
  <dcterms:created xsi:type="dcterms:W3CDTF">2021-10-19T08:14:44Z</dcterms:created>
  <dcterms:modified xsi:type="dcterms:W3CDTF">2022-01-25T13:03:30Z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CEA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