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OUTROS\(7) Cursos Atualização R\Análise de Clusters\"/>
    </mc:Choice>
  </mc:AlternateContent>
  <xr:revisionPtr revIDLastSave="0" documentId="13_ncr:1_{6FE5DB71-C776-47A5-ABAD-DD962709A805}" xr6:coauthVersionLast="47" xr6:coauthVersionMax="47" xr10:uidLastSave="{00000000-0000-0000-0000-000000000000}"/>
  <bookViews>
    <workbookView xWindow="-120" yWindow="-120" windowWidth="20730" windowHeight="11160" tabRatio="766" xr2:uid="{01D2B33F-7F20-4B13-939E-D5D830AE23AE}"/>
  </bookViews>
  <sheets>
    <sheet name="Medidas de Distâncias" sheetId="1" r:id="rId1"/>
    <sheet name="Hierárquico Single" sheetId="2" r:id="rId2"/>
    <sheet name="Hierárquico Complete" sheetId="3" r:id="rId3"/>
    <sheet name="Hierárquico 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N12" i="1"/>
  <c r="N11" i="1"/>
  <c r="N10" i="1"/>
  <c r="N9" i="1"/>
  <c r="N8" i="1"/>
  <c r="N7" i="1"/>
  <c r="M12" i="1"/>
  <c r="M11" i="1"/>
  <c r="M10" i="1"/>
  <c r="M9" i="1"/>
  <c r="M8" i="1"/>
  <c r="M7" i="1"/>
  <c r="L12" i="1"/>
  <c r="L11" i="1"/>
  <c r="L10" i="1"/>
  <c r="L9" i="1"/>
  <c r="L8" i="1"/>
  <c r="L7" i="1"/>
  <c r="N6" i="1"/>
  <c r="J6" i="1"/>
  <c r="M6" i="1"/>
  <c r="L6" i="1"/>
  <c r="N5" i="1"/>
  <c r="M5" i="1"/>
  <c r="J5" i="1"/>
  <c r="L5" i="1"/>
  <c r="N4" i="1"/>
  <c r="J4" i="1"/>
  <c r="M4" i="1"/>
  <c r="L4" i="1"/>
  <c r="N3" i="1"/>
  <c r="J3" i="1"/>
  <c r="M3" i="1"/>
  <c r="L3" i="1"/>
  <c r="J12" i="1"/>
  <c r="J11" i="1"/>
  <c r="J10" i="1"/>
  <c r="J9" i="1"/>
  <c r="J8" i="1"/>
  <c r="J7" i="1"/>
  <c r="H12" i="1"/>
  <c r="H11" i="1"/>
  <c r="H10" i="1"/>
  <c r="H9" i="1"/>
  <c r="H8" i="1"/>
  <c r="H7" i="1"/>
  <c r="H6" i="1"/>
  <c r="H5" i="1"/>
  <c r="H4" i="1"/>
  <c r="H3" i="1"/>
  <c r="P12" i="1"/>
  <c r="P11" i="1"/>
  <c r="P10" i="1"/>
  <c r="P9" i="1"/>
  <c r="P8" i="1"/>
  <c r="P7" i="1"/>
  <c r="P6" i="1"/>
  <c r="P5" i="1"/>
  <c r="P4" i="1"/>
  <c r="P3" i="1"/>
  <c r="K11" i="1" l="1"/>
  <c r="K10" i="1"/>
  <c r="K8" i="1"/>
  <c r="K12" i="1"/>
  <c r="K3" i="1"/>
  <c r="K5" i="1"/>
  <c r="K9" i="1"/>
  <c r="K4" i="1"/>
  <c r="K7" i="1"/>
  <c r="K6" i="1"/>
  <c r="I5" i="1"/>
  <c r="I4" i="1"/>
  <c r="I3" i="1"/>
  <c r="I6" i="1"/>
  <c r="I11" i="1"/>
  <c r="I10" i="1"/>
  <c r="I12" i="1"/>
  <c r="I7" i="1"/>
  <c r="I9" i="1"/>
  <c r="I8" i="1"/>
</calcChain>
</file>

<file path=xl/sharedStrings.xml><?xml version="1.0" encoding="utf-8"?>
<sst xmlns="http://schemas.openxmlformats.org/spreadsheetml/2006/main" count="161" uniqueCount="66">
  <si>
    <t>Euclidiana</t>
  </si>
  <si>
    <t>Manhattan</t>
  </si>
  <si>
    <t>Chebychev</t>
  </si>
  <si>
    <t>Euclidiana quad.</t>
  </si>
  <si>
    <t>Correlação</t>
  </si>
  <si>
    <t>Pares de Observações</t>
  </si>
  <si>
    <t>Medidas de Distância</t>
  </si>
  <si>
    <t>estudante</t>
  </si>
  <si>
    <t>matemática</t>
  </si>
  <si>
    <t>física</t>
  </si>
  <si>
    <t>química</t>
  </si>
  <si>
    <t>Gabriela</t>
  </si>
  <si>
    <t>Luiz Felipe</t>
  </si>
  <si>
    <t>Patrícia</t>
  </si>
  <si>
    <t>Ovídio</t>
  </si>
  <si>
    <t>Leonor</t>
  </si>
  <si>
    <t>Gabriela - Luiz Felipe</t>
  </si>
  <si>
    <t>Gabriela - Patrícia</t>
  </si>
  <si>
    <t>Gabriela - Ovídio</t>
  </si>
  <si>
    <t>Gabriela - Leonor</t>
  </si>
  <si>
    <t>Luiz Felipe - Patrícia</t>
  </si>
  <si>
    <t>Luiz Felipe - Ovídio</t>
  </si>
  <si>
    <t>Luiz Felipe - Leonor</t>
  </si>
  <si>
    <t>Patrícia - Ovídio</t>
  </si>
  <si>
    <t>Patrícia - Leonor</t>
  </si>
  <si>
    <t>Ovídio - Leonor</t>
  </si>
  <si>
    <t>Canberra</t>
  </si>
  <si>
    <t>(*) ATENÇÃO: COMO AS VARIÁVEIS ESTÃO NA MESMA ESCALA, NÃO SERÁ APLICADO O ZSCORE ANTES DO CÁLCULO. VERIFICAR CASO A CASO.</t>
  </si>
  <si>
    <t>Chebychev 1</t>
  </si>
  <si>
    <t>Chebychev 2</t>
  </si>
  <si>
    <t>Chebychev 3</t>
  </si>
  <si>
    <t>1º Estágio</t>
  </si>
  <si>
    <t>2º Estágio</t>
  </si>
  <si>
    <t>Gabriela - Ovídio - Leonor</t>
  </si>
  <si>
    <t>Combinação</t>
  </si>
  <si>
    <t>Cluster Resultante</t>
  </si>
  <si>
    <t>3º Estágio</t>
  </si>
  <si>
    <t>Gabriela - Ovídio - Leonor - Patrícia</t>
  </si>
  <si>
    <t>Distância</t>
  </si>
  <si>
    <t>4º Estágio</t>
  </si>
  <si>
    <t>Gabriela - Ovídio - Leonor - Patrícia - Luiz Felipe</t>
  </si>
  <si>
    <t>Single Linkage</t>
  </si>
  <si>
    <t>Complete Linkage</t>
  </si>
  <si>
    <t>d(Gabriela-Ovídio) = menor = 3,71</t>
  </si>
  <si>
    <t>d(Gabriela-Ovídio)Luiz Felipe = (10,13 + 10,29) / 2 = 10,21</t>
  </si>
  <si>
    <t>d(Gabriela-Ovídio)Luiz Felipe = (8,42 + 6,58) / 2 = 7,50</t>
  </si>
  <si>
    <t>d(Gabriela-Ovídio)Leonor = (4,17 + 5,47) / 2 = 4,82</t>
  </si>
  <si>
    <t>Média</t>
  </si>
  <si>
    <t>d(Gabriela-Ovídio-Leonor) Luiz Felipe = (10,13 + 10,29 + 8,22) / 3 = 9,54</t>
  </si>
  <si>
    <t>d(Gabriela-Ovídio-Leonor) Patrícia = (8,42 + 6,58 + 6,04) / 3 = 7,01</t>
  </si>
  <si>
    <t>d(Gabriela-Ovídio-Leonor-Patrícia)Luiz Felipe = (10,13 + 10,29 + 8,22 + 7,19) / 4 = 8,95</t>
  </si>
  <si>
    <t>d(Gabriela-Ovídio)Luiz Felipe = mín {10,13; 10,29} = 10,13</t>
  </si>
  <si>
    <t>d(Gabriela-Ovídio)Patrícia = mín {8,42; 6,58} = 6,58</t>
  </si>
  <si>
    <t>d(Gabriela-Ovídio)Leonor = mín {4,17; 5,47} = 4,17</t>
  </si>
  <si>
    <t>d(Gabriela-Ovídio-Leonor)Luiz Felipe = mín {10,13; 10,29; 8,22} = 8,22</t>
  </si>
  <si>
    <t>d(Gabriela-Ovídio-Leonor)Patrícia = mín {8,42; 6,58; 6,04} = 6,04</t>
  </si>
  <si>
    <t>d(Gabriela-Ovídio-Leonor-Patrícia) Luiz Felipe = mín {10,13; 10,29; 8,22; 7,19} = 7,19</t>
  </si>
  <si>
    <t>d(Gabriela-Ovídio)Luiz Felipe = máx {10,13; 10,29} = 10,29</t>
  </si>
  <si>
    <t>d(Gabriela-Ovídio)Patrícia = máx {8,42; 6,58} = 8,42</t>
  </si>
  <si>
    <t>d(Gabriela-Ovídio)Leonor = máx {4,17; 5,47} = 5,47</t>
  </si>
  <si>
    <t>d(Gabriela-Ovídio-Leonor)Luiz Felipe = máx {10,13; 10,29; 8,22} = 10,29</t>
  </si>
  <si>
    <t>d(Gabriela-Ovídio-Leonor)Patrícia = máx {8,42; 6,58; 6,04} = 8,42</t>
  </si>
  <si>
    <t>* No 3º Estágio, como a distância entre as observações individuais é menor, forma-se um novo cluster</t>
  </si>
  <si>
    <t>d(Gabriela-Ovídio-Leonor) (Luiz Felipe-Patrícia) = máx {10,13; 8,42; 10,29; 6,58; 8,22; 6,04} = 10,29</t>
  </si>
  <si>
    <t>Opções disponíveis (clusters e observações)</t>
  </si>
  <si>
    <t>Average Linkage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</si>
</sst>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2" borderId="7" xfId="0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/>
    </xf>
    <xf numFmtId="0" fontId="0" fillId="13" borderId="8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21BA-3427-42F6-8D43-8A37D6591582}">
  <dimension ref="A1:P12"/>
  <sheetViews>
    <sheetView showGridLines="0" tabSelected="1" zoomScale="85" zoomScaleNormal="85" workbookViewId="0"/>
  </sheetViews>
  <sheetFormatPr defaultRowHeight="15" outlineLevelCol="1" x14ac:dyDescent="0.25"/>
  <cols>
    <col min="1" max="4" width="16.7109375" style="2" customWidth="1"/>
    <col min="5" max="5" width="5.7109375" style="2" customWidth="1"/>
    <col min="6" max="6" width="17.7109375" style="2" customWidth="1"/>
    <col min="7" max="7" width="21.7109375" style="2" customWidth="1"/>
    <col min="8" max="11" width="17.7109375" style="2" customWidth="1"/>
    <col min="12" max="14" width="17.7109375" style="2" hidden="1" customWidth="1" outlineLevel="1"/>
    <col min="15" max="15" width="17.7109375" style="2" customWidth="1" collapsed="1"/>
    <col min="16" max="16" width="17.7109375" style="2" customWidth="1"/>
    <col min="17" max="16384" width="9.140625" style="2"/>
  </cols>
  <sheetData>
    <row r="1" spans="1:16" x14ac:dyDescent="0.25">
      <c r="A1" s="6" t="s">
        <v>7</v>
      </c>
      <c r="B1" s="6" t="s">
        <v>8</v>
      </c>
      <c r="C1" s="6" t="s">
        <v>9</v>
      </c>
      <c r="D1" s="6" t="s">
        <v>10</v>
      </c>
      <c r="H1" s="27" t="s">
        <v>6</v>
      </c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1" t="s">
        <v>11</v>
      </c>
      <c r="B2" s="3">
        <v>3.7</v>
      </c>
      <c r="C2" s="3">
        <v>2.7</v>
      </c>
      <c r="D2" s="3">
        <v>9.1</v>
      </c>
      <c r="G2" s="5"/>
      <c r="H2" s="6" t="s">
        <v>3</v>
      </c>
      <c r="I2" s="6" t="s">
        <v>0</v>
      </c>
      <c r="J2" s="6" t="s">
        <v>1</v>
      </c>
      <c r="K2" s="6" t="s">
        <v>2</v>
      </c>
      <c r="L2" s="6" t="s">
        <v>28</v>
      </c>
      <c r="M2" s="6" t="s">
        <v>29</v>
      </c>
      <c r="N2" s="6" t="s">
        <v>30</v>
      </c>
      <c r="O2" s="6" t="s">
        <v>26</v>
      </c>
      <c r="P2" s="6" t="s">
        <v>4</v>
      </c>
    </row>
    <row r="3" spans="1:16" x14ac:dyDescent="0.25">
      <c r="A3" s="1" t="s">
        <v>12</v>
      </c>
      <c r="B3" s="3">
        <v>7.8</v>
      </c>
      <c r="C3" s="3">
        <v>8</v>
      </c>
      <c r="D3" s="3">
        <v>1.5</v>
      </c>
      <c r="F3" s="28" t="s">
        <v>5</v>
      </c>
      <c r="G3" s="6" t="s">
        <v>16</v>
      </c>
      <c r="H3" s="8">
        <f>($B$2-B3)^2+($C$2-C3)^2+($D$2-D3)^2</f>
        <v>102.66</v>
      </c>
      <c r="I3" s="8">
        <f>SQRT(H3)</f>
        <v>10.132127121192273</v>
      </c>
      <c r="J3" s="8">
        <f>ABS($B$2-B3)+ABS($C$2-C3)+ABS($D$2-D3)</f>
        <v>17</v>
      </c>
      <c r="K3" s="8">
        <f t="shared" ref="K3:K12" si="0">LARGE(L3:N3,1)</f>
        <v>7.6</v>
      </c>
      <c r="L3" s="8">
        <f>ABS($B$2-B3)</f>
        <v>4.0999999999999996</v>
      </c>
      <c r="M3" s="8">
        <f>ABS($C$2-C3)</f>
        <v>5.3</v>
      </c>
      <c r="N3" s="8">
        <f>ABS($D$2-D3)</f>
        <v>7.6</v>
      </c>
      <c r="O3" s="8">
        <f>(ABS($B$2-B3)/($B$2+B3))+(ABS($C$2-C3)/($C$2+C3))+(ABS($D$2-D3)/($D$2+D3))</f>
        <v>1.5688299740096447</v>
      </c>
      <c r="P3" s="9">
        <f>CORREL($B$2:$D$2,B3:D3)</f>
        <v>-0.99296501909720247</v>
      </c>
    </row>
    <row r="4" spans="1:16" x14ac:dyDescent="0.25">
      <c r="A4" s="1" t="s">
        <v>13</v>
      </c>
      <c r="B4" s="3">
        <v>8.9</v>
      </c>
      <c r="C4" s="3">
        <v>1</v>
      </c>
      <c r="D4" s="3">
        <v>2.7</v>
      </c>
      <c r="F4" s="28"/>
      <c r="G4" s="6" t="s">
        <v>17</v>
      </c>
      <c r="H4" s="8">
        <f>($B$2-B4)^2+($C$2-C4)^2+($D$2-D4)^2</f>
        <v>70.89</v>
      </c>
      <c r="I4" s="8">
        <f>SQRT(H4)</f>
        <v>8.4196199439167092</v>
      </c>
      <c r="J4" s="8">
        <f>ABS($B$2-B4)+ABS($C$2-C4)+ABS($D$2-D4)</f>
        <v>13.3</v>
      </c>
      <c r="K4" s="8">
        <f t="shared" si="0"/>
        <v>6.3999999999999995</v>
      </c>
      <c r="L4" s="8">
        <f>ABS($B$2-B4)</f>
        <v>5.2</v>
      </c>
      <c r="M4" s="8">
        <f>ABS($C$2-C4)</f>
        <v>1.7000000000000002</v>
      </c>
      <c r="N4" s="8">
        <f>ABS($D$2-D4)</f>
        <v>6.3999999999999995</v>
      </c>
      <c r="O4" s="8">
        <f>(ABS($B$2-B4)/($B$2+B4))+(ABS($C$2-C4)/($C$2+C4))+(ABS($D$2-D4)/($D$2+D4))</f>
        <v>1.4145307535138043</v>
      </c>
      <c r="P4" s="9">
        <f>CORREL($B$2:$D$2,B4:D4)</f>
        <v>-0.17113874344552457</v>
      </c>
    </row>
    <row r="5" spans="1:16" x14ac:dyDescent="0.25">
      <c r="A5" s="1" t="s">
        <v>14</v>
      </c>
      <c r="B5" s="3">
        <v>7</v>
      </c>
      <c r="C5" s="3">
        <v>1</v>
      </c>
      <c r="D5" s="3">
        <v>9</v>
      </c>
      <c r="F5" s="28"/>
      <c r="G5" s="6" t="s">
        <v>18</v>
      </c>
      <c r="H5" s="8">
        <f>($B$2-B5)^2+($C$2-C5)^2+($D$2-D5)^2</f>
        <v>13.79</v>
      </c>
      <c r="I5" s="8">
        <f t="shared" ref="I5:I12" si="1">SQRT(H5)</f>
        <v>3.7134889255254282</v>
      </c>
      <c r="J5" s="8">
        <f>ABS($B$2-B5)+ABS($C$2-C5)+ABS($D$2-D5)</f>
        <v>5.0999999999999996</v>
      </c>
      <c r="K5" s="8">
        <f t="shared" si="0"/>
        <v>3.3</v>
      </c>
      <c r="L5" s="8">
        <f>ABS($B$2-B5)</f>
        <v>3.3</v>
      </c>
      <c r="M5" s="8">
        <f>ABS($C$2-C5)</f>
        <v>1.7000000000000002</v>
      </c>
      <c r="N5" s="8">
        <f>ABS($D$2-D5)</f>
        <v>9.9999999999999645E-2</v>
      </c>
      <c r="O5" s="8">
        <f>(ABS($B$2-B5)/($B$2+B5))+(ABS($C$2-C5)/($C$2+C5))+(ABS($D$2-D5)/($D$2+D5))</f>
        <v>0.77339553629118352</v>
      </c>
      <c r="P5" s="9">
        <f>CORREL($B$2:$D$2,B5:D5)</f>
        <v>0.79067201754929173</v>
      </c>
    </row>
    <row r="6" spans="1:16" x14ac:dyDescent="0.25">
      <c r="A6" s="1" t="s">
        <v>15</v>
      </c>
      <c r="B6" s="3">
        <v>3.4</v>
      </c>
      <c r="C6" s="3">
        <v>2</v>
      </c>
      <c r="D6" s="3">
        <v>5</v>
      </c>
      <c r="F6" s="28"/>
      <c r="G6" s="6" t="s">
        <v>19</v>
      </c>
      <c r="H6" s="8">
        <f>($B$2-B6)^2+($C$2-C6)^2+($D$2-D6)^2</f>
        <v>17.39</v>
      </c>
      <c r="I6" s="8">
        <f t="shared" si="1"/>
        <v>4.1701318923986088</v>
      </c>
      <c r="J6" s="8">
        <f>ABS($B$2-B6)+ABS($C$2-C6)+ABS($D$2-D6)</f>
        <v>5.0999999999999996</v>
      </c>
      <c r="K6" s="8">
        <f t="shared" si="0"/>
        <v>4.0999999999999996</v>
      </c>
      <c r="L6" s="8">
        <f>ABS($B$2-B6)</f>
        <v>0.30000000000000027</v>
      </c>
      <c r="M6" s="8">
        <f>ABS($C$2-C6)</f>
        <v>0.70000000000000018</v>
      </c>
      <c r="N6" s="8">
        <f>ABS($D$2-D6)</f>
        <v>4.0999999999999996</v>
      </c>
      <c r="O6" s="8">
        <f>(ABS($B$2-B6)/($B$2+B6))+(ABS($C$2-C6)/($C$2+C6))+(ABS($D$2-D6)/($D$2+D6))</f>
        <v>0.48196983318349818</v>
      </c>
      <c r="P6" s="9">
        <f>CORREL($B$2:$D$2,B6:D6)</f>
        <v>0.94295973506143838</v>
      </c>
    </row>
    <row r="7" spans="1:16" x14ac:dyDescent="0.25">
      <c r="A7" s="4"/>
      <c r="B7" s="4"/>
      <c r="C7" s="4"/>
      <c r="D7" s="4"/>
      <c r="F7" s="28"/>
      <c r="G7" s="6" t="s">
        <v>20</v>
      </c>
      <c r="H7" s="8">
        <f>($B$3-B4)^2+($C$3-C4)^2+($D$3-D4)^2</f>
        <v>51.65</v>
      </c>
      <c r="I7" s="8">
        <f t="shared" si="1"/>
        <v>7.1867934435323795</v>
      </c>
      <c r="J7" s="8">
        <f>ABS($B$3-B4)+ABS($C$3-C4)+ABS($D$3-D4)</f>
        <v>9.3000000000000007</v>
      </c>
      <c r="K7" s="8">
        <f t="shared" si="0"/>
        <v>7</v>
      </c>
      <c r="L7" s="8">
        <f>ABS($B$3-B4)</f>
        <v>1.1000000000000005</v>
      </c>
      <c r="M7" s="8">
        <f>ABS($C$3-C4)</f>
        <v>7</v>
      </c>
      <c r="N7" s="8">
        <f>ABS($D$3-D4)</f>
        <v>1.2000000000000002</v>
      </c>
      <c r="O7" s="8">
        <f>(ABS($B$3-B4)/($B$3+B4))+(ABS($C$3-C4)/($C$3+C4))+(ABS($D$3-D4)/($D$3+D4))</f>
        <v>1.1293603269651176</v>
      </c>
      <c r="P7" s="9">
        <f>CORREL($B$3:$D$3,B4:D4)</f>
        <v>0.28659597335690801</v>
      </c>
    </row>
    <row r="8" spans="1:16" x14ac:dyDescent="0.25">
      <c r="F8" s="28"/>
      <c r="G8" s="6" t="s">
        <v>21</v>
      </c>
      <c r="H8" s="8">
        <f>($B$3-B5)^2+($C$3-C5)^2+($D$3-D5)^2</f>
        <v>105.89</v>
      </c>
      <c r="I8" s="8">
        <f t="shared" si="1"/>
        <v>10.290286682109492</v>
      </c>
      <c r="J8" s="8">
        <f>ABS($B$3-B5)+ABS($C$3-C5)+ABS($D$3-D5)</f>
        <v>15.3</v>
      </c>
      <c r="K8" s="8">
        <f t="shared" si="0"/>
        <v>7.5</v>
      </c>
      <c r="L8" s="8">
        <f>ABS($B$3-B5)</f>
        <v>0.79999999999999982</v>
      </c>
      <c r="M8" s="8">
        <f>ABS($C$3-C5)</f>
        <v>7</v>
      </c>
      <c r="N8" s="8">
        <f>ABS($D$3-D5)</f>
        <v>7.5</v>
      </c>
      <c r="O8" s="8">
        <f>(ABS($B$3-B5)/($B$3+B5))+(ABS($C$3-C5)/($C$3+C5))+(ABS($D$3-D5)/($D$3+D5))</f>
        <v>1.546117546117546</v>
      </c>
      <c r="P8" s="9">
        <f>CORREL($B$3:$D$3,B5:D5)</f>
        <v>-0.71261550423030029</v>
      </c>
    </row>
    <row r="9" spans="1:16" x14ac:dyDescent="0.25">
      <c r="A9" s="26" t="s">
        <v>27</v>
      </c>
      <c r="B9" s="26"/>
      <c r="C9" s="26"/>
      <c r="D9" s="26"/>
      <c r="F9" s="28"/>
      <c r="G9" s="6" t="s">
        <v>22</v>
      </c>
      <c r="H9" s="8">
        <f>($B$3-B6)^2+($C$3-C6)^2+($D$3-D6)^2</f>
        <v>67.61</v>
      </c>
      <c r="I9" s="8">
        <f t="shared" si="1"/>
        <v>8.2225300242686856</v>
      </c>
      <c r="J9" s="8">
        <f>ABS($B$3-B6)+ABS($C$3-C6)+ABS($D$3-D6)</f>
        <v>13.9</v>
      </c>
      <c r="K9" s="8">
        <f t="shared" si="0"/>
        <v>6</v>
      </c>
      <c r="L9" s="8">
        <f>ABS($B$3-B6)</f>
        <v>4.4000000000000004</v>
      </c>
      <c r="M9" s="8">
        <f>ABS($C$3-C6)</f>
        <v>6</v>
      </c>
      <c r="N9" s="8">
        <f>ABS($D$3-D6)</f>
        <v>3.5</v>
      </c>
      <c r="O9" s="8">
        <f>(ABS($B$3-B6)/($B$3+B6))+(ABS($C$3-C6)/($C$3+C6))+(ABS($D$3-D6)/($D$3+D6))</f>
        <v>1.5313186813186812</v>
      </c>
      <c r="P9" s="9">
        <f>CORREL($B$3:$D$3,B6:D6)</f>
        <v>-0.89690717982420121</v>
      </c>
    </row>
    <row r="10" spans="1:16" x14ac:dyDescent="0.25">
      <c r="A10" s="26"/>
      <c r="B10" s="26"/>
      <c r="C10" s="26"/>
      <c r="D10" s="26"/>
      <c r="F10" s="28"/>
      <c r="G10" s="6" t="s">
        <v>23</v>
      </c>
      <c r="H10" s="8">
        <f>($B$4-B5)^2+($C$4-C5)^2+($D$4-D5)^2</f>
        <v>43.3</v>
      </c>
      <c r="I10" s="8">
        <f t="shared" si="1"/>
        <v>6.58027355054484</v>
      </c>
      <c r="J10" s="8">
        <f>ABS($B$4-B5)+ABS($C$4-C5)+ABS($D$4-D5)</f>
        <v>8.1999999999999993</v>
      </c>
      <c r="K10" s="8">
        <f t="shared" si="0"/>
        <v>6.3</v>
      </c>
      <c r="L10" s="8">
        <f>ABS($B$4-B5)</f>
        <v>1.9000000000000004</v>
      </c>
      <c r="M10" s="8">
        <f>ABS($C$4-C5)</f>
        <v>0</v>
      </c>
      <c r="N10" s="8">
        <f>ABS($D$4-D5)</f>
        <v>6.3</v>
      </c>
      <c r="O10" s="8">
        <f>(ABS($B$4-B5)/($B$4+B5))+(ABS($C$4-C5)/($C$4+C5))+(ABS($D$4-D5)/($D$4+D5))</f>
        <v>0.65795839380745036</v>
      </c>
      <c r="P10" s="9">
        <f>CORREL($B$4:$D$4,B5:D5)</f>
        <v>0.46789292446225927</v>
      </c>
    </row>
    <row r="11" spans="1:16" x14ac:dyDescent="0.25">
      <c r="F11" s="28"/>
      <c r="G11" s="6" t="s">
        <v>24</v>
      </c>
      <c r="H11" s="8">
        <f>($B$4-B6)^2+($C$4-C6)^2+($D$4-D6)^2</f>
        <v>36.54</v>
      </c>
      <c r="I11" s="8">
        <f t="shared" si="1"/>
        <v>6.0448325038829651</v>
      </c>
      <c r="J11" s="8">
        <f>ABS($B$4-B6)+ABS($C$4-C6)+ABS($D$4-D6)</f>
        <v>8.8000000000000007</v>
      </c>
      <c r="K11" s="8">
        <f t="shared" si="0"/>
        <v>5.5</v>
      </c>
      <c r="L11" s="8">
        <f>ABS($B$4-B6)</f>
        <v>5.5</v>
      </c>
      <c r="M11" s="8">
        <f>ABS($C$4-C6)</f>
        <v>1</v>
      </c>
      <c r="N11" s="8">
        <f>ABS($D$4-D6)</f>
        <v>2.2999999999999998</v>
      </c>
      <c r="O11" s="8">
        <f>(ABS($B$4-B6)/($B$4+B6))+(ABS($C$4-C6)/($C$4+C6))+(ABS($D$4-D6)/($D$4+D6))</f>
        <v>1.0791891035793475</v>
      </c>
      <c r="P11" s="9">
        <f>CORREL($B$4:$D$4,B6:D6)</f>
        <v>0.16661846227905922</v>
      </c>
    </row>
    <row r="12" spans="1:16" x14ac:dyDescent="0.25">
      <c r="F12" s="28"/>
      <c r="G12" s="6" t="s">
        <v>25</v>
      </c>
      <c r="H12" s="8">
        <f>($B$5-B6)^2+($C$5-C6)^2+($D$5-D6)^2</f>
        <v>29.96</v>
      </c>
      <c r="I12" s="8">
        <f t="shared" si="1"/>
        <v>5.4735728733616034</v>
      </c>
      <c r="J12" s="8">
        <f>ABS($B$5-B6)+ABS($C$5-C6)+ABS($D$5-D6)</f>
        <v>8.6</v>
      </c>
      <c r="K12" s="8">
        <f t="shared" si="0"/>
        <v>4</v>
      </c>
      <c r="L12" s="8">
        <f>ABS($B$5-B6)</f>
        <v>3.6</v>
      </c>
      <c r="M12" s="8">
        <f>ABS($C$5-C6)</f>
        <v>1</v>
      </c>
      <c r="N12" s="8">
        <f>ABS($D$5-D6)</f>
        <v>4</v>
      </c>
      <c r="O12" s="8">
        <f>(ABS($B$5-B6)/($B$5+B6))+(ABS($C$5-C6)/($C$5+C6))+(ABS($D$5-D6)/($D$5+D6))</f>
        <v>0.96520146520146521</v>
      </c>
      <c r="P12" s="9">
        <f>CORREL($B$5:$D$5,B6:D6)</f>
        <v>0.94939072046241124</v>
      </c>
    </row>
  </sheetData>
  <dataConsolidate/>
  <mergeCells count="3">
    <mergeCell ref="A9:D10"/>
    <mergeCell ref="H1:P1"/>
    <mergeCell ref="F3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8A0-F8C5-4918-8AD5-57E6737BF346}">
  <dimension ref="B1:I17"/>
  <sheetViews>
    <sheetView showGridLines="0" zoomScale="85" zoomScaleNormal="85" workbookViewId="0"/>
  </sheetViews>
  <sheetFormatPr defaultRowHeight="15" x14ac:dyDescent="0.25"/>
  <cols>
    <col min="1" max="1" width="5.7109375" style="2" customWidth="1"/>
    <col min="2" max="2" width="17.7109375" style="2" customWidth="1"/>
    <col min="3" max="3" width="21.7109375" style="2" customWidth="1"/>
    <col min="4" max="4" width="17.7109375" style="2" customWidth="1"/>
    <col min="5" max="5" width="9.140625" style="2"/>
    <col min="6" max="6" width="16" style="11" customWidth="1"/>
    <col min="7" max="7" width="16" style="2" customWidth="1"/>
    <col min="8" max="8" width="20.7109375" style="11" customWidth="1"/>
    <col min="9" max="9" width="50.7109375" style="11" customWidth="1"/>
    <col min="10" max="16384" width="9.140625" style="2"/>
  </cols>
  <sheetData>
    <row r="1" spans="2:9" x14ac:dyDescent="0.25">
      <c r="D1" s="7" t="s">
        <v>38</v>
      </c>
      <c r="F1" s="30" t="s">
        <v>41</v>
      </c>
      <c r="G1" s="31"/>
      <c r="H1" s="29" t="s">
        <v>34</v>
      </c>
      <c r="I1" s="29" t="s">
        <v>35</v>
      </c>
    </row>
    <row r="2" spans="2:9" x14ac:dyDescent="0.25">
      <c r="C2" s="5"/>
      <c r="D2" s="6" t="s">
        <v>0</v>
      </c>
      <c r="F2" s="32"/>
      <c r="G2" s="33"/>
      <c r="H2" s="29"/>
      <c r="I2" s="29"/>
    </row>
    <row r="3" spans="2:9" x14ac:dyDescent="0.25">
      <c r="B3" s="28" t="s">
        <v>5</v>
      </c>
      <c r="C3" s="6" t="s">
        <v>16</v>
      </c>
      <c r="D3" s="8">
        <v>10.132127121192273</v>
      </c>
      <c r="F3" s="15" t="s">
        <v>31</v>
      </c>
      <c r="G3" s="12">
        <v>3.7134889255254282</v>
      </c>
      <c r="H3" s="1" t="s">
        <v>18</v>
      </c>
      <c r="I3" s="1" t="s">
        <v>18</v>
      </c>
    </row>
    <row r="4" spans="2:9" x14ac:dyDescent="0.25">
      <c r="B4" s="28"/>
      <c r="C4" s="6" t="s">
        <v>17</v>
      </c>
      <c r="D4" s="8">
        <v>8.4196199439167092</v>
      </c>
      <c r="F4" s="15" t="s">
        <v>32</v>
      </c>
      <c r="G4" s="13">
        <v>4.1701318923986088</v>
      </c>
      <c r="H4" s="1" t="s">
        <v>19</v>
      </c>
      <c r="I4" s="1" t="s">
        <v>33</v>
      </c>
    </row>
    <row r="5" spans="2:9" x14ac:dyDescent="0.25">
      <c r="B5" s="28"/>
      <c r="C5" s="6" t="s">
        <v>18</v>
      </c>
      <c r="D5" s="12">
        <v>3.7134889255254282</v>
      </c>
      <c r="F5" s="15" t="s">
        <v>36</v>
      </c>
      <c r="G5" s="14">
        <v>6.0448325038829651</v>
      </c>
      <c r="H5" s="1" t="s">
        <v>24</v>
      </c>
      <c r="I5" s="1" t="s">
        <v>37</v>
      </c>
    </row>
    <row r="6" spans="2:9" x14ac:dyDescent="0.25">
      <c r="B6" s="28"/>
      <c r="C6" s="6" t="s">
        <v>19</v>
      </c>
      <c r="D6" s="13">
        <v>4.1701318923986088</v>
      </c>
      <c r="F6" s="15" t="s">
        <v>39</v>
      </c>
      <c r="G6" s="17">
        <v>7.1867934435323795</v>
      </c>
      <c r="H6" s="1" t="s">
        <v>20</v>
      </c>
      <c r="I6" s="1" t="s">
        <v>40</v>
      </c>
    </row>
    <row r="7" spans="2:9" x14ac:dyDescent="0.25">
      <c r="B7" s="28"/>
      <c r="C7" s="6" t="s">
        <v>20</v>
      </c>
      <c r="D7" s="17">
        <v>7.1867934435323795</v>
      </c>
    </row>
    <row r="8" spans="2:9" x14ac:dyDescent="0.25">
      <c r="B8" s="28"/>
      <c r="C8" s="6" t="s">
        <v>21</v>
      </c>
      <c r="D8" s="8">
        <v>10.290286682109492</v>
      </c>
    </row>
    <row r="9" spans="2:9" x14ac:dyDescent="0.25">
      <c r="B9" s="28"/>
      <c r="C9" s="6" t="s">
        <v>22</v>
      </c>
      <c r="D9" s="8">
        <v>8.2225300242686856</v>
      </c>
      <c r="F9" s="34" t="s">
        <v>64</v>
      </c>
      <c r="G9" s="34"/>
      <c r="H9" s="34"/>
      <c r="I9" s="34"/>
    </row>
    <row r="10" spans="2:9" x14ac:dyDescent="0.25">
      <c r="B10" s="28"/>
      <c r="C10" s="6" t="s">
        <v>23</v>
      </c>
      <c r="D10" s="8">
        <v>6.58027355054484</v>
      </c>
      <c r="F10" s="34"/>
      <c r="G10" s="34"/>
      <c r="H10" s="34"/>
      <c r="I10" s="34"/>
    </row>
    <row r="11" spans="2:9" x14ac:dyDescent="0.25">
      <c r="B11" s="28"/>
      <c r="C11" s="6" t="s">
        <v>24</v>
      </c>
      <c r="D11" s="14">
        <v>6.0448325038829651</v>
      </c>
      <c r="F11" s="15" t="s">
        <v>31</v>
      </c>
      <c r="G11" s="38" t="s">
        <v>43</v>
      </c>
      <c r="H11" s="39"/>
      <c r="I11" s="40"/>
    </row>
    <row r="12" spans="2:9" x14ac:dyDescent="0.25">
      <c r="B12" s="28"/>
      <c r="C12" s="6" t="s">
        <v>25</v>
      </c>
      <c r="D12" s="8">
        <v>5.4735728733616034</v>
      </c>
      <c r="F12" s="15" t="s">
        <v>32</v>
      </c>
      <c r="G12" s="35" t="s">
        <v>51</v>
      </c>
      <c r="H12" s="36"/>
      <c r="I12" s="37"/>
    </row>
    <row r="13" spans="2:9" x14ac:dyDescent="0.25">
      <c r="F13" s="15" t="s">
        <v>32</v>
      </c>
      <c r="G13" s="35" t="s">
        <v>52</v>
      </c>
      <c r="H13" s="36"/>
      <c r="I13" s="37"/>
    </row>
    <row r="14" spans="2:9" x14ac:dyDescent="0.25">
      <c r="F14" s="15" t="s">
        <v>32</v>
      </c>
      <c r="G14" s="41" t="s">
        <v>53</v>
      </c>
      <c r="H14" s="42"/>
      <c r="I14" s="43"/>
    </row>
    <row r="15" spans="2:9" x14ac:dyDescent="0.25">
      <c r="F15" s="15" t="s">
        <v>36</v>
      </c>
      <c r="G15" s="35" t="s">
        <v>54</v>
      </c>
      <c r="H15" s="36"/>
      <c r="I15" s="37"/>
    </row>
    <row r="16" spans="2:9" x14ac:dyDescent="0.25">
      <c r="F16" s="15" t="s">
        <v>36</v>
      </c>
      <c r="G16" s="44" t="s">
        <v>55</v>
      </c>
      <c r="H16" s="45"/>
      <c r="I16" s="46"/>
    </row>
    <row r="17" spans="6:9" x14ac:dyDescent="0.25">
      <c r="F17" s="15" t="s">
        <v>39</v>
      </c>
      <c r="G17" s="47" t="s">
        <v>56</v>
      </c>
      <c r="H17" s="48"/>
      <c r="I17" s="49"/>
    </row>
  </sheetData>
  <dataConsolidate/>
  <mergeCells count="12">
    <mergeCell ref="G13:I13"/>
    <mergeCell ref="G14:I14"/>
    <mergeCell ref="G15:I15"/>
    <mergeCell ref="G16:I16"/>
    <mergeCell ref="G17:I17"/>
    <mergeCell ref="H1:H2"/>
    <mergeCell ref="I1:I2"/>
    <mergeCell ref="B3:B12"/>
    <mergeCell ref="F1:G2"/>
    <mergeCell ref="F9:I10"/>
    <mergeCell ref="G12:I12"/>
    <mergeCell ref="G11:I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6564-0078-49E4-AC99-FCB6A271610B}">
  <dimension ref="B1:I19"/>
  <sheetViews>
    <sheetView showGridLines="0" zoomScale="85" zoomScaleNormal="85" workbookViewId="0"/>
  </sheetViews>
  <sheetFormatPr defaultRowHeight="15" x14ac:dyDescent="0.25"/>
  <cols>
    <col min="1" max="1" width="5.7109375" style="2" customWidth="1"/>
    <col min="2" max="2" width="17.7109375" style="2" customWidth="1"/>
    <col min="3" max="3" width="21.7109375" style="2" customWidth="1"/>
    <col min="4" max="4" width="17.7109375" style="2" customWidth="1"/>
    <col min="5" max="5" width="9.140625" style="2"/>
    <col min="6" max="6" width="16" style="11" customWidth="1"/>
    <col min="7" max="7" width="16" style="2" customWidth="1"/>
    <col min="8" max="8" width="20.7109375" style="11" customWidth="1"/>
    <col min="9" max="9" width="50.7109375" style="11" customWidth="1"/>
    <col min="10" max="16384" width="9.140625" style="2"/>
  </cols>
  <sheetData>
    <row r="1" spans="2:9" x14ac:dyDescent="0.25">
      <c r="D1" s="10" t="s">
        <v>38</v>
      </c>
      <c r="F1" s="30" t="s">
        <v>42</v>
      </c>
      <c r="G1" s="31"/>
      <c r="H1" s="29" t="s">
        <v>34</v>
      </c>
      <c r="I1" s="29" t="s">
        <v>35</v>
      </c>
    </row>
    <row r="2" spans="2:9" x14ac:dyDescent="0.25">
      <c r="C2" s="5"/>
      <c r="D2" s="6" t="s">
        <v>0</v>
      </c>
      <c r="F2" s="32"/>
      <c r="G2" s="33"/>
      <c r="H2" s="29"/>
      <c r="I2" s="29"/>
    </row>
    <row r="3" spans="2:9" x14ac:dyDescent="0.25">
      <c r="B3" s="28" t="s">
        <v>5</v>
      </c>
      <c r="C3" s="6" t="s">
        <v>16</v>
      </c>
      <c r="D3" s="8">
        <v>10.132127121192273</v>
      </c>
      <c r="F3" s="15" t="s">
        <v>31</v>
      </c>
      <c r="G3" s="12">
        <v>3.7134889255254282</v>
      </c>
      <c r="H3" s="16" t="s">
        <v>18</v>
      </c>
      <c r="I3" s="16" t="s">
        <v>18</v>
      </c>
    </row>
    <row r="4" spans="2:9" x14ac:dyDescent="0.25">
      <c r="B4" s="28"/>
      <c r="C4" s="6" t="s">
        <v>17</v>
      </c>
      <c r="D4" s="8">
        <v>8.4196199439167092</v>
      </c>
      <c r="F4" s="15" t="s">
        <v>32</v>
      </c>
      <c r="G4" s="19">
        <v>5.4735728733616034</v>
      </c>
      <c r="H4" s="16" t="s">
        <v>25</v>
      </c>
      <c r="I4" s="16" t="s">
        <v>33</v>
      </c>
    </row>
    <row r="5" spans="2:9" x14ac:dyDescent="0.25">
      <c r="B5" s="28"/>
      <c r="C5" s="6" t="s">
        <v>18</v>
      </c>
      <c r="D5" s="12">
        <v>3.7134889255254282</v>
      </c>
      <c r="F5" s="15" t="s">
        <v>36</v>
      </c>
      <c r="G5" s="18">
        <v>7.1867934435323795</v>
      </c>
      <c r="H5" s="16" t="s">
        <v>20</v>
      </c>
      <c r="I5" s="16" t="s">
        <v>20</v>
      </c>
    </row>
    <row r="6" spans="2:9" x14ac:dyDescent="0.25">
      <c r="B6" s="28"/>
      <c r="C6" s="6" t="s">
        <v>19</v>
      </c>
      <c r="D6" s="8">
        <v>4.1701318923986088</v>
      </c>
      <c r="F6" s="15" t="s">
        <v>39</v>
      </c>
      <c r="G6" s="20">
        <v>10.290286682109492</v>
      </c>
      <c r="H6" s="16" t="s">
        <v>21</v>
      </c>
      <c r="I6" s="16" t="s">
        <v>40</v>
      </c>
    </row>
    <row r="7" spans="2:9" x14ac:dyDescent="0.25">
      <c r="B7" s="28"/>
      <c r="C7" s="6" t="s">
        <v>20</v>
      </c>
      <c r="D7" s="18">
        <v>7.1867934435323795</v>
      </c>
    </row>
    <row r="8" spans="2:9" x14ac:dyDescent="0.25">
      <c r="B8" s="28"/>
      <c r="C8" s="6" t="s">
        <v>21</v>
      </c>
      <c r="D8" s="20">
        <v>10.290286682109492</v>
      </c>
    </row>
    <row r="9" spans="2:9" x14ac:dyDescent="0.25">
      <c r="B9" s="28"/>
      <c r="C9" s="6" t="s">
        <v>22</v>
      </c>
      <c r="D9" s="8">
        <v>8.2225300242686856</v>
      </c>
      <c r="F9" s="34" t="s">
        <v>64</v>
      </c>
      <c r="G9" s="34"/>
      <c r="H9" s="34"/>
      <c r="I9" s="34"/>
    </row>
    <row r="10" spans="2:9" x14ac:dyDescent="0.25">
      <c r="B10" s="28"/>
      <c r="C10" s="6" t="s">
        <v>23</v>
      </c>
      <c r="D10" s="8">
        <v>6.58027355054484</v>
      </c>
      <c r="F10" s="34"/>
      <c r="G10" s="34"/>
      <c r="H10" s="34"/>
      <c r="I10" s="34"/>
    </row>
    <row r="11" spans="2:9" x14ac:dyDescent="0.25">
      <c r="B11" s="28"/>
      <c r="C11" s="6" t="s">
        <v>24</v>
      </c>
      <c r="D11" s="8">
        <v>6.0448325038829651</v>
      </c>
      <c r="F11" s="15" t="s">
        <v>31</v>
      </c>
      <c r="G11" s="38" t="s">
        <v>43</v>
      </c>
      <c r="H11" s="39"/>
      <c r="I11" s="40"/>
    </row>
    <row r="12" spans="2:9" x14ac:dyDescent="0.25">
      <c r="B12" s="28"/>
      <c r="C12" s="6" t="s">
        <v>25</v>
      </c>
      <c r="D12" s="19">
        <v>5.4735728733616034</v>
      </c>
      <c r="F12" s="15" t="s">
        <v>32</v>
      </c>
      <c r="G12" s="50" t="s">
        <v>57</v>
      </c>
      <c r="H12" s="51"/>
      <c r="I12" s="52"/>
    </row>
    <row r="13" spans="2:9" x14ac:dyDescent="0.25">
      <c r="F13" s="15" t="s">
        <v>32</v>
      </c>
      <c r="G13" s="50" t="s">
        <v>58</v>
      </c>
      <c r="H13" s="51"/>
      <c r="I13" s="52"/>
    </row>
    <row r="14" spans="2:9" x14ac:dyDescent="0.25">
      <c r="F14" s="15" t="s">
        <v>32</v>
      </c>
      <c r="G14" s="53" t="s">
        <v>59</v>
      </c>
      <c r="H14" s="54"/>
      <c r="I14" s="55"/>
    </row>
    <row r="15" spans="2:9" x14ac:dyDescent="0.25">
      <c r="F15" s="15" t="s">
        <v>36</v>
      </c>
      <c r="G15" s="50" t="s">
        <v>60</v>
      </c>
      <c r="H15" s="51"/>
      <c r="I15" s="52"/>
    </row>
    <row r="16" spans="2:9" x14ac:dyDescent="0.25">
      <c r="F16" s="15" t="s">
        <v>36</v>
      </c>
      <c r="G16" s="50" t="s">
        <v>61</v>
      </c>
      <c r="H16" s="51"/>
      <c r="I16" s="52"/>
    </row>
    <row r="17" spans="6:9" x14ac:dyDescent="0.25">
      <c r="F17" s="15" t="s">
        <v>39</v>
      </c>
      <c r="G17" s="56" t="s">
        <v>63</v>
      </c>
      <c r="H17" s="57"/>
      <c r="I17" s="58"/>
    </row>
    <row r="19" spans="6:9" x14ac:dyDescent="0.25">
      <c r="F19" s="25" t="s">
        <v>62</v>
      </c>
    </row>
  </sheetData>
  <dataConsolidate/>
  <mergeCells count="12">
    <mergeCell ref="G13:I13"/>
    <mergeCell ref="G14:I14"/>
    <mergeCell ref="G15:I15"/>
    <mergeCell ref="G16:I16"/>
    <mergeCell ref="G17:I17"/>
    <mergeCell ref="F1:G2"/>
    <mergeCell ref="H1:H2"/>
    <mergeCell ref="I1:I2"/>
    <mergeCell ref="B3:B12"/>
    <mergeCell ref="F9:I10"/>
    <mergeCell ref="G11:I11"/>
    <mergeCell ref="G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3D73-C063-47E3-BA70-1031C846C27E}">
  <dimension ref="B1:I17"/>
  <sheetViews>
    <sheetView showGridLines="0" zoomScale="85" zoomScaleNormal="85" workbookViewId="0"/>
  </sheetViews>
  <sheetFormatPr defaultRowHeight="15" x14ac:dyDescent="0.25"/>
  <cols>
    <col min="1" max="1" width="5.7109375" style="2" customWidth="1"/>
    <col min="2" max="2" width="17.7109375" style="2" customWidth="1"/>
    <col min="3" max="3" width="21.7109375" style="2" customWidth="1"/>
    <col min="4" max="4" width="17.7109375" style="2" customWidth="1"/>
    <col min="5" max="5" width="9.140625" style="2"/>
    <col min="6" max="6" width="16" style="11" customWidth="1"/>
    <col min="7" max="7" width="16" style="2" customWidth="1"/>
    <col min="8" max="8" width="20.7109375" style="11" customWidth="1"/>
    <col min="9" max="9" width="50.7109375" style="11" customWidth="1"/>
    <col min="10" max="16384" width="9.140625" style="2"/>
  </cols>
  <sheetData>
    <row r="1" spans="2:9" x14ac:dyDescent="0.25">
      <c r="D1" s="21" t="s">
        <v>38</v>
      </c>
      <c r="F1" s="30" t="s">
        <v>65</v>
      </c>
      <c r="G1" s="31"/>
      <c r="H1" s="29" t="s">
        <v>34</v>
      </c>
      <c r="I1" s="29" t="s">
        <v>35</v>
      </c>
    </row>
    <row r="2" spans="2:9" x14ac:dyDescent="0.25">
      <c r="C2" s="5"/>
      <c r="D2" s="6" t="s">
        <v>0</v>
      </c>
      <c r="F2" s="32"/>
      <c r="G2" s="33"/>
      <c r="H2" s="29"/>
      <c r="I2" s="29"/>
    </row>
    <row r="3" spans="2:9" x14ac:dyDescent="0.25">
      <c r="B3" s="28" t="s">
        <v>5</v>
      </c>
      <c r="C3" s="6" t="s">
        <v>16</v>
      </c>
      <c r="D3" s="8">
        <v>10.132127121192273</v>
      </c>
      <c r="F3" s="15" t="s">
        <v>31</v>
      </c>
      <c r="G3" s="12">
        <v>3.7134889255254282</v>
      </c>
      <c r="H3" s="22" t="s">
        <v>18</v>
      </c>
      <c r="I3" s="22" t="s">
        <v>18</v>
      </c>
    </row>
    <row r="4" spans="2:9" x14ac:dyDescent="0.25">
      <c r="B4" s="28"/>
      <c r="C4" s="6" t="s">
        <v>17</v>
      </c>
      <c r="D4" s="8">
        <v>8.4196199439167092</v>
      </c>
      <c r="F4" s="15" t="s">
        <v>32</v>
      </c>
      <c r="G4" s="18">
        <v>4.82</v>
      </c>
      <c r="H4" s="22" t="s">
        <v>47</v>
      </c>
      <c r="I4" s="22" t="s">
        <v>33</v>
      </c>
    </row>
    <row r="5" spans="2:9" x14ac:dyDescent="0.25">
      <c r="B5" s="28"/>
      <c r="C5" s="6" t="s">
        <v>18</v>
      </c>
      <c r="D5" s="12">
        <v>3.7134889255254282</v>
      </c>
      <c r="F5" s="15" t="s">
        <v>36</v>
      </c>
      <c r="G5" s="23">
        <v>7.01</v>
      </c>
      <c r="H5" s="22" t="s">
        <v>47</v>
      </c>
      <c r="I5" s="22" t="s">
        <v>37</v>
      </c>
    </row>
    <row r="6" spans="2:9" x14ac:dyDescent="0.25">
      <c r="B6" s="28"/>
      <c r="C6" s="6" t="s">
        <v>19</v>
      </c>
      <c r="D6" s="8">
        <v>4.1701318923986088</v>
      </c>
      <c r="F6" s="15" t="s">
        <v>39</v>
      </c>
      <c r="G6" s="24">
        <v>8.9499999999999993</v>
      </c>
      <c r="H6" s="22" t="s">
        <v>47</v>
      </c>
      <c r="I6" s="22" t="s">
        <v>40</v>
      </c>
    </row>
    <row r="7" spans="2:9" x14ac:dyDescent="0.25">
      <c r="B7" s="28"/>
      <c r="C7" s="6" t="s">
        <v>20</v>
      </c>
      <c r="D7" s="8">
        <v>7.1867934435323795</v>
      </c>
    </row>
    <row r="8" spans="2:9" x14ac:dyDescent="0.25">
      <c r="B8" s="28"/>
      <c r="C8" s="6" t="s">
        <v>21</v>
      </c>
      <c r="D8" s="8">
        <v>10.290286682109492</v>
      </c>
    </row>
    <row r="9" spans="2:9" x14ac:dyDescent="0.25">
      <c r="B9" s="28"/>
      <c r="C9" s="6" t="s">
        <v>22</v>
      </c>
      <c r="D9" s="8">
        <v>8.2225300242686856</v>
      </c>
      <c r="F9" s="34" t="s">
        <v>64</v>
      </c>
      <c r="G9" s="34"/>
      <c r="H9" s="34"/>
      <c r="I9" s="34"/>
    </row>
    <row r="10" spans="2:9" x14ac:dyDescent="0.25">
      <c r="B10" s="28"/>
      <c r="C10" s="6" t="s">
        <v>23</v>
      </c>
      <c r="D10" s="8">
        <v>6.58027355054484</v>
      </c>
      <c r="F10" s="34"/>
      <c r="G10" s="34"/>
      <c r="H10" s="34"/>
      <c r="I10" s="34"/>
    </row>
    <row r="11" spans="2:9" x14ac:dyDescent="0.25">
      <c r="B11" s="28"/>
      <c r="C11" s="6" t="s">
        <v>24</v>
      </c>
      <c r="D11" s="8">
        <v>6.0448325038829651</v>
      </c>
      <c r="F11" s="15" t="s">
        <v>31</v>
      </c>
      <c r="G11" s="38" t="s">
        <v>43</v>
      </c>
      <c r="H11" s="39"/>
      <c r="I11" s="40"/>
    </row>
    <row r="12" spans="2:9" x14ac:dyDescent="0.25">
      <c r="B12" s="28"/>
      <c r="C12" s="6" t="s">
        <v>25</v>
      </c>
      <c r="D12" s="8">
        <v>5.4735728733616034</v>
      </c>
      <c r="F12" s="15" t="s">
        <v>32</v>
      </c>
      <c r="G12" s="50" t="s">
        <v>44</v>
      </c>
      <c r="H12" s="51"/>
      <c r="I12" s="52"/>
    </row>
    <row r="13" spans="2:9" x14ac:dyDescent="0.25">
      <c r="F13" s="15" t="s">
        <v>32</v>
      </c>
      <c r="G13" s="50" t="s">
        <v>45</v>
      </c>
      <c r="H13" s="51"/>
      <c r="I13" s="52"/>
    </row>
    <row r="14" spans="2:9" x14ac:dyDescent="0.25">
      <c r="F14" s="15" t="s">
        <v>32</v>
      </c>
      <c r="G14" s="59" t="s">
        <v>46</v>
      </c>
      <c r="H14" s="60"/>
      <c r="I14" s="61"/>
    </row>
    <row r="15" spans="2:9" x14ac:dyDescent="0.25">
      <c r="F15" s="15" t="s">
        <v>36</v>
      </c>
      <c r="G15" s="50" t="s">
        <v>48</v>
      </c>
      <c r="H15" s="51"/>
      <c r="I15" s="52"/>
    </row>
    <row r="16" spans="2:9" x14ac:dyDescent="0.25">
      <c r="F16" s="15" t="s">
        <v>36</v>
      </c>
      <c r="G16" s="62" t="s">
        <v>49</v>
      </c>
      <c r="H16" s="63"/>
      <c r="I16" s="64"/>
    </row>
    <row r="17" spans="6:9" x14ac:dyDescent="0.25">
      <c r="F17" s="15" t="s">
        <v>39</v>
      </c>
      <c r="G17" s="65" t="s">
        <v>50</v>
      </c>
      <c r="H17" s="66"/>
      <c r="I17" s="67"/>
    </row>
  </sheetData>
  <dataConsolidate/>
  <mergeCells count="12">
    <mergeCell ref="G13:I13"/>
    <mergeCell ref="G14:I14"/>
    <mergeCell ref="G15:I15"/>
    <mergeCell ref="G16:I16"/>
    <mergeCell ref="G17:I17"/>
    <mergeCell ref="F1:G2"/>
    <mergeCell ref="H1:H2"/>
    <mergeCell ref="I1:I2"/>
    <mergeCell ref="B3:B12"/>
    <mergeCell ref="F9:I10"/>
    <mergeCell ref="G11:I11"/>
    <mergeCell ref="G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Medidas de Distâncias</vt:lpstr>
      <vt:lpstr>Hierárquico Single</vt:lpstr>
      <vt:lpstr>Hierárquico Complete</vt:lpstr>
      <vt:lpstr>Hierárquico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Junior</dc:creator>
  <cp:lastModifiedBy>Wilson Junior</cp:lastModifiedBy>
  <dcterms:created xsi:type="dcterms:W3CDTF">2022-07-05T22:33:53Z</dcterms:created>
  <dcterms:modified xsi:type="dcterms:W3CDTF">2022-09-29T19:23:56Z</dcterms:modified>
</cp:coreProperties>
</file>