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213BC136-FC07-0340-A48E-18BD9F388EBC}" xr6:coauthVersionLast="36" xr6:coauthVersionMax="45" xr10:uidLastSave="{00000000-0000-0000-0000-000000000000}"/>
  <bookViews>
    <workbookView xWindow="0" yWindow="460" windowWidth="25600" windowHeight="26720" activeTab="1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Bugs!$A$1:$L$69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9" l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D3" i="13" l="1"/>
  <c r="B3" i="13" l="1"/>
  <c r="C3" i="13"/>
  <c r="E3" i="13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C2" i="13" l="1"/>
  <c r="D2" i="13"/>
  <c r="E2" i="13"/>
  <c r="B2" i="13"/>
  <c r="G2" i="12" a="1"/>
  <c r="G2" i="12" s="1"/>
  <c r="G2" i="10" a="1"/>
  <c r="G2" i="10" s="1"/>
  <c r="C73" i="9" l="1"/>
  <c r="C74" i="9"/>
  <c r="C75" i="9"/>
  <c r="C76" i="9"/>
  <c r="C72" i="9"/>
  <c r="B73" i="9"/>
  <c r="B74" i="9"/>
  <c r="B75" i="9"/>
  <c r="B76" i="9"/>
  <c r="B72" i="9"/>
  <c r="C2" i="11"/>
  <c r="D2" i="11"/>
  <c r="E2" i="11"/>
  <c r="F2" i="11"/>
  <c r="C3" i="11"/>
  <c r="D3" i="11"/>
  <c r="E3" i="11"/>
  <c r="F3" i="11"/>
  <c r="C4" i="11"/>
  <c r="D4" i="11"/>
  <c r="E4" i="11"/>
  <c r="F4" i="11"/>
  <c r="C5" i="11"/>
  <c r="D5" i="11"/>
  <c r="E5" i="11"/>
  <c r="F5" i="11"/>
  <c r="B3" i="11"/>
  <c r="B4" i="11"/>
  <c r="B5" i="11"/>
  <c r="B2" i="11"/>
  <c r="F19" i="12"/>
  <c r="H19" i="12" s="1"/>
  <c r="F20" i="12"/>
  <c r="H20" i="12" s="1"/>
  <c r="F21" i="12"/>
  <c r="F18" i="12"/>
  <c r="H18" i="12" s="1"/>
  <c r="G18" i="10"/>
  <c r="F19" i="10"/>
  <c r="F20" i="10"/>
  <c r="F21" i="10"/>
  <c r="H21" i="10" s="1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C77" i="9" l="1"/>
  <c r="B78" i="9"/>
  <c r="C78" i="9"/>
  <c r="B77" i="9"/>
  <c r="H18" i="10"/>
  <c r="G5" i="11"/>
  <c r="D6" i="11"/>
  <c r="C6" i="11"/>
  <c r="G3" i="11"/>
  <c r="G2" i="11"/>
  <c r="F3" i="13"/>
  <c r="G3" i="13" s="1"/>
  <c r="F2" i="13"/>
  <c r="G2" i="13" s="1"/>
  <c r="F6" i="11"/>
  <c r="E6" i="11"/>
  <c r="G4" i="11"/>
  <c r="H21" i="12"/>
  <c r="H20" i="10"/>
  <c r="H19" i="10"/>
  <c r="B6" i="11"/>
  <c r="I18" i="8"/>
  <c r="J3" i="8"/>
  <c r="J2" i="8"/>
  <c r="I3" i="8"/>
  <c r="I2" i="8"/>
  <c r="G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K19" i="8" s="1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G6" i="7" l="1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I6" i="2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<sst xmlns="http://schemas.openxmlformats.org/spreadsheetml/2006/main" count="9790" uniqueCount="4824">
  <si>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</si>
  <si>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</si>
  <si>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</si>
  <si>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</si>
  <si>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</si>
  <si>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</si>
  <si>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</si>
  <si>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</si>
  <si>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</si>
  <si>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</si>
  <si>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</si>
  <si>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</si>
  <si>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</si>
  <si>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</si>
  <si>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</si>
  <si>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</si>
  <si>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</si>
  <si>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</si>
  <si>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</si>
  <si>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</si>
  <si>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</si>
  <si>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</si>
  <si>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</si>
  <si>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</si>
  <si>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</si>
  <si>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</si>
  <si>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</si>
  <si>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</si>
  <si>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</si>
  <si>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</si>
  <si>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</si>
  <si>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</si>
  <si>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</si>
  <si>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</si>
  <si>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</si>
  <si>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</si>
  <si>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</si>
  <si>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</si>
  <si>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</si>
  <si>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</si>
  <si>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</si>
  <si>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</si>
  <si>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</si>
  <si>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</si>
  <si>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</si>
  <si>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</si>
  <si>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</si>
  <si>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</si>
  <si>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</si>
  <si>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</si>
  <si>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</si>
  <si>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</si>
  <si>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</si>
  <si>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</si>
  <si>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</si>
  <si>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</si>
  <si>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</si>
  <si>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</si>
  <si>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</si>
  <si>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</si>
  <si>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</si>
  <si>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</si>
  <si>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</si>
  <si>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</si>
  <si>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</si>
  <si>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</si>
  <si>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</si>
  <si>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</si>
  <si>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</si>
  <si>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</si>
  <si>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</si>
  <si>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</si>
  <si>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</si>
  <si>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</si>
  <si>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</si>
  <si>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</si>
  <si>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</si>
  <si>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</si>
  <si>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</si>
  <si>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</si>
  <si>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</si>
  <si>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</si>
  <si>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</si>
  <si>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</si>
  <si>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</si>
  <si>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</si>
  <si>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</si>
  <si>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</si>
  <si>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</si>
  <si>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</si>
  <si>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</si>
  <si>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</si>
  <si>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</si>
  <si>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</si>
  <si>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</si>
  <si>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</si>
  <si>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</si>
  <si>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</si>
  <si>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</si>
  <si>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</si>
  <si>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</si>
  <si>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</si>
  <si>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</si>
  <si>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</si>
  <si>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</si>
  <si>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</si>
  <si>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</si>
  <si>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</si>
  <si>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</si>
  <si>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</si>
  <si>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</si>
  <si>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</si>
  <si>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</si>
  <si>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</si>
  <si>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</si>
  <si>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</si>
  <si>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</si>
  <si>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</si>
  <si>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</si>
  <si>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</si>
  <si>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</si>
  <si>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</si>
  <si>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</si>
  <si>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</si>
  <si>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</si>
  <si>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</si>
  <si>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</si>
  <si>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</si>
  <si>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</si>
  <si>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</si>
  <si>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</si>
  <si>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</si>
  <si>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</si>
  <si>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</si>
  <si>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</si>
  <si>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</si>
  <si>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</si>
  <si>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</si>
  <si>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</si>
  <si>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</si>
  <si>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</si>
  <si>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</si>
  <si>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</si>
  <si>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</si>
  <si>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</si>
  <si>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</si>
  <si>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</si>
  <si>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</si>
  <si>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</si>
  <si>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</si>
  <si>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</si>
  <si>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</si>
  <si>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</si>
  <si>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</si>
  <si>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</si>
  <si>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</si>
  <si>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</si>
  <si>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</si>
  <si>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</si>
  <si>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</si>
  <si>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</si>
  <si>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</si>
  <si>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</si>
  <si>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</si>
  <si>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</si>
  <si>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</si>
  <si>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</si>
  <si>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</si>
  <si>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</si>
  <si>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</si>
  <si>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</si>
  <si>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</si>
  <si>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</si>
  <si>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</si>
  <si>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</si>
  <si>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</si>
  <si>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</si>
  <si>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</si>
  <si>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</si>
  <si>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</si>
  <si>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</si>
  <si>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</si>
  <si>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</si>
  <si>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</si>
  <si>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</si>
  <si>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</si>
  <si>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</si>
  <si>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</si>
  <si>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</si>
  <si>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</si>
  <si>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</si>
  <si>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</si>
  <si>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</si>
  <si>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</si>
  <si>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</si>
  <si>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</si>
  <si>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</si>
  <si>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</si>
  <si>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</si>
  <si>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</si>
  <si>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</si>
  <si>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</si>
  <si>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</si>
  <si>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</si>
  <si>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</si>
  <si>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</si>
  <si>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</si>
  <si>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</si>
  <si>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</si>
  <si>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</si>
  <si>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</si>
  <si>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</si>
  <si>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</si>
  <si>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</si>
  <si>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</si>
  <si>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</si>
  <si>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</si>
  <si>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</si>
  <si>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</si>
  <si>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</si>
  <si>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</si>
  <si>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</si>
  <si>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</si>
  <si>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</si>
  <si>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</si>
  <si>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</si>
  <si>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</si>
  <si>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</si>
  <si>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</si>
  <si>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</si>
  <si>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</si>
  <si>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</si>
  <si>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</si>
  <si>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</si>
  <si>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</si>
  <si>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</si>
  <si>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</si>
  <si>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</si>
  <si>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</si>
  <si>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</si>
  <si>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</si>
  <si>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</si>
  <si>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</si>
  <si>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</si>
  <si>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</si>
  <si>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</si>
  <si>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</si>
  <si>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</si>
  <si>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</si>
  <si>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</si>
  <si>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</si>
  <si>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</si>
  <si>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</si>
  <si>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</si>
  <si>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</si>
  <si>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</si>
  <si>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</si>
  <si>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</si>
  <si>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</si>
  <si>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</si>
  <si>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</si>
  <si>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</si>
  <si>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</si>
  <si>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</si>
  <si>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</si>
  <si>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</si>
  <si>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</si>
  <si>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</si>
  <si>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</si>
  <si>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</si>
  <si>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</si>
  <si>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</si>
  <si>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</si>
  <si>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</si>
  <si>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</si>
  <si>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</si>
  <si>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</si>
  <si>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</si>
  <si>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</si>
  <si>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</si>
  <si>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</si>
  <si>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</si>
  <si>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</si>
  <si>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</si>
  <si>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</si>
  <si>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</si>
  <si>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</si>
  <si>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</si>
  <si>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</si>
  <si>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</si>
  <si>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</si>
  <si>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</si>
  <si>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</si>
  <si>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</si>
  <si>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</si>
  <si>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</si>
  <si>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</si>
  <si>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</si>
  <si>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</si>
  <si>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</si>
  <si>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</si>
  <si>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</si>
  <si>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</si>
  <si>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</si>
  <si>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</si>
  <si>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</si>
  <si>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</si>
  <si>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</si>
  <si>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</si>
  <si>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</si>
  <si>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</si>
  <si>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</si>
  <si>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</si>
  <si>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</si>
  <si>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</si>
  <si>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</si>
  <si>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</si>
  <si>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</si>
  <si>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</si>
  <si>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</si>
  <si>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</si>
  <si>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</si>
  <si>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</si>
  <si>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</si>
  <si>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</si>
  <si>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</si>
  <si>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</si>
  <si>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</si>
  <si>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</si>
  <si>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</si>
  <si>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</si>
  <si>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</si>
  <si>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</si>
  <si>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</si>
  <si>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</si>
  <si>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</si>
  <si>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</si>
  <si>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</si>
  <si>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</si>
  <si>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</si>
  <si>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</si>
  <si>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</si>
  <si>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</si>
  <si>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</si>
  <si>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</si>
  <si>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</si>
  <si>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</si>
  <si>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</si>
  <si>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</si>
  <si>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</si>
  <si>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</si>
  <si>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</si>
  <si>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</si>
  <si>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</si>
  <si>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</si>
  <si>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</si>
  <si>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</si>
  <si>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</si>
  <si>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</si>
  <si>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</si>
  <si>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</si>
  <si>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</si>
  <si>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</si>
  <si>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</si>
  <si>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</si>
  <si>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</si>
  <si>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</si>
  <si>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</si>
  <si>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</si>
  <si>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</si>
  <si>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</si>
  <si>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</si>
  <si>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</si>
  <si>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</si>
  <si>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</si>
  <si>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</si>
  <si>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</si>
  <si>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</si>
  <si>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</si>
  <si>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</si>
  <si>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</si>
  <si>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</si>
  <si>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</si>
  <si>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</si>
  <si>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</si>
  <si>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</si>
  <si>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</si>
  <si>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</si>
  <si>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</si>
  <si>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</si>
  <si>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</si>
  <si>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</si>
  <si>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</si>
  <si>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</si>
  <si>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</si>
  <si>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</si>
  <si>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</si>
  <si>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</si>
  <si>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</si>
  <si>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</si>
  <si>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</si>
  <si>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</si>
  <si>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</si>
  <si>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</si>
  <si>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</si>
  <si>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</si>
  <si>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</si>
  <si>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</si>
  <si>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</si>
  <si>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</si>
  <si>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</si>
  <si>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</si>
  <si>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</si>
  <si>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</si>
  <si>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</si>
  <si>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</si>
  <si>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</si>
  <si>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</si>
  <si>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</si>
  <si>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</si>
  <si>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</si>
  <si>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</si>
  <si>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</si>
  <si>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</si>
  <si>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</si>
  <si>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</si>
  <si>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</si>
  <si>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</si>
  <si>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</si>
  <si>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</si>
  <si>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</si>
  <si>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</si>
  <si>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</si>
  <si>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</si>
  <si>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</si>
  <si>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</si>
  <si>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</si>
  <si>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</si>
  <si>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</si>
  <si>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</si>
  <si>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</si>
  <si>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</si>
  <si>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</si>
  <si>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</si>
  <si>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</si>
  <si>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</si>
  <si>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</si>
  <si>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</si>
  <si>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</si>
  <si>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</si>
  <si>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</si>
  <si>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</si>
  <si>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</si>
  <si>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</si>
  <si>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</si>
  <si>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</si>
  <si>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</si>
  <si>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</si>
  <si>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</si>
  <si>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</si>
  <si>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</si>
  <si>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</si>
  <si>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</si>
  <si>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</si>
  <si>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</si>
  <si>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</si>
  <si>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</si>
  <si>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</si>
  <si>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</si>
  <si>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</si>
  <si>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</si>
  <si>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</si>
  <si>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</si>
  <si>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</si>
  <si>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</si>
  <si>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</si>
  <si>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</si>
  <si>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</si>
  <si>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</si>
  <si>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</si>
  <si>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</si>
  <si>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</si>
  <si>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</si>
  <si>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</si>
  <si>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</si>
  <si>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</si>
  <si>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</si>
  <si>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</si>
  <si>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</si>
  <si>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</si>
  <si>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</si>
  <si>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</si>
  <si>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</si>
  <si>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</si>
  <si>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</si>
  <si>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</si>
  <si>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</si>
  <si>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</si>
  <si>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</si>
  <si>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</si>
  <si>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</si>
  <si>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</si>
  <si>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</si>
  <si>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</si>
  <si>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</si>
  <si>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</si>
  <si>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</si>
  <si>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</si>
  <si>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</si>
  <si>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</si>
  <si>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</si>
  <si>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</si>
  <si>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</si>
  <si>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</si>
  <si>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</si>
  <si>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</si>
  <si>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</si>
  <si>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</si>
  <si>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</si>
  <si>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</si>
  <si>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</si>
  <si>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</si>
  <si>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</si>
  <si>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</si>
  <si>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</si>
  <si>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</si>
  <si>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</si>
  <si>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</si>
  <si>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</si>
  <si>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</si>
  <si>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</si>
  <si>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</si>
  <si>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</si>
  <si>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</si>
  <si>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</si>
  <si>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</si>
  <si>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</si>
  <si>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</si>
  <si>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</si>
  <si>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</si>
  <si>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</si>
  <si>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</si>
  <si>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</si>
  <si>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</si>
  <si>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</si>
  <si>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</si>
  <si>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</si>
  <si>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</si>
  <si>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</si>
  <si>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</si>
  <si>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</si>
  <si>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</si>
  <si>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</si>
  <si>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</si>
  <si>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</si>
  <si>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</si>
  <si>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</si>
  <si>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</si>
  <si>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</si>
  <si>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</si>
  <si>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</si>
  <si>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</si>
  <si>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</si>
  <si>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</si>
  <si>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</si>
  <si>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</si>
  <si>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</si>
  <si>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</si>
  <si>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</si>
  <si>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</si>
  <si>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</si>
  <si>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</si>
  <si>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</si>
  <si>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</si>
  <si>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</si>
  <si>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</si>
  <si>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</si>
  <si>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</si>
  <si>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</si>
  <si>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</si>
  <si>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</si>
  <si>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</si>
  <si>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</si>
  <si>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</si>
  <si>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</si>
  <si>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</si>
  <si>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</si>
  <si>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</si>
  <si>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</si>
  <si>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</si>
  <si>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</si>
  <si>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</si>
  <si>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</si>
  <si>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</si>
  <si>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</si>
  <si>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</si>
  <si>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</si>
  <si>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</si>
  <si>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</si>
  <si>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</si>
  <si>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</si>
  <si>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</si>
  <si>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</si>
  <si>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</si>
  <si>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</si>
  <si>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</si>
  <si>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</si>
  <si>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</si>
  <si>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</si>
  <si>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</si>
  <si>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</si>
  <si>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</si>
  <si>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</si>
  <si>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</si>
  <si>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</si>
  <si>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</si>
  <si>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</si>
  <si>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</si>
  <si>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</si>
  <si>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</si>
  <si>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</si>
  <si>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</si>
  <si>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</si>
  <si>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</si>
  <si>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</si>
  <si>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</si>
  <si>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</si>
  <si>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</si>
  <si>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</si>
  <si>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</si>
  <si>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</si>
  <si>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</si>
  <si>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</si>
  <si>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</si>
  <si>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</si>
  <si>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</si>
  <si>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</si>
  <si>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</si>
  <si>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</si>
  <si>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</si>
  <si>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</si>
  <si>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</si>
  <si>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</si>
  <si>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</si>
  <si>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</si>
  <si>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</si>
  <si>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</si>
  <si>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</si>
  <si>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</si>
  <si>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</si>
  <si>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</si>
  <si>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</si>
  <si>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</si>
  <si>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</si>
  <si>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</si>
  <si>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</si>
  <si>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</si>
  <si>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</si>
  <si>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</si>
  <si>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</si>
  <si>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</si>
  <si>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</si>
  <si>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</si>
  <si>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</si>
  <si>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</si>
  <si>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</si>
  <si>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</si>
  <si>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</si>
  <si>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</si>
  <si>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</si>
  <si>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</si>
  <si>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</si>
  <si>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</si>
  <si>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</si>
  <si>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</si>
  <si>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</si>
  <si>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</si>
  <si>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</si>
  <si>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</si>
  <si>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</si>
  <si>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</si>
  <si>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</si>
  <si>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</si>
  <si>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</si>
  <si>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</si>
  <si>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</si>
  <si>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</si>
  <si>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</si>
  <si>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</si>
  <si>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</si>
  <si>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</si>
  <si>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</si>
  <si>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</si>
  <si>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</si>
  <si>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</si>
  <si>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</si>
  <si>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</si>
  <si>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</si>
  <si>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</si>
  <si>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</si>
  <si>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</si>
  <si>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</si>
  <si>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</si>
  <si>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</si>
  <si>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</si>
  <si>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</si>
  <si>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</si>
  <si>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</si>
  <si>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</si>
  <si>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</si>
  <si>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</si>
  <si>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</si>
  <si>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</si>
  <si>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</si>
  <si>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</si>
  <si>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</si>
  <si>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</si>
  <si>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</si>
  <si>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</si>
  <si>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</si>
  <si>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</si>
  <si>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</si>
  <si>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</si>
  <si>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</si>
  <si>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</si>
  <si>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</si>
  <si>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</si>
  <si>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</si>
  <si>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</si>
  <si>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</si>
  <si>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</si>
  <si>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</si>
  <si>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</si>
  <si>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</si>
  <si>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</si>
  <si>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</si>
  <si>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</si>
  <si>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</si>
  <si>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</si>
  <si>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</si>
  <si>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</si>
  <si>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</si>
  <si>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</si>
  <si>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</si>
  <si>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</si>
  <si>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</si>
  <si>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</si>
  <si>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</si>
  <si>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</si>
  <si>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</si>
  <si>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</si>
  <si>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</si>
  <si>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</si>
  <si>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</si>
  <si>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</si>
  <si>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</si>
  <si>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</si>
  <si>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</si>
  <si>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</si>
  <si>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</si>
  <si>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</si>
  <si>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</si>
  <si>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</si>
  <si>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</si>
  <si>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</si>
  <si>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</si>
  <si>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</si>
  <si>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</si>
  <si>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</si>
  <si>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</si>
  <si>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</si>
  <si>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</si>
  <si>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</si>
  <si>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</si>
  <si>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</si>
  <si>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</si>
  <si>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</si>
  <si>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</si>
  <si>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</si>
  <si>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</si>
  <si>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</si>
  <si>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</si>
  <si>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</si>
  <si>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</si>
  <si>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</si>
  <si>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</si>
  <si>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</si>
  <si>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</si>
  <si>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</si>
  <si>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</si>
  <si>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</si>
  <si>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</si>
  <si>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</si>
  <si>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</si>
  <si>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</si>
  <si>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</si>
  <si>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</si>
  <si>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</si>
  <si>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</si>
  <si>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</si>
  <si>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</si>
  <si>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</si>
  <si>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</si>
  <si>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</si>
  <si>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</si>
  <si>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</si>
  <si>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</si>
  <si>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</si>
  <si>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</si>
  <si>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</si>
  <si>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</si>
  <si>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</si>
  <si>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</si>
  <si>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</si>
  <si>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</si>
  <si>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</si>
  <si>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</si>
  <si>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</si>
  <si>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</si>
  <si>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</si>
  <si>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</si>
  <si>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</si>
  <si>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</si>
  <si>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</si>
  <si>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</si>
  <si>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</si>
  <si>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</si>
  <si>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</si>
  <si>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</si>
  <si>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</si>
  <si>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</si>
  <si>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</si>
  <si>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</si>
  <si>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</si>
  <si>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</si>
  <si>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</si>
  <si>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</si>
  <si>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</si>
  <si>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</si>
  <si>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</si>
  <si>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</si>
  <si>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</si>
  <si>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</si>
  <si>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</si>
  <si>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</si>
  <si>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</si>
  <si>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</si>
  <si>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</si>
  <si>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</si>
  <si>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</si>
  <si>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</si>
  <si>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</si>
  <si>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</si>
  <si>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</si>
  <si>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</si>
  <si>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</si>
  <si>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</si>
  <si>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</si>
  <si>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</si>
  <si>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</si>
  <si>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</si>
  <si>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</si>
  <si>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</si>
  <si>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</si>
  <si>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</si>
  <si>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</si>
  <si>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</si>
  <si>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</si>
  <si>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</si>
  <si>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</si>
  <si>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</si>
  <si>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</si>
  <si>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</si>
  <si>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</si>
  <si>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</si>
  <si>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</si>
  <si>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</si>
  <si>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</si>
  <si>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</si>
  <si>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</si>
  <si>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</si>
  <si>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</si>
  <si>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</si>
  <si>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</si>
  <si>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</si>
  <si>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</si>
  <si>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</si>
  <si>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</si>
  <si>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</si>
  <si>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</si>
  <si>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</si>
  <si>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</si>
  <si>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</si>
  <si>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</si>
  <si>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</si>
  <si>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</si>
  <si>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</si>
  <si>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</si>
  <si>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</si>
  <si>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</si>
  <si>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</si>
  <si>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</si>
  <si>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</si>
  <si>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</si>
  <si>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</si>
  <si>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</si>
  <si>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</si>
  <si>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</si>
  <si>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</si>
  <si>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</si>
  <si>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</si>
  <si>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</si>
  <si>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</si>
  <si>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</si>
  <si>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</si>
  <si>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</si>
  <si>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</si>
  <si>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</si>
  <si>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</si>
  <si>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</si>
  <si>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</si>
  <si>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</si>
  <si>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</si>
  <si>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</si>
  <si>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</si>
  <si>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</si>
  <si>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</si>
  <si>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</si>
  <si>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</si>
  <si>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</si>
  <si>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</si>
  <si>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</si>
  <si>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</si>
  <si>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</si>
  <si>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</si>
  <si>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</si>
  <si>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</si>
  <si>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</si>
  <si>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</si>
  <si>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</si>
  <si>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</si>
  <si>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</si>
  <si>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</si>
  <si>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</si>
  <si>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</si>
  <si>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</si>
  <si>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</si>
  <si>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</si>
  <si>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</si>
  <si>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</si>
  <si>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</si>
  <si>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</si>
  <si>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</si>
  <si>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</si>
  <si>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</si>
  <si>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</si>
  <si>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</si>
  <si>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</si>
  <si>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</si>
  <si>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</si>
  <si>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</si>
  <si>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</si>
  <si>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</si>
  <si>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</si>
  <si>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</si>
  <si>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</si>
  <si>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</si>
  <si>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</si>
  <si>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</si>
  <si>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</si>
  <si>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</si>
  <si>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</si>
  <si>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</si>
  <si>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</si>
  <si>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</si>
  <si>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</si>
  <si>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</si>
  <si>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</si>
  <si>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</si>
  <si>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</si>
  <si>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</si>
  <si>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</si>
  <si>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</si>
  <si>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</si>
  <si>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</si>
  <si>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</si>
  <si>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</si>
  <si>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</si>
  <si>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</si>
  <si>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</si>
  <si>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</si>
  <si>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</si>
  <si>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</si>
  <si>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</si>
  <si>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</si>
  <si>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</si>
  <si>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</si>
  <si>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</si>
  <si>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</si>
  <si>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</si>
  <si>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</si>
  <si>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</si>
  <si>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</si>
  <si>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</si>
  <si>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</si>
  <si>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</si>
  <si>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</si>
  <si>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</si>
  <si>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</si>
  <si>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</si>
  <si>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</si>
  <si>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</si>
  <si>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</si>
  <si>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</si>
  <si>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</si>
  <si>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</si>
  <si>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</si>
  <si>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</si>
  <si>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</si>
  <si>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</si>
  <si>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</si>
  <si>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</si>
  <si>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</si>
  <si>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</si>
  <si>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</si>
  <si>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</si>
  <si>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</si>
  <si>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</si>
  <si>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</si>
  <si>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</si>
  <si>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</si>
  <si>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</si>
  <si>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</si>
  <si>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</si>
  <si>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</si>
  <si>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</si>
  <si>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</si>
  <si>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</si>
  <si>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</si>
  <si>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</si>
  <si>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</si>
  <si>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</si>
  <si>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</si>
  <si>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</si>
  <si>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</si>
  <si>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</si>
  <si>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</si>
  <si>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</si>
  <si>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</si>
  <si>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</si>
  <si>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</si>
  <si>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</si>
  <si>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</si>
  <si>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</si>
  <si>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</si>
  <si>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</si>
  <si>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</si>
  <si>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</si>
  <si>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</si>
  <si>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</si>
  <si>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</si>
  <si>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</si>
  <si>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</si>
  <si>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</si>
  <si>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</si>
  <si>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</si>
  <si>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</si>
  <si>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</si>
  <si>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</si>
  <si>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</si>
  <si>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</si>
  <si>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</si>
  <si>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</si>
  <si>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</si>
  <si>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</si>
  <si>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</si>
  <si>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</si>
  <si>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</si>
  <si>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</si>
  <si>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</si>
  <si>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</si>
  <si>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</si>
  <si>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</si>
  <si>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</si>
  <si>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</si>
  <si>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</si>
  <si>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</si>
  <si>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</si>
  <si>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</si>
  <si>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</si>
  <si>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</si>
  <si>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</si>
  <si>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</si>
  <si>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</si>
  <si>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</si>
  <si>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</si>
  <si>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</si>
  <si>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</si>
  <si>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</si>
  <si>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</si>
  <si>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</si>
  <si>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</si>
  <si>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</si>
  <si>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</si>
  <si>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</si>
  <si>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</si>
  <si>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</si>
  <si>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</si>
  <si>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</si>
  <si>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</si>
  <si>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</si>
  <si>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</si>
  <si>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</si>
  <si>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</si>
  <si>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</si>
  <si>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</si>
  <si>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</si>
  <si>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</si>
  <si>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</si>
  <si>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</si>
  <si>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</si>
  <si>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</si>
  <si>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</si>
  <si>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</si>
  <si>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</si>
  <si>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</si>
  <si>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</si>
  <si>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</si>
  <si>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</si>
  <si>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</si>
  <si>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</si>
  <si>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</si>
  <si>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</si>
  <si>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</si>
  <si>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</si>
  <si>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</si>
  <si>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</si>
  <si>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</si>
  <si>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</si>
  <si>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</si>
  <si>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</si>
  <si>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</si>
  <si>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</si>
  <si>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</si>
  <si>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</si>
  <si>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</si>
  <si>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</si>
  <si>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</si>
  <si>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</si>
  <si>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</si>
  <si>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</si>
  <si>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</si>
  <si>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</si>
  <si>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</si>
  <si>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</si>
  <si>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</si>
  <si>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</si>
  <si>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</si>
  <si>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</si>
  <si>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</si>
  <si>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</si>
  <si>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</si>
  <si>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</si>
  <si>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</si>
  <si>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</si>
  <si>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</si>
  <si>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</si>
  <si>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</si>
  <si>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</si>
  <si>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</si>
  <si>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</si>
  <si>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</si>
  <si>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</si>
  <si>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</si>
  <si>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</si>
  <si>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</si>
  <si>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</si>
  <si>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</si>
  <si>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</si>
  <si>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</si>
  <si>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</si>
  <si>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</si>
  <si>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</si>
  <si>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</si>
  <si>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</si>
  <si>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</si>
  <si>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</si>
  <si>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</si>
  <si>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</si>
  <si>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</si>
  <si>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</si>
  <si>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</si>
  <si>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</si>
  <si>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</si>
  <si>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</si>
  <si>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</si>
  <si>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</si>
  <si>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</si>
  <si>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</si>
  <si>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</si>
  <si>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</si>
  <si>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</si>
  <si>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</si>
  <si>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</si>
  <si>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</si>
  <si>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</si>
  <si>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</si>
  <si>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</si>
  <si>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</si>
  <si>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</si>
  <si>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</si>
  <si>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</si>
  <si>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</si>
  <si>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</si>
  <si>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</si>
  <si>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</si>
  <si>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</si>
  <si>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</si>
  <si>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</si>
  <si>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</si>
  <si>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</si>
  <si>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</si>
  <si>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</si>
  <si>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</si>
  <si>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</si>
  <si>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</si>
  <si>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</si>
  <si>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</si>
  <si>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</si>
  <si>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</si>
  <si>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</si>
  <si>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</si>
  <si>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</si>
  <si>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</si>
  <si>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</si>
  <si>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</si>
  <si>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</si>
  <si>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</si>
  <si>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</si>
  <si>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</si>
  <si>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</si>
  <si>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</si>
  <si>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</si>
  <si>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</si>
  <si>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</si>
  <si>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</si>
  <si>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</si>
  <si>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</si>
  <si>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</si>
  <si>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</si>
  <si>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</si>
  <si>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</si>
  <si>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</si>
  <si>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</si>
  <si>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</si>
  <si>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</si>
  <si>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</si>
  <si>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</si>
  <si>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</si>
  <si>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</si>
  <si>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</si>
  <si>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</si>
  <si>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</si>
  <si>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</si>
  <si>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</si>
  <si>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</si>
  <si>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</si>
  <si>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</si>
  <si>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</si>
  <si>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</si>
  <si>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</si>
  <si>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</si>
  <si>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</si>
  <si>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</si>
  <si>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</si>
  <si>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</si>
  <si>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</si>
  <si>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</si>
  <si>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</si>
  <si>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</si>
  <si>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</si>
  <si>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</si>
  <si>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</si>
  <si>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</si>
  <si>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</si>
  <si>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</si>
  <si>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</si>
  <si>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</si>
  <si>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</si>
  <si>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</si>
  <si>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</si>
  <si>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</si>
  <si>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</si>
  <si>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</si>
  <si>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</si>
  <si>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</si>
  <si>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</si>
  <si>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</si>
  <si>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</si>
  <si>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</si>
  <si>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</si>
  <si>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</si>
  <si>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</si>
  <si>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</si>
  <si>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</si>
  <si>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</si>
  <si>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</si>
  <si>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</si>
  <si>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</si>
  <si>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</si>
  <si>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</si>
  <si>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</si>
  <si>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</si>
  <si>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</si>
  <si>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</si>
  <si>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</si>
  <si>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</si>
  <si>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</si>
  <si>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</si>
  <si>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</si>
  <si>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</si>
  <si>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</si>
  <si>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</si>
  <si>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</si>
  <si>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</si>
  <si>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</si>
  <si>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</si>
  <si>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</si>
  <si>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</si>
  <si>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</si>
  <si>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</si>
  <si>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</si>
  <si>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</si>
  <si>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</si>
  <si>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</si>
  <si>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</si>
  <si>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</si>
  <si>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</si>
  <si>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</si>
  <si>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</si>
  <si>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</si>
  <si>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</si>
  <si>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</si>
  <si>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</si>
  <si>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</si>
  <si>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</si>
  <si>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</si>
  <si>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</si>
  <si>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</si>
  <si>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</si>
  <si>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</si>
  <si>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</si>
  <si>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</si>
  <si>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</si>
  <si>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</si>
  <si>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</si>
  <si>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</si>
  <si>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</si>
  <si>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</si>
  <si>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</si>
  <si>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</si>
  <si>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</si>
  <si>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</si>
  <si>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</si>
  <si>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</si>
  <si>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</si>
  <si>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</si>
  <si>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</si>
  <si>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</si>
  <si>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</si>
  <si>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</si>
  <si>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</si>
  <si>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</si>
  <si>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</si>
  <si>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</si>
  <si>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</si>
  <si>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</si>
  <si>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</si>
  <si>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</si>
  <si>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</si>
  <si>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</si>
  <si>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</si>
  <si>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</si>
  <si>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</si>
  <si>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</si>
  <si>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</si>
  <si>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</si>
  <si>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</si>
  <si>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</si>
  <si>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</si>
  <si>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</si>
  <si>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</si>
  <si>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</si>
  <si>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</si>
  <si>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</si>
  <si>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</si>
  <si>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</si>
  <si>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</si>
  <si>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</si>
  <si>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</si>
  <si>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</si>
  <si>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</si>
  <si>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</si>
  <si>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</si>
  <si>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</si>
  <si>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</si>
  <si>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</si>
  <si>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</si>
  <si>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</si>
  <si>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</si>
  <si>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</si>
  <si>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</si>
  <si>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</si>
  <si>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</si>
  <si>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</si>
  <si>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</si>
  <si>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</si>
  <si>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</si>
  <si>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</si>
  <si>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</si>
  <si>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</si>
  <si>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</si>
  <si>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</si>
  <si>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</si>
  <si>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</si>
  <si>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</si>
  <si>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</si>
  <si>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</si>
  <si>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</si>
  <si>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</si>
  <si>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</si>
  <si>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</si>
  <si>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</si>
  <si>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</si>
  <si>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</si>
  <si>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</si>
  <si>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</si>
  <si>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</si>
  <si>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</si>
  <si>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</si>
  <si>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</si>
  <si>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</si>
  <si>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</si>
  <si>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</si>
  <si>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</si>
  <si>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</si>
  <si>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</si>
  <si>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</si>
  <si>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</si>
  <si>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</si>
  <si>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</si>
  <si>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</si>
  <si>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</si>
  <si>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</si>
  <si>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</si>
  <si>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</si>
  <si>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</si>
  <si>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</si>
  <si>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</si>
  <si>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</si>
  <si>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</si>
  <si>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</si>
  <si>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</si>
  <si>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</si>
  <si>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</si>
  <si>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</si>
  <si>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</si>
  <si>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</si>
  <si>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</si>
  <si>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</si>
  <si>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</si>
  <si>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</si>
  <si>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</si>
  <si>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</si>
  <si>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</si>
  <si>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</si>
  <si>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</si>
  <si>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</si>
  <si>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</si>
  <si>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</si>
  <si>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</si>
  <si>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</si>
  <si>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</si>
  <si>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</si>
  <si>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</si>
  <si>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</si>
  <si>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</si>
  <si>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</si>
  <si>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</si>
  <si>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</si>
  <si>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</si>
  <si>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</si>
  <si>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</si>
  <si>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</si>
  <si>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</si>
  <si>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</si>
  <si>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</si>
  <si>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</si>
  <si>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</si>
  <si>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</si>
  <si>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</si>
  <si>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</si>
  <si>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</si>
  <si>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</si>
  <si>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</si>
  <si>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</si>
  <si>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</si>
  <si>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</si>
  <si>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</si>
  <si>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</si>
  <si>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</si>
  <si>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</si>
  <si>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</si>
  <si>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</si>
  <si>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</si>
  <si>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</si>
  <si>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</si>
  <si>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</si>
  <si>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</si>
  <si>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</si>
  <si>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</si>
  <si>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</si>
  <si>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</si>
  <si>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</si>
  <si>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</si>
  <si>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</si>
  <si>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</si>
  <si>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</si>
  <si>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</si>
  <si>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</si>
  <si>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</si>
  <si>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</si>
  <si>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</si>
  <si>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</si>
  <si>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</si>
  <si>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</si>
  <si>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</si>
  <si>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</si>
  <si>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</si>
  <si>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</si>
  <si>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</si>
  <si>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</si>
  <si>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</si>
  <si>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</si>
  <si>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</si>
  <si>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</si>
  <si>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</si>
  <si>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</si>
  <si>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</si>
  <si>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</si>
  <si>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</si>
  <si>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</si>
  <si>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</si>
  <si>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</si>
  <si>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</si>
  <si>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</si>
  <si>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</si>
  <si>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</si>
  <si>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</si>
  <si>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</si>
  <si>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</si>
  <si>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</si>
  <si>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</si>
  <si>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</si>
  <si>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</si>
  <si>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</si>
  <si>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</si>
  <si>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</si>
  <si>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</si>
  <si>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</si>
  <si>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</si>
  <si>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</si>
  <si>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</si>
  <si>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</si>
  <si>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</si>
  <si>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</si>
  <si>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</si>
  <si>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</si>
  <si>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</si>
  <si>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</si>
  <si>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</si>
  <si>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</si>
  <si>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</si>
  <si>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</si>
  <si>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</si>
  <si>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</si>
  <si>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</si>
  <si>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</si>
  <si>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</si>
  <si>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</si>
  <si>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</si>
  <si>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</si>
  <si>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</si>
  <si>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</si>
  <si>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</si>
  <si>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</si>
  <si>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</si>
  <si>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</si>
  <si>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</si>
  <si>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</si>
  <si>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</si>
  <si>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</si>
  <si>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</si>
  <si>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</si>
  <si>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</si>
  <si>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</si>
  <si>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</si>
  <si>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</si>
  <si>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</si>
  <si>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</si>
  <si>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</si>
  <si>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</si>
  <si>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</si>
  <si>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</si>
  <si>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</si>
  <si>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</si>
  <si>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</si>
  <si>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</si>
  <si>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</si>
  <si>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</si>
  <si>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</si>
  <si>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</si>
  <si>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</si>
  <si>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</si>
  <si>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</si>
  <si>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</si>
  <si>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</si>
  <si>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</si>
  <si>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</si>
  <si>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</si>
  <si>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</si>
  <si>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</si>
  <si>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</si>
  <si>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</si>
  <si>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</si>
  <si>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</si>
  <si>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</si>
  <si>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</si>
  <si>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</si>
  <si>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</si>
  <si>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</si>
  <si>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</si>
  <si>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</si>
  <si>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</si>
  <si>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</si>
  <si>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</si>
  <si>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</si>
  <si>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</si>
  <si>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</si>
  <si>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</si>
  <si>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</si>
  <si>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</si>
  <si>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</si>
  <si>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</si>
  <si>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</si>
  <si>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</si>
  <si>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</si>
  <si>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</si>
  <si>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</si>
  <si>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</si>
  <si>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</si>
  <si>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</si>
  <si>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</si>
  <si>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</si>
  <si>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</si>
  <si>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</si>
  <si>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</si>
  <si>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</si>
  <si>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</si>
  <si>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</si>
  <si>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</si>
  <si>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</si>
  <si>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</si>
  <si>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</si>
  <si>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</si>
  <si>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</si>
  <si>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</si>
  <si>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</si>
  <si>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</si>
  <si>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</si>
  <si>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</si>
  <si>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</si>
  <si>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</si>
  <si>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</si>
  <si>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</si>
  <si>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</si>
  <si>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</si>
  <si>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</si>
  <si>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</si>
  <si>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</si>
  <si>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</si>
  <si>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</si>
  <si>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</si>
  <si>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</si>
  <si>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</si>
  <si>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</si>
  <si>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</si>
  <si>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</si>
  <si>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</si>
  <si>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</si>
  <si>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</si>
  <si>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</si>
  <si>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</si>
  <si>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</si>
  <si>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</si>
  <si>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</si>
  <si>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</si>
  <si>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</si>
  <si>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</si>
  <si>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</si>
  <si>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</si>
  <si>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</si>
  <si>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</si>
  <si>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</si>
  <si>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</si>
  <si>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</si>
  <si>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</si>
  <si>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</si>
  <si>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</si>
  <si>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</si>
  <si>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</si>
  <si>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</si>
  <si>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</si>
  <si>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</si>
  <si>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</si>
  <si>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</si>
  <si>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</si>
  <si>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</si>
  <si>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</si>
  <si>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</si>
  <si>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</si>
  <si>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</si>
  <si>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</si>
  <si>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</si>
  <si>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</si>
  <si>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</si>
  <si>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</si>
  <si>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</si>
  <si>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</si>
  <si>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</si>
  <si>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</si>
  <si>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</si>
  <si>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</si>
  <si>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</si>
  <si>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</si>
  <si>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</si>
  <si>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</si>
  <si>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</si>
  <si>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</si>
  <si>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</si>
  <si>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</si>
  <si>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</si>
  <si>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</si>
  <si>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</si>
  <si>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</si>
  <si>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</si>
  <si>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</si>
  <si>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</si>
  <si>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</si>
  <si>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</si>
  <si>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</si>
  <si>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</si>
  <si>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</si>
  <si>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</si>
  <si>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</si>
  <si>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</si>
  <si>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</si>
  <si>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</si>
  <si>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</si>
  <si>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</si>
  <si>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</si>
  <si>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</si>
  <si>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</si>
  <si>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</si>
  <si>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</si>
  <si>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</si>
  <si>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</si>
  <si>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</si>
  <si>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</si>
  <si>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</si>
  <si>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</si>
  <si>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</si>
  <si>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</si>
  <si>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</si>
  <si>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</si>
  <si>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</si>
  <si>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</si>
  <si>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</si>
  <si>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</si>
  <si>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</si>
  <si>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</si>
  <si>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</si>
  <si>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</si>
  <si>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</si>
  <si>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</si>
  <si>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</si>
  <si>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</si>
  <si>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</si>
  <si>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</si>
  <si>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</si>
  <si>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</si>
  <si>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</si>
  <si>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</si>
  <si>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</si>
  <si>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</si>
  <si>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</si>
  <si>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</si>
  <si>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</si>
  <si>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</si>
  <si>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</si>
  <si>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</si>
  <si>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</si>
  <si>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</si>
  <si>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</si>
  <si>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</si>
  <si>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</si>
  <si>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</si>
  <si>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</si>
  <si>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</si>
  <si>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</si>
  <si>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</si>
  <si>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</si>
  <si>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</si>
  <si>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</si>
  <si>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</si>
  <si>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</si>
  <si>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</si>
  <si>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</si>
  <si>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</si>
  <si>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</si>
  <si>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</si>
  <si>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</si>
  <si>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</si>
  <si>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</si>
  <si>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</si>
  <si>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</si>
  <si>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</si>
  <si>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</si>
  <si>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</si>
  <si>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</si>
  <si>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</si>
  <si>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</si>
  <si>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</si>
  <si>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</si>
  <si>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</si>
  <si>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</si>
  <si>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</si>
  <si>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</si>
  <si>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</si>
  <si>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</si>
  <si>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</si>
  <si>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</si>
  <si>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</si>
  <si>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</si>
  <si>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</si>
  <si>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</si>
  <si>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</si>
  <si>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</si>
  <si>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</si>
  <si>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</si>
  <si>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</si>
  <si>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</si>
  <si>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</si>
  <si>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</si>
  <si>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</si>
  <si>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</si>
  <si>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</si>
  <si>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</si>
  <si>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</si>
  <si>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</si>
  <si>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</si>
  <si>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</si>
  <si>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</si>
  <si>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</si>
  <si>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</si>
  <si>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</si>
  <si>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</si>
  <si>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</si>
  <si>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</si>
  <si>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</si>
  <si>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</si>
  <si>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</si>
  <si>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</si>
  <si>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</si>
  <si>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</si>
  <si>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</si>
  <si>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</si>
  <si>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</si>
  <si>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</si>
  <si>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</si>
  <si>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</si>
  <si>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</si>
  <si>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</si>
  <si>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</si>
  <si>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</si>
  <si>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</si>
  <si>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</si>
  <si>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</si>
  <si>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</si>
  <si>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</si>
  <si>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</si>
  <si>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</si>
  <si>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</si>
  <si>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</si>
  <si>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</si>
  <si>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</si>
  <si>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</si>
  <si>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</si>
  <si>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</si>
  <si>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</si>
  <si>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</si>
  <si>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</si>
  <si>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</si>
  <si>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</si>
  <si>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</si>
  <si>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</si>
  <si>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</si>
  <si>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</si>
  <si>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</si>
  <si>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</si>
  <si>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</si>
  <si>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</si>
  <si>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</si>
  <si>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</si>
  <si>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</si>
  <si>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</si>
  <si>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</si>
  <si>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</si>
  <si>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</si>
  <si>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</si>
  <si>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</si>
  <si>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</si>
  <si>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</si>
  <si>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</si>
  <si>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</si>
  <si>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</si>
  <si>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</si>
  <si>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</si>
  <si>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</si>
  <si>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</si>
  <si>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</si>
  <si>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</si>
  <si>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</si>
  <si>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</si>
  <si>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</si>
  <si>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</si>
  <si>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</si>
  <si>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</si>
  <si>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</si>
  <si>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</si>
  <si>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</si>
  <si>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</si>
  <si>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</si>
  <si>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</si>
  <si>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</si>
  <si>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</si>
  <si>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</si>
  <si>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</si>
  <si>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</si>
  <si>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</si>
  <si>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</si>
  <si>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</si>
  <si>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</si>
  <si>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</si>
  <si>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</si>
  <si>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</si>
  <si>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</si>
  <si>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</si>
  <si>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</si>
  <si>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</si>
  <si>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</si>
  <si>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</si>
  <si>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</si>
  <si>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</si>
  <si>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</si>
  <si>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</si>
  <si>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</si>
  <si>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</si>
  <si>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</si>
  <si>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</si>
  <si>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</si>
  <si>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</si>
  <si>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</si>
  <si>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</si>
  <si>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</si>
  <si>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</si>
  <si>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</si>
  <si>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</si>
  <si>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</si>
  <si>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</si>
  <si>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</si>
  <si>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</si>
  <si>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</si>
  <si>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</si>
  <si>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</si>
  <si>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</si>
  <si>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</si>
  <si>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</si>
  <si>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</si>
  <si>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</si>
  <si>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</si>
  <si>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</si>
  <si>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</si>
  <si>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</si>
  <si>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</si>
  <si>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</si>
  <si>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</si>
  <si>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</si>
  <si>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</si>
  <si>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</si>
  <si>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</si>
  <si>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</si>
  <si>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</si>
  <si>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</si>
  <si>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</si>
  <si>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</si>
  <si>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</si>
  <si>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</si>
  <si>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</si>
  <si>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</si>
  <si>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</si>
  <si>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</si>
  <si>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</si>
  <si>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</si>
  <si>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</si>
  <si>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</si>
  <si>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</si>
  <si>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</si>
  <si>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</si>
  <si>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</si>
  <si>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</si>
  <si>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</si>
  <si>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</si>
  <si>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</si>
  <si>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</si>
  <si>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</si>
  <si>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</si>
  <si>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</si>
  <si>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</si>
  <si>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</si>
  <si>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</si>
  <si>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</si>
  <si>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</si>
  <si>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</si>
  <si>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</si>
  <si>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</si>
  <si>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</si>
  <si>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</si>
  <si>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</si>
  <si>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</si>
  <si>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</si>
  <si>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</si>
  <si>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</si>
  <si>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</si>
  <si>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</si>
  <si>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</si>
  <si>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</si>
  <si>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</si>
  <si>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</si>
  <si>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</si>
  <si>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</si>
  <si>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</si>
  <si>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</si>
  <si>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</si>
  <si>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</si>
  <si>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</si>
  <si>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</si>
  <si>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</si>
  <si>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</si>
  <si>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</si>
  <si>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</si>
  <si>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</si>
  <si>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</si>
  <si>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</si>
  <si>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</si>
  <si>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</si>
  <si>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</si>
  <si>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</si>
  <si>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</si>
  <si>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</si>
  <si>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</si>
  <si>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</si>
  <si>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</si>
  <si>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</si>
  <si>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</si>
  <si>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</si>
  <si>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</si>
  <si>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</si>
  <si>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</si>
  <si>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</si>
  <si>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</si>
  <si>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</si>
  <si>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</si>
  <si>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</si>
  <si>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</si>
  <si>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</si>
  <si>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</si>
  <si>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</si>
  <si>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</si>
  <si>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</si>
  <si>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</si>
  <si>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</si>
  <si>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</si>
  <si>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</si>
  <si>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</si>
  <si>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</si>
  <si>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</si>
  <si>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</si>
  <si>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</si>
  <si>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</si>
  <si>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</si>
  <si>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</si>
  <si>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</si>
  <si>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</si>
  <si>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</si>
  <si>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</si>
  <si>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</si>
  <si>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</si>
  <si>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</si>
  <si>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</si>
  <si>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</si>
  <si>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</si>
  <si>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</si>
  <si>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</si>
  <si>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</si>
  <si>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</si>
  <si>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</si>
  <si>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</si>
  <si>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</si>
  <si>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</si>
  <si>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</si>
  <si>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</si>
  <si>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</si>
  <si>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</si>
  <si>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</si>
  <si>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</si>
  <si>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</si>
  <si>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</si>
  <si>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</si>
  <si>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</si>
  <si>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</si>
  <si>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</si>
  <si>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</si>
  <si>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</si>
  <si>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</si>
  <si>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</si>
  <si>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</si>
  <si>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</si>
  <si>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</si>
  <si>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</si>
  <si>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</si>
  <si>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</si>
  <si>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</si>
  <si>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</si>
  <si>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</si>
  <si>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</si>
  <si>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</si>
  <si>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</si>
  <si>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</si>
  <si>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</si>
  <si>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</si>
  <si>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</si>
  <si>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</si>
  <si>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</si>
  <si>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</si>
  <si>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</si>
  <si>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</si>
  <si>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</si>
  <si>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</si>
  <si>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</si>
  <si>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</si>
  <si>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</si>
  <si>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</si>
  <si>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</si>
  <si>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</si>
  <si>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</si>
  <si>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</si>
  <si>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</si>
  <si>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</si>
  <si>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</si>
  <si>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</si>
  <si>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</si>
  <si>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</si>
  <si>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</si>
  <si>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</si>
  <si>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</si>
  <si>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</si>
  <si>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</si>
  <si>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</si>
  <si>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</si>
  <si>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</si>
  <si>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</si>
  <si>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</si>
  <si>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</si>
  <si>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</si>
  <si>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</si>
  <si>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</si>
  <si>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</si>
  <si>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</si>
  <si>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</si>
  <si>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</si>
  <si>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</si>
  <si>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</si>
  <si>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</si>
  <si>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</si>
  <si>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</si>
  <si>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</si>
  <si>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</si>
  <si>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</si>
  <si>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</si>
  <si>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</si>
  <si>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</si>
  <si>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</si>
  <si>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</si>
  <si>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</si>
  <si>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</si>
  <si>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</si>
  <si>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</si>
  <si>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</si>
  <si>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</si>
  <si>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</si>
  <si>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</si>
  <si>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</si>
  <si>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</si>
  <si>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</si>
  <si>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</si>
  <si>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</si>
  <si>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</si>
  <si>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</si>
  <si>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</si>
  <si>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</si>
  <si>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</si>
  <si>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</si>
  <si>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</si>
  <si>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</si>
  <si>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</si>
  <si>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</si>
  <si>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</si>
  <si>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</si>
  <si>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</si>
  <si>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</si>
  <si>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</si>
  <si>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</si>
  <si>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</si>
  <si>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</si>
  <si>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</si>
  <si>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</si>
  <si>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</si>
  <si>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</si>
  <si>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</si>
  <si>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</si>
  <si>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</si>
  <si>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</si>
  <si>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</si>
  <si>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</si>
  <si>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</si>
  <si>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</si>
  <si>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</si>
  <si>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</si>
  <si>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</si>
  <si>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</si>
  <si>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</si>
  <si>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</si>
  <si>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</si>
  <si>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</si>
  <si>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</si>
  <si>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</si>
  <si>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</si>
  <si>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</si>
  <si>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</si>
  <si>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</si>
  <si>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</si>
  <si>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</si>
  <si>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</si>
  <si>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</si>
  <si>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</si>
  <si>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</si>
  <si>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</si>
  <si>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</si>
  <si>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</si>
  <si>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</si>
  <si>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</si>
  <si>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</si>
  <si>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</si>
  <si>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</si>
  <si>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</si>
  <si>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</si>
  <si>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</si>
  <si>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</si>
  <si>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</si>
  <si>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</si>
  <si>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</si>
  <si>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</si>
  <si>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</si>
  <si>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</si>
  <si>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</si>
  <si>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</si>
  <si>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</si>
  <si>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</si>
  <si>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</si>
  <si>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</si>
  <si>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</si>
  <si>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</si>
  <si>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</si>
  <si>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</si>
  <si>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</si>
  <si>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</si>
  <si>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</si>
  <si>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</si>
  <si>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</si>
  <si>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</si>
  <si>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</si>
  <si>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</si>
  <si>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</si>
  <si>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</si>
  <si>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</si>
  <si>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</si>
  <si>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</si>
  <si>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</si>
  <si>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</si>
  <si>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</si>
  <si>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</si>
  <si>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</si>
  <si>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</si>
  <si>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</si>
  <si>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</si>
  <si>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</si>
  <si>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</si>
  <si>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</si>
  <si>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</si>
  <si>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</si>
  <si>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</si>
  <si>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</si>
  <si>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</si>
  <si>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</si>
  <si>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</si>
  <si>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</si>
  <si>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</si>
  <si>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</si>
  <si>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</si>
  <si>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</si>
  <si>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</si>
  <si>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</si>
  <si>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</si>
  <si>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</si>
  <si>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</si>
  <si>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</si>
  <si>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</si>
  <si>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</si>
  <si>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</si>
  <si>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</si>
  <si>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</si>
  <si>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</si>
  <si>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</si>
  <si>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</si>
  <si>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</si>
  <si>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</si>
  <si>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</si>
  <si>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</si>
  <si>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</si>
  <si>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</si>
  <si>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</si>
  <si>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</si>
  <si>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</si>
  <si>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</si>
  <si>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</si>
  <si>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</si>
  <si>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</si>
  <si>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</si>
  <si>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</si>
  <si>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</si>
  <si>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</si>
  <si>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</si>
  <si>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</si>
  <si>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</si>
  <si>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</si>
  <si>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</si>
  <si>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</si>
  <si>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</si>
  <si>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</si>
  <si>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</si>
  <si>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</si>
  <si>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</si>
  <si>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</si>
  <si>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</si>
  <si>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</si>
  <si>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</si>
  <si>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</si>
  <si>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</si>
  <si>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</si>
  <si>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</si>
  <si>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</si>
  <si>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</si>
  <si>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</si>
  <si>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</si>
  <si>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</si>
  <si>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</si>
  <si>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</si>
  <si>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</si>
  <si>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</si>
  <si>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</si>
  <si>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</si>
  <si>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</si>
  <si>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</si>
  <si>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</si>
  <si>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</si>
  <si>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</si>
  <si>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</si>
  <si>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</si>
  <si>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</si>
  <si>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</si>
  <si>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</si>
  <si>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</si>
  <si>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</si>
  <si>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</si>
  <si>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</si>
  <si>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</si>
  <si>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</si>
  <si>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</si>
  <si>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</si>
  <si>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</si>
  <si>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</si>
  <si>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</si>
  <si>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</si>
  <si>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</si>
  <si>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</si>
  <si>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</si>
  <si>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</si>
  <si>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</si>
  <si>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</si>
  <si>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</si>
  <si>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</si>
  <si>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</si>
  <si>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</si>
  <si>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</si>
  <si>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</si>
  <si>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</si>
  <si>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</si>
  <si>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</si>
  <si>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</si>
  <si>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</si>
  <si>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</si>
  <si>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</si>
  <si>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</si>
  <si>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</si>
  <si>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</si>
  <si>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</si>
  <si>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</si>
  <si>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</si>
  <si>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</si>
  <si>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</si>
  <si>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</si>
  <si>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</si>
  <si>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</si>
  <si>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</si>
  <si>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</si>
  <si>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</si>
  <si>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</si>
  <si>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</si>
  <si>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</si>
  <si>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</si>
  <si>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</si>
  <si>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</si>
  <si>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</si>
  <si>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</si>
  <si>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</si>
  <si>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</si>
  <si>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</si>
  <si>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</si>
  <si>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</si>
  <si>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</si>
  <si>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</si>
  <si>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</si>
  <si>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</si>
  <si>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</si>
  <si>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</si>
  <si>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</si>
  <si>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</si>
  <si>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</si>
  <si>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</si>
  <si>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</si>
  <si>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</si>
  <si>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</si>
  <si>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</si>
  <si>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</si>
  <si>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</si>
  <si>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</si>
  <si>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</si>
  <si>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</si>
  <si>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</si>
  <si>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</si>
  <si>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</si>
  <si>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</si>
  <si>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</si>
  <si>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</si>
  <si>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</si>
  <si>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</si>
  <si>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</si>
  <si>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</si>
  <si>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</si>
  <si>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</si>
  <si>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</si>
  <si>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</si>
  <si>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</si>
  <si>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</si>
  <si>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</si>
  <si>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</si>
  <si>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</si>
  <si>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</si>
  <si>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</si>
  <si>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</si>
  <si>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</si>
  <si>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</si>
  <si>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</si>
  <si>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</si>
  <si>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</si>
  <si>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</si>
  <si>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</si>
  <si>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</si>
  <si>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</si>
  <si>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</si>
  <si>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</si>
  <si>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</si>
  <si>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</si>
  <si>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</si>
  <si>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</si>
  <si>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</si>
  <si>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</si>
  <si>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</si>
  <si>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</si>
  <si>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</si>
  <si>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</si>
  <si>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</si>
  <si>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</si>
  <si>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</si>
  <si>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</si>
  <si>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</si>
  <si>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</si>
  <si>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</si>
  <si>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</si>
  <si>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</si>
  <si>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</si>
  <si>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</si>
  <si>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</si>
  <si>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</si>
  <si>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</si>
  <si>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</si>
  <si>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</si>
  <si>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</si>
  <si>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</si>
  <si>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</si>
  <si>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</si>
  <si>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</si>
  <si>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</si>
  <si>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</si>
  <si>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</si>
  <si>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</si>
  <si>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</si>
  <si>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</si>
  <si>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</si>
  <si>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</si>
  <si>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</si>
  <si>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</si>
  <si>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</si>
  <si>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</si>
  <si>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</si>
  <si>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</si>
  <si>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</si>
  <si>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</si>
  <si>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</si>
  <si>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</si>
  <si>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</si>
  <si>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</si>
  <si>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</si>
  <si>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</si>
  <si>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</si>
  <si>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</si>
  <si>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</si>
  <si>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</si>
  <si>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</si>
  <si>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</si>
  <si>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</si>
  <si>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</si>
  <si>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</si>
  <si>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</si>
  <si>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</si>
  <si>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</si>
  <si>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</si>
  <si>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</si>
  <si>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</si>
  <si>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</si>
  <si>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</si>
  <si>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</si>
  <si>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</si>
  <si>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</si>
  <si>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</si>
  <si>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</si>
  <si>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</si>
  <si>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</si>
  <si>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</si>
  <si>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</si>
  <si>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</si>
  <si>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</si>
  <si>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</si>
  <si>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</si>
  <si>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</si>
  <si>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</si>
  <si>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</si>
  <si>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</si>
  <si>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</si>
  <si>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</si>
  <si>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</si>
  <si>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</si>
  <si>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</si>
  <si>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</si>
  <si>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</si>
  <si>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</si>
  <si>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</si>
  <si>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</si>
  <si>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</si>
  <si>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</si>
  <si>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</si>
  <si>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</si>
  <si>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</si>
  <si>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</si>
  <si>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</si>
  <si>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</si>
  <si>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</si>
  <si>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</si>
  <si>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</si>
  <si>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</si>
  <si>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</si>
  <si>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</si>
  <si>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</si>
  <si>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</si>
  <si>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</si>
  <si>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</si>
  <si>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</si>
  <si>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</si>
  <si>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</si>
  <si>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</si>
  <si>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</si>
  <si>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</si>
  <si>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</si>
  <si>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</si>
  <si>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</si>
  <si>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</si>
  <si>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</si>
  <si>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</si>
  <si>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</si>
  <si>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</si>
  <si>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</si>
  <si>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</si>
  <si>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</si>
  <si>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</si>
  <si>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</si>
  <si>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</si>
  <si>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</si>
  <si>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</si>
  <si>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</si>
  <si>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</si>
  <si>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</si>
  <si>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</si>
  <si>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</si>
  <si>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</si>
  <si>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</si>
  <si>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</si>
  <si>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</si>
  <si>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</si>
  <si>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</si>
  <si>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</si>
  <si>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</si>
  <si>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</si>
  <si>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</si>
  <si>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</si>
  <si>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</si>
  <si>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</si>
  <si>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</si>
  <si>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</si>
  <si>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</si>
  <si>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</si>
  <si>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</si>
  <si>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</si>
  <si>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</si>
  <si>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</si>
  <si>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</si>
  <si>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</si>
  <si>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</si>
  <si>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</si>
  <si>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</si>
  <si>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</si>
  <si>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</si>
  <si>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</si>
  <si>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</si>
  <si>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</si>
  <si>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</si>
  <si>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</si>
  <si>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</si>
  <si>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</si>
  <si>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</si>
  <si>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</si>
  <si>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</si>
  <si>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</si>
  <si>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</si>
  <si>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</si>
  <si>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</si>
  <si>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</si>
  <si>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</si>
  <si>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</si>
  <si>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</si>
  <si>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</si>
  <si>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</si>
  <si>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</si>
  <si>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</si>
  <si>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</si>
  <si>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</si>
  <si>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</si>
  <si>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</si>
  <si>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</si>
  <si>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</si>
  <si>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</si>
  <si>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</si>
  <si>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</si>
  <si>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</si>
  <si>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</si>
  <si>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</si>
  <si>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</si>
  <si>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</si>
  <si>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</si>
  <si>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</si>
  <si>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</si>
  <si>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</si>
  <si>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</si>
  <si>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</si>
  <si>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</si>
  <si>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</si>
  <si>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</si>
  <si>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</si>
  <si>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</si>
  <si>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</si>
  <si>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</si>
  <si>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</si>
  <si>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</si>
  <si>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</si>
  <si>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</si>
  <si>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</si>
  <si>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</si>
  <si>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</si>
  <si>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</si>
  <si>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</si>
  <si>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</si>
  <si>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</si>
  <si>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</si>
  <si>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</si>
  <si>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</si>
  <si>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</si>
  <si>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</si>
  <si>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</si>
  <si>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</si>
  <si>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</si>
  <si>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</si>
  <si>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</si>
  <si>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</si>
  <si>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</si>
  <si>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</si>
  <si>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</si>
  <si>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</si>
  <si>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</si>
  <si>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</si>
  <si>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</si>
  <si>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</si>
  <si>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</si>
  <si>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</si>
  <si>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</si>
  <si>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</si>
  <si>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</si>
  <si>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</si>
  <si>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</si>
  <si>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</si>
  <si>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</si>
  <si>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</si>
  <si>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</si>
  <si>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</si>
  <si>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</si>
  <si>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</si>
  <si>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</si>
  <si>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</si>
  <si>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</si>
  <si>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</si>
  <si>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</si>
  <si>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</si>
  <si>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</si>
  <si>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</si>
  <si>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</si>
  <si>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</si>
  <si>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</si>
  <si>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</si>
  <si>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</si>
  <si>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</si>
  <si>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</si>
  <si>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</si>
  <si>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</si>
  <si>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</si>
  <si>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</si>
  <si>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</si>
  <si>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</si>
  <si>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</si>
  <si>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</si>
  <si>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</si>
  <si>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</si>
  <si>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</si>
  <si>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</si>
  <si>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</si>
  <si>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</si>
  <si>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</si>
  <si>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</si>
  <si>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</si>
  <si>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</si>
  <si>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</si>
  <si>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</si>
  <si>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</si>
  <si>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</si>
  <si>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</si>
  <si>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</si>
  <si>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</si>
  <si>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</si>
  <si>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</si>
  <si>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</si>
  <si>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</si>
  <si>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</si>
  <si>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</si>
  <si>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</si>
  <si>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</si>
  <si>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</si>
  <si>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</si>
  <si>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</si>
  <si>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</si>
  <si>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</si>
  <si>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</si>
  <si>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</si>
  <si>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</si>
  <si>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</si>
  <si>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</si>
  <si>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</si>
  <si>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</si>
  <si>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</si>
  <si>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</si>
  <si>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</si>
  <si>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</si>
  <si>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</si>
  <si>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</si>
  <si>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</si>
  <si>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</si>
  <si>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</si>
  <si>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</si>
  <si>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</si>
  <si>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</si>
  <si>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</si>
  <si>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</si>
  <si>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</si>
  <si>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</si>
  <si>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</si>
  <si>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</si>
  <si>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</si>
  <si>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</si>
  <si>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</si>
  <si>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</si>
  <si>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</si>
  <si>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</si>
  <si>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</si>
  <si>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</si>
  <si>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</si>
  <si>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</si>
  <si>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</si>
  <si>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</si>
  <si>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</si>
  <si>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</si>
  <si>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</si>
  <si>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</si>
  <si>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</si>
  <si>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</si>
  <si>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</si>
  <si>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</si>
  <si>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</si>
  <si>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</si>
  <si>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</si>
  <si>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</si>
  <si>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</si>
  <si>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</si>
  <si>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</si>
  <si>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</si>
  <si>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</si>
  <si>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</si>
  <si>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</si>
  <si>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</si>
  <si>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</si>
  <si>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</si>
  <si>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</si>
  <si>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</si>
  <si>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</si>
  <si>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</si>
  <si>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</si>
  <si>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</si>
  <si>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</si>
  <si>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</si>
  <si>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</si>
  <si>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</si>
  <si>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</si>
  <si>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</si>
  <si>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</si>
  <si>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</si>
  <si>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</si>
  <si>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</si>
  <si>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</si>
  <si>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</si>
  <si>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</si>
  <si>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</si>
  <si>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</si>
  <si>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</si>
  <si>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</si>
  <si>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</si>
  <si>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</si>
  <si>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</si>
  <si>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</si>
  <si>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</si>
  <si>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</si>
  <si>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</si>
  <si>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</si>
  <si>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</si>
  <si>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</si>
  <si>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</si>
  <si>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</si>
  <si>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</si>
  <si>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</si>
  <si>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</si>
  <si>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</si>
  <si>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</si>
  <si>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</si>
  <si>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</si>
  <si>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</si>
  <si>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</si>
  <si>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</si>
  <si>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</si>
  <si>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</si>
  <si>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</si>
  <si>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</si>
  <si>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</si>
  <si>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</si>
  <si>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</si>
  <si>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</si>
  <si>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</si>
  <si>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</si>
  <si>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</si>
  <si>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</si>
  <si>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</si>
  <si>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</si>
  <si>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</si>
  <si>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</si>
  <si>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</si>
  <si>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</si>
  <si>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</si>
  <si>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</si>
  <si>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</si>
  <si>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</si>
  <si>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</si>
  <si>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</si>
  <si>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</si>
  <si>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</si>
  <si>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</si>
  <si>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</si>
  <si>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</si>
  <si>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</si>
  <si>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</si>
  <si>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</si>
  <si>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</si>
  <si>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</si>
  <si>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</si>
  <si>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</si>
  <si>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</si>
  <si>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</si>
  <si>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</si>
  <si>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</si>
  <si>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</si>
  <si>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</si>
  <si>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</si>
  <si>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</si>
  <si>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</si>
  <si>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</si>
  <si>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</si>
  <si>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</si>
  <si>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</si>
  <si>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</si>
  <si>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</si>
  <si>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</si>
  <si>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</si>
  <si>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</si>
  <si>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</si>
  <si>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</si>
  <si>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</si>
  <si>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</si>
  <si>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</si>
  <si>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</si>
  <si>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</si>
  <si>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</si>
  <si>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</si>
  <si>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</si>
  <si>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</si>
  <si>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</si>
  <si>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</si>
  <si>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</si>
  <si>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</si>
  <si>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</si>
  <si>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</si>
  <si>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</si>
  <si>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</si>
  <si>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</si>
  <si>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</si>
  <si>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</si>
  <si>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</si>
  <si>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</si>
  <si>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</si>
  <si>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</si>
  <si>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</si>
  <si>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</si>
  <si>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</si>
  <si>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</si>
  <si>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</si>
  <si>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</si>
  <si>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</si>
  <si>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</si>
  <si>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</si>
  <si>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</si>
  <si>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</si>
  <si>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</si>
  <si>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</si>
  <si>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</si>
  <si>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</si>
  <si>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</si>
  <si>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</si>
  <si>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</si>
  <si>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</si>
  <si>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</si>
  <si>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</si>
  <si>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</si>
  <si>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</si>
  <si>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</si>
  <si>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</si>
  <si>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</si>
  <si>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</si>
  <si>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</si>
  <si>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</si>
  <si>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</si>
  <si>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</si>
  <si>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</si>
  <si>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</si>
  <si>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</si>
  <si>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</si>
  <si>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</si>
  <si>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</si>
  <si>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</si>
  <si>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</si>
  <si>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</si>
  <si>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</si>
  <si>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</si>
  <si>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</si>
  <si>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</si>
  <si>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</si>
  <si>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</si>
  <si>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</si>
  <si>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</si>
  <si>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</si>
  <si>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</si>
  <si>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</si>
  <si>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</si>
  <si>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</si>
  <si>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</si>
  <si>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</si>
  <si>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</si>
  <si>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</si>
  <si>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</si>
  <si>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</si>
  <si>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</si>
  <si>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</si>
  <si>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</si>
  <si>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</si>
  <si>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</si>
  <si>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</si>
  <si>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</si>
  <si>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</si>
  <si>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</si>
  <si>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</si>
  <si>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</si>
  <si>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</si>
  <si>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</si>
  <si>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</si>
  <si>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</si>
  <si>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</si>
  <si>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</si>
  <si>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</si>
  <si>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</si>
  <si>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</si>
  <si>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</si>
  <si>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</si>
  <si>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</si>
  <si>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</si>
  <si>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</si>
  <si>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</si>
  <si>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</si>
  <si>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</si>
  <si>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</si>
  <si>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</si>
  <si>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</si>
  <si>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</si>
  <si>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</si>
  <si>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</si>
  <si>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</si>
  <si>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</si>
  <si>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</si>
  <si>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</si>
  <si>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</si>
  <si>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</si>
  <si>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</si>
  <si>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</si>
  <si>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</si>
  <si>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</si>
  <si>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</si>
  <si>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</si>
  <si>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</si>
  <si>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</si>
  <si>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</si>
  <si>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</si>
  <si>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</si>
  <si>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</si>
  <si>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</si>
  <si>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</si>
  <si>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</si>
  <si>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</si>
  <si>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</si>
  <si>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</si>
  <si>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</si>
  <si>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</si>
  <si>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</si>
  <si>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</si>
  <si>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</si>
  <si>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</si>
  <si>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</si>
  <si>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</si>
  <si>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</si>
  <si>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</si>
  <si>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</si>
  <si>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</si>
  <si>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</si>
  <si>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</si>
  <si>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</si>
  <si>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</si>
  <si>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</si>
  <si>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</si>
  <si>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</si>
  <si>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</si>
  <si>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</si>
  <si>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</si>
  <si>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</si>
  <si>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</si>
  <si>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</si>
  <si>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</si>
  <si>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</si>
  <si>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</si>
  <si>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</si>
  <si>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</si>
  <si>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</si>
  <si>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</si>
  <si>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</si>
  <si>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</si>
  <si>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</si>
  <si>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</si>
  <si>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</si>
  <si>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</si>
  <si>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</si>
  <si>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</si>
  <si>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</si>
  <si>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</si>
  <si>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</si>
  <si>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</si>
  <si>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</si>
  <si>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</si>
  <si>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</si>
  <si>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</si>
  <si>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</si>
  <si>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</si>
  <si>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</si>
  <si>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</si>
  <si>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</si>
  <si>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</si>
  <si>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</si>
  <si>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</si>
  <si>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</si>
  <si>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</si>
  <si>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</si>
  <si>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</si>
  <si>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</si>
  <si>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</si>
  <si>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</si>
  <si>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</si>
  <si>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</si>
  <si>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</si>
  <si>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</si>
  <si>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</si>
  <si>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</si>
  <si>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</si>
  <si>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</si>
  <si>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</si>
  <si>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</si>
  <si>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</si>
  <si>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</si>
  <si>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</si>
  <si>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</si>
  <si>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</si>
  <si>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</si>
  <si>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</si>
  <si>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</si>
  <si>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</si>
  <si>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</si>
  <si>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</si>
  <si>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</si>
  <si>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</si>
  <si>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</si>
  <si>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</si>
  <si>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</si>
  <si>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</si>
  <si>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</si>
  <si>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</si>
  <si>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</si>
  <si>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</si>
  <si>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</si>
  <si>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</si>
  <si>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</si>
  <si>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</si>
  <si>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</si>
  <si>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</si>
  <si>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</si>
  <si>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</si>
  <si>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</si>
  <si>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</si>
  <si>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</si>
  <si>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</si>
  <si>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</si>
  <si>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</si>
  <si>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</si>
  <si>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</si>
  <si>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</si>
  <si>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</si>
  <si>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</si>
  <si>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</si>
  <si>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</si>
  <si>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</si>
  <si>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</si>
  <si>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</si>
  <si>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</si>
  <si>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</si>
  <si>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</si>
  <si>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</si>
  <si>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</si>
  <si>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</si>
  <si>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</si>
  <si>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</si>
  <si>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</si>
  <si>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</si>
  <si>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</si>
  <si>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</si>
  <si>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</si>
  <si>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</si>
  <si>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</si>
  <si>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</si>
  <si>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</si>
  <si>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</si>
  <si>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</si>
  <si>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</si>
  <si>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</si>
  <si>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</si>
  <si>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</si>
  <si>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</si>
  <si>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</si>
  <si>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</si>
  <si>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</si>
  <si>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</si>
  <si>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</si>
  <si>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</si>
  <si>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</si>
  <si>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</si>
  <si>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</si>
  <si>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</si>
  <si>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</si>
  <si>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</si>
  <si>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</si>
  <si>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</si>
  <si>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</si>
  <si>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</si>
  <si>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</si>
  <si>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</si>
  <si>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</si>
  <si>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</si>
  <si>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</si>
  <si>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</si>
  <si>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</si>
  <si>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</si>
  <si>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</si>
  <si>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</si>
  <si>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</si>
  <si>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</si>
  <si>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</si>
  <si>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</si>
  <si>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</si>
  <si>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</si>
  <si>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</si>
  <si>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</si>
  <si>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</si>
  <si>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</si>
  <si>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</si>
  <si>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</si>
  <si>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</si>
  <si>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</si>
  <si>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</si>
  <si>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</si>
  <si>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</si>
  <si>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</si>
  <si>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</si>
  <si>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</si>
  <si>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</si>
  <si>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</si>
  <si>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</si>
  <si>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</si>
  <si>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</si>
  <si>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</si>
  <si>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</si>
  <si>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</si>
  <si>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</si>
  <si>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</si>
  <si>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</si>
  <si>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</si>
  <si>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</si>
  <si>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</si>
  <si>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</si>
  <si>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</si>
  <si>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</si>
  <si>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</si>
  <si>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</si>
  <si>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</si>
  <si>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</si>
  <si>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</si>
  <si>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</si>
  <si>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</si>
  <si>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</si>
  <si>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</si>
  <si>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</si>
  <si>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</si>
  <si>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</si>
  <si>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</si>
  <si>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</si>
  <si>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</si>
  <si>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</si>
  <si>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</si>
  <si>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</si>
  <si>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</si>
  <si>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</si>
  <si>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</si>
  <si>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</si>
  <si>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</si>
  <si>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</si>
  <si>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</si>
  <si>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</si>
  <si>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</si>
  <si>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</si>
  <si>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</si>
  <si>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</si>
  <si>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</si>
  <si>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</si>
  <si>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</si>
  <si>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</si>
  <si>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</si>
  <si>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</si>
  <si>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</si>
  <si>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</si>
  <si>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</si>
  <si>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</si>
  <si>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</si>
  <si>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</si>
  <si>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</si>
  <si>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</si>
  <si>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</si>
  <si>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</si>
  <si>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</si>
  <si>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</si>
  <si>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</si>
  <si>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</si>
  <si>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</si>
  <si>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</si>
  <si>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</si>
  <si>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</si>
  <si>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</si>
  <si>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</si>
  <si>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</si>
  <si>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</si>
  <si>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</si>
  <si>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</si>
  <si>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</si>
  <si>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</si>
  <si>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</si>
  <si>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</si>
  <si>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</si>
  <si>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</si>
  <si>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</si>
  <si>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</si>
  <si>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</si>
  <si>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</si>
  <si>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</si>
  <si>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</si>
  <si>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</si>
  <si>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</si>
  <si>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</si>
  <si>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</si>
  <si>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</si>
  <si>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</si>
  <si>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</si>
  <si>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</si>
  <si>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</si>
  <si>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</si>
  <si>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</si>
  <si>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</si>
  <si>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</si>
  <si>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</si>
  <si>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</si>
  <si>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</si>
  <si>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</si>
  <si>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</si>
  <si>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</si>
  <si>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</si>
  <si>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</si>
  <si>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</si>
  <si>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</si>
  <si>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</si>
  <si>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</si>
  <si>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</si>
  <si>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</si>
  <si>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</si>
  <si>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</si>
  <si>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</si>
  <si>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</si>
  <si>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</si>
  <si>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</si>
  <si>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</si>
  <si>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</si>
  <si>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</si>
  <si>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</si>
  <si>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</si>
  <si>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</si>
  <si>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</si>
  <si>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</si>
  <si>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</si>
  <si>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</si>
  <si>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</si>
  <si>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</si>
  <si>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</si>
  <si>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</si>
  <si>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</si>
  <si>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</si>
  <si>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</si>
  <si>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</si>
  <si>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</si>
  <si>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</si>
  <si>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</si>
  <si>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</si>
  <si>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</si>
  <si>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</si>
  <si>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</si>
  <si>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</si>
  <si>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</si>
  <si>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</si>
  <si>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</si>
  <si>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</si>
  <si>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</si>
  <si>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</si>
  <si>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</si>
  <si>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</si>
  <si>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</si>
  <si>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</si>
  <si>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</si>
  <si>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</si>
  <si>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</si>
  <si>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</si>
  <si>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</si>
  <si>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</si>
  <si>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</si>
  <si>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</si>
  <si>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</si>
  <si>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</si>
  <si>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</si>
  <si>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</si>
  <si>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</si>
  <si>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</si>
  <si>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</si>
  <si>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</si>
  <si>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</si>
  <si>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</si>
  <si>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</si>
  <si>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</si>
  <si>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</si>
  <si>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</si>
  <si>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</si>
  <si>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</si>
  <si>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</si>
  <si>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</si>
  <si>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</si>
  <si>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</si>
  <si>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</si>
  <si>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</si>
  <si>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</si>
  <si>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</si>
  <si>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</si>
  <si>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</si>
  <si>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</si>
  <si>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</si>
  <si>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</si>
  <si>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</si>
  <si>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</si>
  <si>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</si>
  <si>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</si>
  <si>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</si>
  <si>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</si>
  <si>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</si>
  <si>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</si>
  <si>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</si>
  <si>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</si>
  <si>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</si>
  <si>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</si>
  <si>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</si>
  <si>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</si>
  <si>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</si>
  <si>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</si>
  <si>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</si>
  <si>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</si>
  <si>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</si>
  <si>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</si>
  <si>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</si>
  <si>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</si>
  <si>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</si>
  <si>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</si>
  <si>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</si>
  <si>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</si>
  <si>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</si>
  <si>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</si>
  <si>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</si>
  <si>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</si>
  <si>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</si>
  <si>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</si>
  <si>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</si>
  <si>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</si>
  <si>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</si>
  <si>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</si>
  <si>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</si>
  <si>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</si>
  <si>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</si>
  <si>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</si>
  <si>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</si>
  <si>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</si>
  <si>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</si>
  <si>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</si>
  <si>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</si>
  <si>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</si>
  <si>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</si>
  <si>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</si>
  <si>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</si>
  <si>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</si>
  <si>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</si>
  <si>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</si>
  <si>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</si>
  <si>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</si>
  <si>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</si>
  <si>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</si>
  <si>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</si>
  <si>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</si>
  <si>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</si>
  <si>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</si>
  <si>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</si>
  <si>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</si>
  <si>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</si>
  <si>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</si>
  <si>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</si>
  <si>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</si>
  <si>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</si>
  <si>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</si>
  <si>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</si>
  <si>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</si>
  <si>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</si>
  <si>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</si>
  <si>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</si>
  <si>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</si>
  <si>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</si>
  <si>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</si>
  <si>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</si>
  <si>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</si>
  <si>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</si>
  <si>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</si>
  <si>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</si>
  <si>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</si>
  <si>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</si>
  <si>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</si>
  <si>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</si>
  <si>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</si>
  <si>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</si>
  <si>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</si>
  <si>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</si>
  <si>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</si>
  <si>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</si>
  <si>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</si>
  <si>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</si>
  <si>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</si>
  <si>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</si>
  <si>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</si>
  <si>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</si>
  <si>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</si>
  <si>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</si>
  <si>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</si>
  <si>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</si>
  <si>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</si>
  <si>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</si>
  <si>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</si>
  <si>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</si>
  <si>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</si>
  <si>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</si>
  <si>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</si>
  <si>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</si>
  <si>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</si>
  <si>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</si>
  <si>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</si>
  <si>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</si>
  <si>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</si>
  <si>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</si>
  <si>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</si>
  <si>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</si>
  <si>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</si>
  <si>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</si>
  <si>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</si>
  <si>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</si>
  <si>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</si>
  <si>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</si>
  <si>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</si>
  <si>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</si>
  <si>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</si>
  <si>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</si>
  <si>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</si>
  <si>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</si>
  <si>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</si>
  <si>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</si>
  <si>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</si>
  <si>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</si>
  <si>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</si>
  <si>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</si>
  <si>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</si>
  <si>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</si>
  <si>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</si>
  <si>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</si>
  <si>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</si>
  <si>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</si>
  <si>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</si>
  <si>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</si>
  <si>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</si>
  <si>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</si>
  <si>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</si>
  <si>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</si>
  <si>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</si>
  <si>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</si>
  <si>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</si>
  <si>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</si>
  <si>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</si>
  <si>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</si>
  <si>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</si>
  <si>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</si>
  <si>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</si>
  <si>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</si>
  <si>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</si>
  <si>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</si>
  <si>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</si>
  <si>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</si>
  <si>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</si>
  <si>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</si>
  <si>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</si>
  <si>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</si>
  <si>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</si>
  <si>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</si>
  <si>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</si>
  <si>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</si>
  <si>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</si>
  <si>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</si>
  <si>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</si>
  <si>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</si>
  <si>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</si>
  <si>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</si>
  <si>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</si>
  <si>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</si>
  <si>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</si>
  <si>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</si>
  <si>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</si>
  <si>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</si>
  <si>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</si>
  <si>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</si>
  <si>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</si>
  <si>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</si>
  <si>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</si>
  <si>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</si>
  <si>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</si>
  <si>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</si>
  <si>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</si>
  <si>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</si>
  <si>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</si>
  <si>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</si>
  <si>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</si>
  <si>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</si>
  <si>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</si>
  <si>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</si>
  <si>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</si>
  <si>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</si>
  <si>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</si>
  <si>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</si>
  <si>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</si>
  <si>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</si>
  <si>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</si>
  <si>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</si>
  <si>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</si>
  <si>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</si>
  <si>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</si>
  <si>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</si>
  <si>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</si>
  <si>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</si>
  <si>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</si>
  <si>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</si>
  <si>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</si>
  <si>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</si>
  <si>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</si>
  <si>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</si>
  <si>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</si>
  <si>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</si>
  <si>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</si>
  <si>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</si>
  <si>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</si>
  <si>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</si>
  <si>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</si>
  <si>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</si>
  <si>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</si>
  <si>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</si>
  <si>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</si>
  <si>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</si>
  <si>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</si>
  <si>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</si>
  <si>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</si>
  <si>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</si>
  <si>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</si>
  <si>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</si>
  <si>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</si>
  <si>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</si>
  <si>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</si>
  <si>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</si>
  <si>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</si>
  <si>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</si>
  <si>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</si>
  <si>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</si>
  <si>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</si>
  <si>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</si>
  <si>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</si>
  <si>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</si>
  <si>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</si>
  <si>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</si>
  <si>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</si>
  <si>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</si>
  <si>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</si>
  <si>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</si>
  <si>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</si>
  <si>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</si>
  <si>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</si>
  <si>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</si>
  <si>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</si>
  <si>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</si>
  <si>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</si>
  <si>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</si>
  <si>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</si>
  <si>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</si>
  <si>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</si>
  <si>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</si>
  <si>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</si>
  <si>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</si>
  <si>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</si>
  <si>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</si>
  <si>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</si>
  <si>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</si>
  <si>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</si>
  <si>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</si>
  <si>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</si>
  <si>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</si>
  <si>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</si>
  <si>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</si>
  <si>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</si>
  <si>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</si>
  <si>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</si>
  <si>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</si>
  <si>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</si>
  <si>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</si>
  <si>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</si>
  <si>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</si>
  <si>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</si>
  <si>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</si>
  <si>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</si>
  <si>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</si>
  <si>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</si>
  <si>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</si>
  <si>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</si>
  <si>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</si>
  <si>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</si>
  <si>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</si>
  <si>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</si>
  <si>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</si>
  <si>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</si>
  <si>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</si>
  <si>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</si>
  <si>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</si>
  <si>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</si>
  <si>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</si>
  <si>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</si>
  <si>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</si>
  <si>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</si>
  <si>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</si>
  <si>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</si>
  <si>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</si>
  <si>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</si>
  <si>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</si>
  <si>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</si>
  <si>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</si>
  <si>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</si>
  <si>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</si>
  <si>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</si>
  <si>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</si>
  <si>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</si>
  <si>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</si>
  <si>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</si>
  <si>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</si>
  <si>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</si>
  <si>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</si>
  <si>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</si>
  <si>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</si>
  <si>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</si>
  <si>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</si>
  <si>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</si>
  <si>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</si>
  <si>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</si>
  <si>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</si>
  <si>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</si>
  <si>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</si>
  <si>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</si>
  <si>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</si>
  <si>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</si>
  <si>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</si>
  <si>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</si>
  <si>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</si>
  <si>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</si>
  <si>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</si>
  <si>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</si>
  <si>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</si>
  <si>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</si>
  <si>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</si>
  <si>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</si>
  <si>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</si>
  <si>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</si>
  <si>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</si>
  <si>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</si>
  <si>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</si>
  <si>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</si>
  <si>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</si>
  <si>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</si>
  <si>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</si>
  <si>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</si>
  <si>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</si>
  <si>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</si>
  <si>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</si>
  <si>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</si>
  <si>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</si>
  <si>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</si>
  <si>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</si>
  <si>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</si>
  <si>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</si>
  <si>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</si>
  <si>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</si>
  <si>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</si>
  <si>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</si>
  <si>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</si>
  <si>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</si>
  <si>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</si>
  <si>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</si>
  <si>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</si>
  <si>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</si>
  <si>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</si>
  <si>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</si>
  <si>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</si>
  <si>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</si>
  <si>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</si>
  <si>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</si>
  <si>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</si>
  <si>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</si>
  <si>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</si>
  <si>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</si>
  <si>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</si>
  <si>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</si>
  <si>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</si>
  <si>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</si>
  <si>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</si>
  <si>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</si>
  <si>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</si>
  <si>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</si>
  <si>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</si>
  <si>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</si>
  <si>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</si>
  <si>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</si>
  <si>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</si>
  <si>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</si>
  <si>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</si>
  <si>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</si>
  <si>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</si>
  <si>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</si>
  <si>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</si>
  <si>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</si>
  <si>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</si>
  <si>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</si>
  <si>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</si>
  <si>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</si>
  <si>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</si>
  <si>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</si>
  <si>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</si>
  <si>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</si>
  <si>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</si>
  <si>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</si>
  <si>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</si>
  <si>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</si>
  <si>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</si>
  <si>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</si>
  <si>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</si>
  <si>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</si>
  <si>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</si>
  <si>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</si>
  <si>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</si>
  <si>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</si>
  <si>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</si>
  <si>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</si>
  <si>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</si>
  <si>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</si>
  <si>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</si>
  <si>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</si>
  <si>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</si>
  <si>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</si>
  <si>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</si>
  <si>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</si>
  <si>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</si>
  <si>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</si>
  <si>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</si>
  <si>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</si>
  <si>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</si>
  <si>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</si>
  <si>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</si>
  <si>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</si>
  <si>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</si>
  <si>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</si>
  <si>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</si>
  <si>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</si>
  <si>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</si>
  <si>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</si>
  <si>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</si>
  <si>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</si>
  <si>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</si>
  <si>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</si>
  <si>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</si>
  <si>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</si>
  <si>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</si>
  <si>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</si>
  <si>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</si>
  <si>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</si>
  <si>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</si>
  <si>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</si>
  <si>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</si>
  <si>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</si>
  <si>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</si>
  <si>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</si>
  <si>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</si>
  <si>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</si>
  <si>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</si>
  <si>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</si>
  <si>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</si>
  <si>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</si>
  <si>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</si>
  <si>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</si>
  <si>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</si>
  <si>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</si>
  <si>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</si>
  <si>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</si>
  <si>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</si>
  <si>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</si>
  <si>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</si>
  <si>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</si>
  <si>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</si>
  <si>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</si>
  <si>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</si>
  <si>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</si>
  <si>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</si>
  <si>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</si>
  <si>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</si>
  <si>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</si>
  <si>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</si>
  <si>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</si>
  <si>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</si>
  <si>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</si>
  <si>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</si>
  <si>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</si>
  <si>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</si>
  <si>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</si>
  <si>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</si>
  <si>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</si>
  <si>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</si>
  <si>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</si>
  <si>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</si>
  <si>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</si>
  <si>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</si>
  <si>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</si>
  <si>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</si>
  <si>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</si>
  <si>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</si>
  <si>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</si>
  <si>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</si>
  <si>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</si>
  <si>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</si>
  <si>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</si>
  <si>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</si>
  <si>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</si>
  <si>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</si>
  <si>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</si>
  <si>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</si>
  <si>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</si>
  <si>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</si>
  <si>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</si>
  <si>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</si>
  <si>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</si>
  <si>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</si>
  <si>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</si>
  <si>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</si>
  <si>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</si>
  <si>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</si>
  <si>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</si>
  <si>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</si>
  <si>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</si>
  <si>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</si>
  <si>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</si>
  <si>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</si>
  <si>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</si>
  <si>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</si>
  <si>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</si>
  <si>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</si>
  <si>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</si>
  <si>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</si>
  <si>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</si>
  <si>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</si>
  <si>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</si>
  <si>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</si>
  <si>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</si>
  <si>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</si>
  <si>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</si>
  <si>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</si>
  <si>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</si>
  <si>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</si>
  <si>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</si>
  <si>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</si>
  <si>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</si>
  <si>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</si>
  <si>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</si>
  <si>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</si>
  <si>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</si>
  <si>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</si>
  <si>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</si>
  <si>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</si>
  <si>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</si>
  <si>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</si>
  <si>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</si>
  <si>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</si>
  <si>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</si>
  <si>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</si>
  <si>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</si>
  <si>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</si>
  <si>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</si>
  <si>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</si>
  <si>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</si>
  <si>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</si>
  <si>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</si>
  <si>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</si>
  <si>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</si>
  <si>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</si>
  <si>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</si>
  <si>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</si>
  <si>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</si>
  <si>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</si>
  <si>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</si>
  <si>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</si>
  <si>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</si>
  <si>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</si>
  <si>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</si>
  <si>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</si>
  <si>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</si>
  <si>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</si>
  <si>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</si>
  <si>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</si>
  <si>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</si>
  <si>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</si>
  <si>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</si>
  <si>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</si>
  <si>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</si>
  <si>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</si>
  <si>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</si>
  <si>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</si>
  <si>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</si>
  <si>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</si>
  <si>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</si>
  <si>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</si>
  <si>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</si>
  <si>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</si>
  <si>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</si>
  <si>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</si>
  <si>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</si>
  <si>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</si>
  <si>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</si>
  <si>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</si>
  <si>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</si>
  <si>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</si>
  <si>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</si>
  <si>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</si>
  <si>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</si>
  <si>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</si>
  <si>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</si>
  <si>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</si>
  <si>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</si>
  <si>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</si>
  <si>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</si>
  <si>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</si>
  <si>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</si>
  <si>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</si>
  <si>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</si>
  <si>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</si>
  <si>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</si>
  <si>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</si>
  <si>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</si>
  <si>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</si>
  <si>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</si>
  <si>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</si>
  <si>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</si>
  <si>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</si>
  <si>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</si>
  <si>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</si>
  <si>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</si>
  <si>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</si>
  <si>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</si>
  <si>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</si>
  <si>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</si>
  <si>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</si>
  <si>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</si>
  <si>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</si>
  <si>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</si>
  <si>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</si>
  <si>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</si>
  <si>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</si>
  <si>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</si>
  <si>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</si>
  <si>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</si>
  <si>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</si>
  <si>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</si>
  <si>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</si>
  <si>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</si>
  <si>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</si>
  <si>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</si>
  <si>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</si>
  <si>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</si>
  <si>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</si>
  <si>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</si>
  <si>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</si>
  <si>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</si>
  <si>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</si>
  <si>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</si>
  <si>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</si>
  <si>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</si>
  <si>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</si>
  <si>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</si>
  <si>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</si>
  <si>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</si>
  <si>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</si>
  <si>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</si>
  <si>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</si>
  <si>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</si>
  <si>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</si>
  <si>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</si>
  <si>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</si>
  <si>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</si>
  <si>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</si>
  <si>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</si>
  <si>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</si>
  <si>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</si>
  <si>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</si>
  <si>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</si>
  <si>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</si>
  <si>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</si>
  <si>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</si>
  <si>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</si>
  <si>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</si>
  <si>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</si>
  <si>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</si>
  <si>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</si>
  <si>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</si>
  <si>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</si>
  <si>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</si>
  <si>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</si>
  <si>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</si>
  <si>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</si>
  <si>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</si>
  <si>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</si>
  <si>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</si>
  <si>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</si>
  <si>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</si>
  <si>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</si>
  <si>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</si>
  <si>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</si>
  <si>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</si>
  <si>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</si>
  <si>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</si>
  <si>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</si>
  <si>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</si>
  <si>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</si>
  <si>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</si>
  <si>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</si>
  <si>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</si>
  <si>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</si>
  <si>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</si>
  <si>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</si>
  <si>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</si>
  <si>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</si>
  <si>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</si>
  <si>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</si>
  <si>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</si>
  <si>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</si>
  <si>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</si>
  <si>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</si>
  <si>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</si>
  <si>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</si>
  <si>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</si>
  <si>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</si>
  <si>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</si>
  <si>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</si>
  <si>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</si>
  <si>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</si>
  <si>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</si>
  <si>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</si>
  <si>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</si>
  <si>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</si>
  <si>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</si>
  <si>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</si>
  <si>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</si>
  <si>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</si>
  <si>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</si>
  <si>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</si>
  <si>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</si>
  <si>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</si>
  <si>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</si>
  <si>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</si>
  <si>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</si>
  <si>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</si>
  <si>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</si>
  <si>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</si>
  <si>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</si>
  <si>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</si>
  <si>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</si>
  <si>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</si>
  <si>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</si>
  <si>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</si>
  <si>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</si>
  <si>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</si>
  <si>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</si>
  <si>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</si>
  <si>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</si>
  <si>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</si>
  <si>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</si>
  <si>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</si>
  <si>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</si>
  <si>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</si>
  <si>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</si>
  <si>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</si>
  <si>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</si>
  <si>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</si>
  <si>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</si>
  <si>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</si>
  <si>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</si>
  <si>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</si>
  <si>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</si>
  <si>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</si>
  <si>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</si>
  <si>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</si>
  <si>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</si>
  <si>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</si>
  <si>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</si>
  <si>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</si>
  <si>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</si>
  <si>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</si>
  <si>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</si>
  <si>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</si>
  <si>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</si>
  <si>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</si>
  <si>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</si>
  <si>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</si>
  <si>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</si>
  <si>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</si>
  <si>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</si>
  <si>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</si>
  <si>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</si>
  <si>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</si>
  <si>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</si>
  <si>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</si>
  <si>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</si>
  <si>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</si>
  <si>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</si>
  <si>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</si>
  <si>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</si>
  <si>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</si>
  <si>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</si>
  <si>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</si>
  <si>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</si>
  <si>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</si>
  <si>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</si>
  <si>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</si>
  <si>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</si>
  <si>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</si>
  <si>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</si>
  <si>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</si>
  <si>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</si>
  <si>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</si>
  <si>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</si>
  <si>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</si>
  <si>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</si>
  <si>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</si>
  <si>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</si>
  <si>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</si>
  <si>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</si>
  <si>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</si>
  <si>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</si>
  <si>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</si>
  <si>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</si>
  <si>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</si>
  <si>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</si>
  <si>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</si>
  <si>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</si>
  <si>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</si>
  <si>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</si>
  <si>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</si>
  <si>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</si>
  <si>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</si>
  <si>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</si>
  <si>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</si>
  <si>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</si>
  <si>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</si>
  <si>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</si>
  <si>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</si>
  <si>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</si>
  <si>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</si>
  <si>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</si>
  <si>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</si>
  <si>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</si>
  <si>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</si>
  <si>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</si>
  <si>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</si>
  <si>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</si>
  <si>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</si>
  <si>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</si>
  <si>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</si>
  <si>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</si>
  <si>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</si>
  <si>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</si>
  <si>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</si>
  <si>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</si>
  <si>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</si>
  <si>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</si>
  <si>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</si>
  <si>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</si>
  <si>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</si>
  <si>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</si>
  <si>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</si>
  <si>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</si>
  <si>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</si>
  <si>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</si>
  <si>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</si>
  <si>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</si>
  <si>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</si>
  <si>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</si>
  <si>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</si>
  <si>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</si>
  <si>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</si>
  <si>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</si>
  <si>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</si>
  <si>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</si>
  <si>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</si>
  <si>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</si>
  <si>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</si>
  <si>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</si>
  <si>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</si>
  <si>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</si>
  <si>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</si>
  <si>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</si>
  <si>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</si>
  <si>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</si>
  <si>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</si>
  <si>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</si>
  <si>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</si>
  <si>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</si>
  <si>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</si>
  <si>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</si>
  <si>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</si>
  <si>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</si>
  <si>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</si>
  <si>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</si>
  <si>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</si>
  <si>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</si>
  <si>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</si>
  <si>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</si>
  <si>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</si>
  <si>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</si>
  <si>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</si>
  <si>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</si>
  <si>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</si>
  <si>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</si>
  <si>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</si>
  <si>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</si>
  <si>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</si>
  <si>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</si>
  <si>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</si>
  <si>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</si>
  <si>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</si>
  <si>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</si>
  <si>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</si>
  <si>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</si>
  <si>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</si>
  <si>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</si>
  <si>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</si>
  <si>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</si>
  <si>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</si>
  <si>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</si>
  <si>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</si>
  <si>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</si>
  <si>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</si>
  <si>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</si>
  <si>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</si>
  <si>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</si>
  <si>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</si>
  <si>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</si>
  <si>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</si>
  <si>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</si>
  <si>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</si>
  <si>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</si>
  <si>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</si>
  <si>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</si>
  <si>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</si>
  <si>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</si>
  <si>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</si>
  <si>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</si>
  <si>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</si>
  <si>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</si>
  <si>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</si>
  <si>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</si>
  <si>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</si>
  <si>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</si>
  <si>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</si>
  <si>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</si>
  <si>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</si>
  <si>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</si>
  <si>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</si>
  <si>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</si>
  <si>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</si>
  <si>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</si>
  <si>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</si>
  <si>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</si>
  <si>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</si>
  <si>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</si>
  <si>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</si>
  <si>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</si>
  <si>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</si>
  <si>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</si>
  <si>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</si>
  <si>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</si>
  <si>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</si>
  <si>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</si>
  <si>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</si>
  <si>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</si>
  <si>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</si>
  <si>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</si>
  <si>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</si>
  <si>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</si>
  <si>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</si>
  <si>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</si>
  <si>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</si>
  <si>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</si>
  <si>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</si>
  <si>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</si>
  <si>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</si>
  <si>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</si>
  <si>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</si>
  <si>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</si>
  <si>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</si>
  <si>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</si>
  <si>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</si>
  <si>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</si>
  <si>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</si>
  <si>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</si>
  <si>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</si>
  <si>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</si>
  <si>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</si>
  <si>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</si>
  <si>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</si>
  <si>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</si>
  <si>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</si>
  <si>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</si>
  <si>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</si>
  <si>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</si>
  <si>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</si>
  <si>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</si>
  <si>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</si>
  <si>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</si>
  <si>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</si>
  <si>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</si>
  <si>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</si>
  <si>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</si>
  <si>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</si>
  <si>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</si>
  <si>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</si>
  <si>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</si>
  <si>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</si>
  <si>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</si>
  <si>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</si>
  <si>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</si>
  <si>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</si>
  <si>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</si>
  <si>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</si>
  <si>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</si>
  <si>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</si>
  <si>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</si>
  <si>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</si>
  <si>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</si>
  <si>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</si>
  <si>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</si>
  <si>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</si>
  <si>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</si>
  <si>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</si>
  <si>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</si>
  <si>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</si>
  <si>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</si>
  <si>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</si>
  <si>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</si>
  <si>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</si>
  <si>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</si>
  <si>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</si>
  <si>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</si>
  <si>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</si>
  <si>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</si>
  <si>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</si>
  <si>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</si>
  <si>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</si>
  <si>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</si>
  <si>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</si>
  <si>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</si>
  <si>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</si>
  <si>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</si>
  <si>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</si>
  <si>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</si>
  <si>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</si>
  <si>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</si>
  <si>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</si>
  <si>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</si>
  <si>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</si>
  <si>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</si>
  <si>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</si>
  <si>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</si>
  <si>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</si>
  <si>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</si>
  <si>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</si>
  <si>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</si>
  <si>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</si>
  <si>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</si>
  <si>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</si>
  <si>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</si>
  <si>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</si>
  <si>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</si>
  <si>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</si>
  <si>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</si>
  <si>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</si>
  <si>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</si>
  <si>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</si>
  <si>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</si>
  <si>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</si>
  <si>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</si>
  <si>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</si>
  <si>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</si>
  <si>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</si>
  <si>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</si>
  <si>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</si>
  <si>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</si>
  <si>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</si>
  <si>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</si>
  <si>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</si>
  <si>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</si>
  <si>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</si>
  <si>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</si>
  <si>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</si>
  <si>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</si>
  <si>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</si>
  <si>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</si>
  <si>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</si>
  <si>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</si>
  <si>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</si>
  <si>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</si>
  <si>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</si>
  <si>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</si>
  <si>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</si>
  <si>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</si>
  <si>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</si>
  <si>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</si>
  <si>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</si>
  <si>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</si>
  <si>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</si>
  <si>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</si>
  <si>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</si>
  <si>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</si>
  <si>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</si>
  <si>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</si>
  <si>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</si>
  <si>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</si>
  <si>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</si>
  <si>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</si>
  <si>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</si>
  <si>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</si>
  <si>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</si>
  <si>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</si>
  <si>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</si>
  <si>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</si>
  <si>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</si>
  <si>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</si>
  <si>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</si>
  <si>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</si>
  <si>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</si>
  <si>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</si>
  <si>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</si>
  <si>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</si>
  <si>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</si>
  <si>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</si>
  <si>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</si>
  <si>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</si>
  <si>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</si>
  <si>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</si>
  <si>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</si>
  <si>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</si>
  <si>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</si>
  <si>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</si>
  <si>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</si>
  <si>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</si>
  <si>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</si>
  <si>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</si>
  <si>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</si>
  <si>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</si>
  <si>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</si>
  <si>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</si>
  <si>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</si>
  <si>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</si>
  <si>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</si>
  <si>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</si>
  <si>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</si>
  <si>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</si>
  <si>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</si>
  <si>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</si>
  <si>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</si>
  <si>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</si>
  <si>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</si>
  <si>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</si>
  <si>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GR1</t>
    <phoneticPr fontId="2" type="noConversion"/>
  </si>
  <si>
    <t>GR2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</si>
  <si>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</si>
  <si>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</si>
  <si>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</si>
  <si>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</si>
  <si>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</si>
  <si>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</si>
  <si>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</si>
  <si>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</si>
  <si>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</si>
  <si>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</si>
  <si>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</si>
  <si>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MD1</t>
    <phoneticPr fontId="2" type="noConversion"/>
  </si>
  <si>
    <t>MD2</t>
    <phoneticPr fontId="2" type="noConversion"/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</si>
  <si>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</si>
  <si>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</si>
  <si>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</si>
  <si>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</si>
  <si>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</si>
  <si>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</si>
  <si>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</si>
  <si>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</si>
  <si>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</si>
  <si>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</si>
  <si>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</si>
  <si>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</si>
  <si>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</si>
  <si>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</si>
  <si>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</si>
  <si>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</si>
  <si>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</si>
  <si>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</si>
  <si>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</si>
  <si>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Confirmed</t>
    <phoneticPr fontId="2" type="noConversion"/>
  </si>
  <si>
    <t>Y</t>
    <phoneticPr fontId="2" type="noConversion"/>
  </si>
  <si>
    <t>N</t>
    <phoneticPr fontId="2" type="noConversion"/>
  </si>
  <si>
    <t>QJ1</t>
    <phoneticPr fontId="2" type="noConversion"/>
  </si>
  <si>
    <t>QJ2</t>
    <phoneticPr fontId="2" type="noConversion"/>
  </si>
  <si>
    <t>QJ3</t>
  </si>
  <si>
    <t>QJ4</t>
  </si>
  <si>
    <t>QJ5</t>
  </si>
  <si>
    <t>QJ6</t>
  </si>
  <si>
    <t>VE1</t>
    <phoneticPr fontId="2" type="noConversion"/>
  </si>
  <si>
    <t>VE2</t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</si>
  <si>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</si>
  <si>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</si>
  <si>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</si>
  <si>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</si>
  <si>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</si>
  <si>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</si>
  <si>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</si>
  <si>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</si>
  <si>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</si>
  <si>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</si>
  <si>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</si>
  <si>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</si>
  <si>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</si>
  <si>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</si>
  <si>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</si>
  <si>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</si>
  <si>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</si>
  <si>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</si>
  <si>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</si>
  <si>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</si>
  <si>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MD22</t>
    <phoneticPr fontId="2" type="noConversion"/>
  </si>
  <si>
    <t>Moddable</t>
    <phoneticPr fontId="2" type="noConversion"/>
  </si>
  <si>
    <t>Exc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</si>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</sst>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10.725</c:v>
                </c:pt>
                <c:pt idx="1">
                  <c:v>10.725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7</c:v>
                </c:pt>
                <c:pt idx="7">
                  <c:v>2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9.1999999999999993</c:v>
                </c:pt>
                <c:pt idx="1">
                  <c:v>9.1999999999999993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532010</xdr:colOff>
      <xdr:row>33</xdr:row>
      <xdr:rowOff>220059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7924808" y="3097949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27811</xdr:rowOff>
    </xdr:from>
    <xdr:ext cx="4370940" cy="9528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DB370A-FF45-40D4-AFE3-AE5C15525D18}"/>
            </a:ext>
          </a:extLst>
        </xdr:cNvPr>
        <xdr:cNvSpPr txBox="1"/>
      </xdr:nvSpPr>
      <xdr:spPr>
        <a:xfrm>
          <a:off x="83431" y="10918061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topLeftCell="R1" zoomScale="75" zoomScaleNormal="75" workbookViewId="0">
      <selection activeCell="AK6" sqref="AK6"/>
    </sheetView>
  </sheetViews>
  <sheetFormatPr baseColWidth="10" defaultColWidth="11" defaultRowHeight="16" x14ac:dyDescent="0.2"/>
  <cols>
    <col min="1" max="1" width="6.6640625" style="1" bestFit="1" customWidth="1"/>
    <col min="2" max="2" width="7.6640625" style="1" bestFit="1" customWidth="1"/>
    <col min="3" max="3" width="10.83203125" style="1"/>
    <col min="4" max="4" width="13.1640625" bestFit="1" customWidth="1"/>
    <col min="5" max="5" width="9.33203125" customWidth="1"/>
    <col min="6" max="6" width="10.83203125" style="1"/>
    <col min="7" max="7" width="14.33203125" bestFit="1" customWidth="1"/>
    <col min="8" max="8" width="10.33203125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6.6640625" style="1" bestFit="1" customWidth="1"/>
    <col min="17" max="17" width="7.6640625" style="1" bestFit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78"/>
  <sheetViews>
    <sheetView tabSelected="1" topLeftCell="A16" zoomScale="109" workbookViewId="0">
      <selection activeCell="F67" sqref="F67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2" max="12" width="11" style="18"/>
    <col min="14" max="14" width="12" customWidth="1"/>
  </cols>
  <sheetData>
    <row r="1" spans="1:12" x14ac:dyDescent="0.2">
      <c r="A1" t="s">
        <v>4683</v>
      </c>
      <c r="B1" s="18" t="s">
        <v>4735</v>
      </c>
      <c r="C1" s="18" t="s">
        <v>4760</v>
      </c>
      <c r="D1" s="18" t="s">
        <v>4761</v>
      </c>
      <c r="E1" s="18" t="s">
        <v>4762</v>
      </c>
      <c r="F1" s="18" t="s">
        <v>4759</v>
      </c>
      <c r="G1" t="s">
        <v>4692</v>
      </c>
      <c r="H1" t="s">
        <v>4739</v>
      </c>
      <c r="I1" t="s">
        <v>4740</v>
      </c>
      <c r="J1" t="s">
        <v>4718</v>
      </c>
      <c r="K1" t="s">
        <v>4764</v>
      </c>
      <c r="L1" s="18" t="s">
        <v>4693</v>
      </c>
    </row>
    <row r="2" spans="1:12" x14ac:dyDescent="0.2">
      <c r="A2" t="s">
        <v>4765</v>
      </c>
      <c r="B2" s="18" t="s">
        <v>4766</v>
      </c>
      <c r="D2" s="18" t="s">
        <v>4763</v>
      </c>
      <c r="E2" s="18" t="s">
        <v>4763</v>
      </c>
      <c r="F2" s="18" t="s">
        <v>4763</v>
      </c>
      <c r="G2" t="s">
        <v>4767</v>
      </c>
      <c r="J2" t="s">
        <v>4768</v>
      </c>
      <c r="K2" t="s">
        <v>4769</v>
      </c>
      <c r="L2" s="18">
        <f t="shared" ref="L2:L69" si="0">COUNTIF(C2:F2, "X")</f>
        <v>3</v>
      </c>
    </row>
    <row r="3" spans="1:12" x14ac:dyDescent="0.2">
      <c r="A3" t="s">
        <v>4770</v>
      </c>
      <c r="B3" s="18" t="s">
        <v>4766</v>
      </c>
      <c r="C3" s="18" t="s">
        <v>4763</v>
      </c>
      <c r="D3" s="18" t="s">
        <v>4763</v>
      </c>
      <c r="E3" s="18" t="s">
        <v>4763</v>
      </c>
      <c r="F3" s="18" t="s">
        <v>4763</v>
      </c>
      <c r="G3" t="s">
        <v>4767</v>
      </c>
      <c r="J3" t="s">
        <v>4768</v>
      </c>
      <c r="K3" t="s">
        <v>4771</v>
      </c>
      <c r="L3" s="18">
        <f t="shared" si="0"/>
        <v>4</v>
      </c>
    </row>
    <row r="4" spans="1:12" x14ac:dyDescent="0.2">
      <c r="A4" t="s">
        <v>4772</v>
      </c>
      <c r="B4" s="18" t="s">
        <v>4766</v>
      </c>
      <c r="C4" s="18" t="s">
        <v>4763</v>
      </c>
      <c r="D4" s="18" t="s">
        <v>4763</v>
      </c>
      <c r="E4" s="18" t="s">
        <v>4763</v>
      </c>
      <c r="G4" t="s">
        <v>4767</v>
      </c>
      <c r="J4" t="s">
        <v>4768</v>
      </c>
      <c r="K4" t="s">
        <v>4773</v>
      </c>
      <c r="L4" s="18">
        <f t="shared" si="0"/>
        <v>3</v>
      </c>
    </row>
    <row r="5" spans="1:12" x14ac:dyDescent="0.2">
      <c r="A5" t="s">
        <v>4774</v>
      </c>
      <c r="B5" s="18" t="s">
        <v>4766</v>
      </c>
      <c r="C5" s="18" t="s">
        <v>4763</v>
      </c>
      <c r="D5" s="18" t="s">
        <v>4763</v>
      </c>
      <c r="E5" s="18" t="s">
        <v>4763</v>
      </c>
      <c r="G5" t="s">
        <v>4767</v>
      </c>
      <c r="J5" t="s">
        <v>4768</v>
      </c>
      <c r="K5" t="s">
        <v>4775</v>
      </c>
      <c r="L5" s="18">
        <f t="shared" si="0"/>
        <v>3</v>
      </c>
    </row>
    <row r="6" spans="1:12" x14ac:dyDescent="0.2">
      <c r="A6" t="s">
        <v>4776</v>
      </c>
      <c r="B6" s="18" t="s">
        <v>4766</v>
      </c>
      <c r="C6" s="18" t="s">
        <v>4763</v>
      </c>
      <c r="D6" s="18" t="s">
        <v>4763</v>
      </c>
      <c r="E6" s="18" t="s">
        <v>4763</v>
      </c>
      <c r="F6" s="18" t="s">
        <v>4763</v>
      </c>
      <c r="G6" t="s">
        <v>4767</v>
      </c>
      <c r="J6" t="s">
        <v>4768</v>
      </c>
      <c r="K6" t="s">
        <v>4812</v>
      </c>
      <c r="L6" s="18">
        <f t="shared" si="0"/>
        <v>4</v>
      </c>
    </row>
    <row r="7" spans="1:12" x14ac:dyDescent="0.2">
      <c r="A7" t="s">
        <v>4778</v>
      </c>
      <c r="B7" s="18" t="s">
        <v>4766</v>
      </c>
      <c r="C7" s="18" t="s">
        <v>4763</v>
      </c>
      <c r="D7" s="18" t="s">
        <v>4763</v>
      </c>
      <c r="E7" s="18" t="s">
        <v>4763</v>
      </c>
      <c r="F7" s="18" t="s">
        <v>4763</v>
      </c>
      <c r="G7" t="s">
        <v>4767</v>
      </c>
      <c r="J7" t="s">
        <v>4768</v>
      </c>
      <c r="K7" t="s">
        <v>4777</v>
      </c>
      <c r="L7" s="18">
        <f t="shared" si="0"/>
        <v>4</v>
      </c>
    </row>
    <row r="8" spans="1:12" x14ac:dyDescent="0.2">
      <c r="A8" t="s">
        <v>4780</v>
      </c>
      <c r="B8" s="18" t="s">
        <v>4766</v>
      </c>
      <c r="C8" s="18" t="s">
        <v>4763</v>
      </c>
      <c r="D8" s="18" t="s">
        <v>4763</v>
      </c>
      <c r="E8" s="18" t="s">
        <v>4763</v>
      </c>
      <c r="G8" t="s">
        <v>4767</v>
      </c>
      <c r="J8" t="s">
        <v>4768</v>
      </c>
      <c r="K8" t="s">
        <v>4813</v>
      </c>
      <c r="L8" s="18">
        <f t="shared" si="0"/>
        <v>3</v>
      </c>
    </row>
    <row r="9" spans="1:12" x14ac:dyDescent="0.2">
      <c r="A9" t="s">
        <v>4814</v>
      </c>
      <c r="B9" s="18" t="s">
        <v>4766</v>
      </c>
      <c r="C9" s="18" t="s">
        <v>4763</v>
      </c>
      <c r="D9" s="18" t="s">
        <v>4763</v>
      </c>
      <c r="E9" s="18" t="s">
        <v>4763</v>
      </c>
      <c r="G9" t="s">
        <v>4767</v>
      </c>
      <c r="J9" t="s">
        <v>4768</v>
      </c>
      <c r="K9" t="s">
        <v>4779</v>
      </c>
      <c r="L9" s="18">
        <f t="shared" si="0"/>
        <v>3</v>
      </c>
    </row>
    <row r="10" spans="1:12" x14ac:dyDescent="0.2">
      <c r="A10" t="s">
        <v>4815</v>
      </c>
      <c r="B10" s="18" t="s">
        <v>4766</v>
      </c>
      <c r="C10" s="18" t="s">
        <v>4763</v>
      </c>
      <c r="D10" s="18" t="s">
        <v>4763</v>
      </c>
      <c r="E10" s="18" t="s">
        <v>4763</v>
      </c>
      <c r="G10" t="s">
        <v>4767</v>
      </c>
      <c r="J10" t="s">
        <v>4768</v>
      </c>
      <c r="K10" t="s">
        <v>4816</v>
      </c>
      <c r="L10" s="18">
        <f t="shared" si="0"/>
        <v>3</v>
      </c>
    </row>
    <row r="11" spans="1:12" x14ac:dyDescent="0.2">
      <c r="A11" t="s">
        <v>4817</v>
      </c>
      <c r="B11" s="18" t="s">
        <v>4766</v>
      </c>
      <c r="C11" s="18" t="s">
        <v>4763</v>
      </c>
      <c r="D11" s="18" t="s">
        <v>4763</v>
      </c>
      <c r="E11" s="18" t="s">
        <v>4763</v>
      </c>
      <c r="G11" t="s">
        <v>4767</v>
      </c>
      <c r="J11" t="s">
        <v>4768</v>
      </c>
      <c r="K11" t="s">
        <v>4781</v>
      </c>
      <c r="L11" s="18">
        <f t="shared" si="0"/>
        <v>3</v>
      </c>
    </row>
    <row r="12" spans="1:12" x14ac:dyDescent="0.2">
      <c r="A12" t="s">
        <v>4818</v>
      </c>
      <c r="B12" s="18" t="s">
        <v>4766</v>
      </c>
      <c r="C12" s="18" t="s">
        <v>4763</v>
      </c>
      <c r="D12" s="18" t="s">
        <v>4763</v>
      </c>
      <c r="E12" s="18" t="s">
        <v>4763</v>
      </c>
      <c r="G12" t="s">
        <v>4767</v>
      </c>
      <c r="J12" t="s">
        <v>4768</v>
      </c>
      <c r="K12" t="s">
        <v>4819</v>
      </c>
      <c r="L12" s="18">
        <f t="shared" si="0"/>
        <v>3</v>
      </c>
    </row>
    <row r="13" spans="1:12" x14ac:dyDescent="0.2">
      <c r="A13" t="s">
        <v>4820</v>
      </c>
      <c r="B13" s="18" t="s">
        <v>4766</v>
      </c>
      <c r="C13" s="18" t="s">
        <v>4763</v>
      </c>
      <c r="D13" s="18" t="s">
        <v>4763</v>
      </c>
      <c r="E13" s="18" t="s">
        <v>4763</v>
      </c>
      <c r="G13" t="s">
        <v>4767</v>
      </c>
      <c r="J13" t="s">
        <v>4768</v>
      </c>
      <c r="K13" t="s">
        <v>4821</v>
      </c>
      <c r="L13" s="18">
        <f t="shared" si="0"/>
        <v>3</v>
      </c>
    </row>
    <row r="14" spans="1:12" x14ac:dyDescent="0.2">
      <c r="A14" t="s">
        <v>4782</v>
      </c>
      <c r="B14" s="18" t="s">
        <v>4766</v>
      </c>
      <c r="C14" s="18" t="s">
        <v>4763</v>
      </c>
      <c r="D14" s="18" t="s">
        <v>4763</v>
      </c>
      <c r="E14" s="18" t="s">
        <v>4763</v>
      </c>
      <c r="F14" s="18" t="s">
        <v>4763</v>
      </c>
      <c r="G14" t="s">
        <v>4767</v>
      </c>
      <c r="J14" t="s">
        <v>4768</v>
      </c>
      <c r="K14" t="s">
        <v>4783</v>
      </c>
      <c r="L14" s="18">
        <f t="shared" si="0"/>
        <v>4</v>
      </c>
    </row>
    <row r="15" spans="1:12" x14ac:dyDescent="0.2">
      <c r="A15" t="s">
        <v>4784</v>
      </c>
      <c r="B15" s="18" t="s">
        <v>4766</v>
      </c>
      <c r="C15" s="18" t="s">
        <v>4763</v>
      </c>
      <c r="D15" s="18" t="s">
        <v>4763</v>
      </c>
      <c r="E15" s="18" t="s">
        <v>4763</v>
      </c>
      <c r="F15" s="18" t="s">
        <v>4763</v>
      </c>
      <c r="G15" t="s">
        <v>4767</v>
      </c>
      <c r="J15" t="s">
        <v>4768</v>
      </c>
      <c r="K15" t="s">
        <v>4822</v>
      </c>
      <c r="L15" s="18">
        <f t="shared" si="0"/>
        <v>4</v>
      </c>
    </row>
    <row r="16" spans="1:12" x14ac:dyDescent="0.2">
      <c r="A16" t="s">
        <v>4786</v>
      </c>
      <c r="B16" s="18" t="s">
        <v>4766</v>
      </c>
      <c r="C16" s="18" t="s">
        <v>4763</v>
      </c>
      <c r="D16" s="18" t="s">
        <v>4763</v>
      </c>
      <c r="E16" s="18" t="s">
        <v>4763</v>
      </c>
      <c r="F16" s="18" t="s">
        <v>4763</v>
      </c>
      <c r="G16" t="s">
        <v>4767</v>
      </c>
      <c r="J16" t="s">
        <v>4768</v>
      </c>
      <c r="K16" t="s">
        <v>4785</v>
      </c>
      <c r="L16" s="18">
        <f t="shared" si="0"/>
        <v>4</v>
      </c>
    </row>
    <row r="17" spans="1:12" x14ac:dyDescent="0.2">
      <c r="A17" t="s">
        <v>4788</v>
      </c>
      <c r="B17" s="18" t="s">
        <v>4766</v>
      </c>
      <c r="D17" s="18" t="s">
        <v>4763</v>
      </c>
      <c r="E17" s="18" t="s">
        <v>4763</v>
      </c>
      <c r="F17" s="18" t="s">
        <v>4763</v>
      </c>
      <c r="G17" t="s">
        <v>4767</v>
      </c>
      <c r="J17" t="s">
        <v>4768</v>
      </c>
      <c r="K17" t="s">
        <v>4787</v>
      </c>
      <c r="L17" s="18">
        <f t="shared" si="0"/>
        <v>3</v>
      </c>
    </row>
    <row r="18" spans="1:12" x14ac:dyDescent="0.2">
      <c r="A18" t="s">
        <v>4790</v>
      </c>
      <c r="B18" s="18" t="s">
        <v>4766</v>
      </c>
      <c r="C18" s="18" t="s">
        <v>4763</v>
      </c>
      <c r="D18" s="18" t="s">
        <v>4763</v>
      </c>
      <c r="E18" s="18" t="s">
        <v>4763</v>
      </c>
      <c r="F18" s="18" t="s">
        <v>4763</v>
      </c>
      <c r="G18" t="s">
        <v>4767</v>
      </c>
      <c r="J18" t="s">
        <v>4768</v>
      </c>
      <c r="K18" t="s">
        <v>4789</v>
      </c>
      <c r="L18" s="18">
        <f t="shared" si="0"/>
        <v>4</v>
      </c>
    </row>
    <row r="19" spans="1:12" x14ac:dyDescent="0.2">
      <c r="A19" t="s">
        <v>4792</v>
      </c>
      <c r="B19" s="18" t="s">
        <v>4766</v>
      </c>
      <c r="C19" s="18" t="s">
        <v>4763</v>
      </c>
      <c r="D19" s="18" t="s">
        <v>4763</v>
      </c>
      <c r="E19" s="18" t="s">
        <v>4763</v>
      </c>
      <c r="F19" s="18" t="s">
        <v>4763</v>
      </c>
      <c r="G19" t="s">
        <v>4767</v>
      </c>
      <c r="J19" t="s">
        <v>4768</v>
      </c>
      <c r="K19" t="s">
        <v>4791</v>
      </c>
      <c r="L19" s="18">
        <f t="shared" si="0"/>
        <v>4</v>
      </c>
    </row>
    <row r="20" spans="1:12" x14ac:dyDescent="0.2">
      <c r="A20" t="s">
        <v>4794</v>
      </c>
      <c r="B20" s="18" t="s">
        <v>4766</v>
      </c>
      <c r="C20" s="18" t="s">
        <v>4763</v>
      </c>
      <c r="D20" s="18" t="s">
        <v>4763</v>
      </c>
      <c r="E20" s="18" t="s">
        <v>4763</v>
      </c>
      <c r="F20" s="18" t="s">
        <v>4763</v>
      </c>
      <c r="G20" t="s">
        <v>4767</v>
      </c>
      <c r="J20" t="s">
        <v>4768</v>
      </c>
      <c r="K20" t="s">
        <v>4793</v>
      </c>
      <c r="L20" s="18">
        <f t="shared" si="0"/>
        <v>4</v>
      </c>
    </row>
    <row r="21" spans="1:12" x14ac:dyDescent="0.2">
      <c r="A21" t="s">
        <v>4823</v>
      </c>
      <c r="B21" s="18" t="s">
        <v>4766</v>
      </c>
      <c r="C21" s="18" t="s">
        <v>4763</v>
      </c>
      <c r="D21" s="18" t="s">
        <v>4763</v>
      </c>
      <c r="E21" s="18" t="s">
        <v>4763</v>
      </c>
      <c r="F21" s="18" t="s">
        <v>4763</v>
      </c>
      <c r="G21" t="s">
        <v>4767</v>
      </c>
      <c r="J21" t="s">
        <v>4768</v>
      </c>
      <c r="K21" t="s">
        <v>4795</v>
      </c>
      <c r="L21" s="18">
        <f t="shared" si="0"/>
        <v>4</v>
      </c>
    </row>
    <row r="22" spans="1:12" x14ac:dyDescent="0.2">
      <c r="A22" t="s">
        <v>4796</v>
      </c>
      <c r="B22" s="18" t="s">
        <v>4766</v>
      </c>
      <c r="C22" s="18" t="s">
        <v>4763</v>
      </c>
      <c r="D22" s="18" t="s">
        <v>4763</v>
      </c>
      <c r="E22" s="18" t="s">
        <v>4763</v>
      </c>
      <c r="F22" s="18" t="s">
        <v>4763</v>
      </c>
      <c r="G22" t="s">
        <v>4797</v>
      </c>
      <c r="J22" t="s">
        <v>4768</v>
      </c>
      <c r="K22" t="s">
        <v>4798</v>
      </c>
      <c r="L22" s="18">
        <f t="shared" si="0"/>
        <v>4</v>
      </c>
    </row>
    <row r="23" spans="1:12" x14ac:dyDescent="0.2">
      <c r="A23" t="s">
        <v>4799</v>
      </c>
      <c r="B23" s="18" t="s">
        <v>4766</v>
      </c>
      <c r="C23" s="18" t="s">
        <v>4763</v>
      </c>
      <c r="D23" s="18" t="s">
        <v>4763</v>
      </c>
      <c r="E23" s="18" t="s">
        <v>4763</v>
      </c>
      <c r="F23" s="18" t="s">
        <v>4763</v>
      </c>
      <c r="J23" t="s">
        <v>4768</v>
      </c>
      <c r="K23" t="s">
        <v>4800</v>
      </c>
      <c r="L23" s="18">
        <f t="shared" si="0"/>
        <v>4</v>
      </c>
    </row>
    <row r="24" spans="1:12" x14ac:dyDescent="0.2">
      <c r="A24" t="s">
        <v>4801</v>
      </c>
      <c r="B24" s="18" t="s">
        <v>4766</v>
      </c>
      <c r="C24" s="18" t="s">
        <v>4763</v>
      </c>
      <c r="D24" s="18" t="s">
        <v>4763</v>
      </c>
      <c r="E24" s="18" t="s">
        <v>4763</v>
      </c>
      <c r="F24" s="18" t="s">
        <v>4763</v>
      </c>
      <c r="J24" t="s">
        <v>4768</v>
      </c>
      <c r="K24" t="s">
        <v>4802</v>
      </c>
      <c r="L24" s="18">
        <f t="shared" si="0"/>
        <v>4</v>
      </c>
    </row>
    <row r="25" spans="1:12" x14ac:dyDescent="0.2">
      <c r="A25" t="s">
        <v>4803</v>
      </c>
      <c r="B25" s="18" t="s">
        <v>4766</v>
      </c>
      <c r="C25" s="18" t="s">
        <v>4763</v>
      </c>
      <c r="D25" s="18" t="s">
        <v>4763</v>
      </c>
      <c r="E25" s="18" t="s">
        <v>4763</v>
      </c>
      <c r="F25" s="18" t="s">
        <v>4763</v>
      </c>
      <c r="J25" t="s">
        <v>4768</v>
      </c>
      <c r="K25" t="s">
        <v>4804</v>
      </c>
      <c r="L25" s="18">
        <f t="shared" si="0"/>
        <v>4</v>
      </c>
    </row>
    <row r="26" spans="1:12" x14ac:dyDescent="0.2">
      <c r="A26" t="s">
        <v>4805</v>
      </c>
      <c r="B26" s="18" t="s">
        <v>4766</v>
      </c>
      <c r="C26" s="18" t="s">
        <v>4763</v>
      </c>
      <c r="D26" s="18" t="s">
        <v>4763</v>
      </c>
      <c r="E26" s="18" t="s">
        <v>4763</v>
      </c>
      <c r="F26" s="18" t="s">
        <v>4763</v>
      </c>
      <c r="J26" t="s">
        <v>4768</v>
      </c>
      <c r="K26" t="s">
        <v>4806</v>
      </c>
      <c r="L26" s="18">
        <f t="shared" si="0"/>
        <v>4</v>
      </c>
    </row>
    <row r="27" spans="1:12" x14ac:dyDescent="0.2">
      <c r="A27" t="s">
        <v>4807</v>
      </c>
      <c r="B27" s="18" t="s">
        <v>4766</v>
      </c>
      <c r="C27" s="18" t="s">
        <v>4763</v>
      </c>
      <c r="D27" s="18" t="s">
        <v>4763</v>
      </c>
      <c r="E27" s="18" t="s">
        <v>4763</v>
      </c>
      <c r="F27" s="18" t="s">
        <v>4763</v>
      </c>
      <c r="G27" t="s">
        <v>4797</v>
      </c>
      <c r="J27" t="s">
        <v>4768</v>
      </c>
      <c r="K27" t="s">
        <v>4808</v>
      </c>
      <c r="L27" s="18">
        <f t="shared" si="0"/>
        <v>4</v>
      </c>
    </row>
    <row r="28" spans="1:12" x14ac:dyDescent="0.2">
      <c r="A28" t="s">
        <v>4809</v>
      </c>
      <c r="B28" s="18" t="s">
        <v>4766</v>
      </c>
      <c r="C28" s="18" t="s">
        <v>4763</v>
      </c>
      <c r="D28" s="18" t="s">
        <v>4763</v>
      </c>
      <c r="E28" s="18" t="s">
        <v>4763</v>
      </c>
      <c r="F28" s="18" t="s">
        <v>4763</v>
      </c>
      <c r="G28" t="s">
        <v>4797</v>
      </c>
      <c r="J28" t="s">
        <v>4811</v>
      </c>
      <c r="K28" t="s">
        <v>4810</v>
      </c>
      <c r="L28" s="18">
        <f t="shared" si="0"/>
        <v>4</v>
      </c>
    </row>
    <row r="29" spans="1:12" x14ac:dyDescent="0.2">
      <c r="A29" s="17" t="s">
        <v>4684</v>
      </c>
      <c r="B29" s="18" t="s">
        <v>4736</v>
      </c>
      <c r="F29" s="18" t="s">
        <v>4763</v>
      </c>
      <c r="G29" t="s">
        <v>4730</v>
      </c>
      <c r="H29">
        <v>7</v>
      </c>
      <c r="I29">
        <v>1</v>
      </c>
      <c r="J29" t="s">
        <v>4720</v>
      </c>
      <c r="L29" s="18">
        <f t="shared" si="0"/>
        <v>1</v>
      </c>
    </row>
    <row r="30" spans="1:12" x14ac:dyDescent="0.2">
      <c r="A30" s="17" t="s">
        <v>4685</v>
      </c>
      <c r="B30" s="18" t="s">
        <v>4736</v>
      </c>
      <c r="E30" s="18" t="s">
        <v>4763</v>
      </c>
      <c r="G30" t="s">
        <v>4729</v>
      </c>
      <c r="H30">
        <v>9</v>
      </c>
      <c r="I30">
        <v>2</v>
      </c>
      <c r="J30" t="s">
        <v>4719</v>
      </c>
      <c r="L30" s="18">
        <f t="shared" si="0"/>
        <v>1</v>
      </c>
    </row>
    <row r="31" spans="1:12" x14ac:dyDescent="0.2">
      <c r="A31" s="17" t="s">
        <v>4686</v>
      </c>
      <c r="B31" s="18" t="s">
        <v>4736</v>
      </c>
      <c r="D31" s="18" t="s">
        <v>4763</v>
      </c>
      <c r="E31" s="18" t="s">
        <v>4763</v>
      </c>
      <c r="G31" t="s">
        <v>4734</v>
      </c>
      <c r="H31">
        <v>4</v>
      </c>
      <c r="I31">
        <v>3</v>
      </c>
      <c r="J31" t="s">
        <v>4719</v>
      </c>
      <c r="L31" s="18">
        <f t="shared" si="0"/>
        <v>2</v>
      </c>
    </row>
    <row r="32" spans="1:12" x14ac:dyDescent="0.2">
      <c r="A32" s="17" t="s">
        <v>4687</v>
      </c>
      <c r="B32" s="18" t="s">
        <v>4736</v>
      </c>
      <c r="D32" s="18" t="s">
        <v>4763</v>
      </c>
      <c r="E32" s="18" t="s">
        <v>4763</v>
      </c>
      <c r="G32" t="s">
        <v>4733</v>
      </c>
      <c r="H32">
        <v>12</v>
      </c>
      <c r="I32">
        <v>3</v>
      </c>
      <c r="J32" t="s">
        <v>4719</v>
      </c>
      <c r="L32" s="18">
        <f t="shared" si="0"/>
        <v>2</v>
      </c>
    </row>
    <row r="33" spans="1:12" x14ac:dyDescent="0.2">
      <c r="A33" s="17" t="s">
        <v>4688</v>
      </c>
      <c r="B33" s="18" t="s">
        <v>4736</v>
      </c>
      <c r="D33" s="18" t="s">
        <v>4763</v>
      </c>
      <c r="G33" t="s">
        <v>4730</v>
      </c>
      <c r="H33">
        <v>5</v>
      </c>
      <c r="I33">
        <v>14</v>
      </c>
      <c r="J33" t="s">
        <v>4719</v>
      </c>
      <c r="L33" s="18">
        <f t="shared" si="0"/>
        <v>1</v>
      </c>
    </row>
    <row r="34" spans="1:12" x14ac:dyDescent="0.2">
      <c r="A34" s="17" t="s">
        <v>4689</v>
      </c>
      <c r="B34" s="18" t="s">
        <v>4736</v>
      </c>
      <c r="D34" s="18" t="s">
        <v>4763</v>
      </c>
      <c r="E34" s="18" t="s">
        <v>4763</v>
      </c>
      <c r="G34" t="s">
        <v>4731</v>
      </c>
      <c r="H34">
        <v>7</v>
      </c>
      <c r="I34">
        <v>7</v>
      </c>
      <c r="J34" t="s">
        <v>4719</v>
      </c>
      <c r="L34" s="18">
        <f t="shared" si="0"/>
        <v>2</v>
      </c>
    </row>
    <row r="35" spans="1:12" x14ac:dyDescent="0.2">
      <c r="A35" s="17" t="s">
        <v>4690</v>
      </c>
      <c r="B35" s="18" t="s">
        <v>4736</v>
      </c>
      <c r="F35" s="18" t="s">
        <v>4763</v>
      </c>
      <c r="G35" t="s">
        <v>4729</v>
      </c>
      <c r="H35">
        <v>9</v>
      </c>
      <c r="I35">
        <v>9</v>
      </c>
      <c r="J35" t="s">
        <v>4719</v>
      </c>
      <c r="L35" s="18">
        <f t="shared" si="0"/>
        <v>1</v>
      </c>
    </row>
    <row r="36" spans="1:12" x14ac:dyDescent="0.2">
      <c r="A36" s="17" t="s">
        <v>4691</v>
      </c>
      <c r="B36" s="18" t="s">
        <v>4736</v>
      </c>
      <c r="F36" s="18" t="s">
        <v>4763</v>
      </c>
      <c r="G36" t="s">
        <v>4730</v>
      </c>
      <c r="H36">
        <v>5</v>
      </c>
      <c r="I36">
        <v>5</v>
      </c>
      <c r="J36" t="s">
        <v>4719</v>
      </c>
      <c r="L36" s="18">
        <f t="shared" si="0"/>
        <v>1</v>
      </c>
    </row>
    <row r="37" spans="1:12" x14ac:dyDescent="0.2">
      <c r="A37" s="17" t="s">
        <v>4694</v>
      </c>
      <c r="B37" s="18" t="s">
        <v>4736</v>
      </c>
      <c r="D37" s="18" t="s">
        <v>4763</v>
      </c>
      <c r="E37" s="18" t="s">
        <v>4763</v>
      </c>
      <c r="G37" t="s">
        <v>4730</v>
      </c>
      <c r="H37">
        <v>2</v>
      </c>
      <c r="I37">
        <v>15</v>
      </c>
      <c r="J37" t="s">
        <v>4719</v>
      </c>
      <c r="L37" s="18">
        <f t="shared" si="0"/>
        <v>2</v>
      </c>
    </row>
    <row r="38" spans="1:12" x14ac:dyDescent="0.2">
      <c r="A38" s="17" t="s">
        <v>4695</v>
      </c>
      <c r="B38" s="18" t="s">
        <v>4736</v>
      </c>
      <c r="D38" s="18" t="s">
        <v>4763</v>
      </c>
      <c r="G38" t="s">
        <v>4729</v>
      </c>
      <c r="H38">
        <v>4</v>
      </c>
      <c r="I38">
        <v>4</v>
      </c>
      <c r="J38" t="s">
        <v>4719</v>
      </c>
      <c r="L38" s="18">
        <f t="shared" si="0"/>
        <v>1</v>
      </c>
    </row>
    <row r="39" spans="1:12" x14ac:dyDescent="0.2">
      <c r="A39" s="17" t="s">
        <v>4696</v>
      </c>
      <c r="B39" s="18" t="s">
        <v>4736</v>
      </c>
      <c r="D39" s="18" t="s">
        <v>4763</v>
      </c>
      <c r="E39" s="18" t="s">
        <v>4763</v>
      </c>
      <c r="G39" t="s">
        <v>4729</v>
      </c>
      <c r="H39">
        <v>6</v>
      </c>
      <c r="I39">
        <v>2</v>
      </c>
      <c r="J39" t="s">
        <v>4719</v>
      </c>
      <c r="L39" s="18">
        <f t="shared" si="0"/>
        <v>2</v>
      </c>
    </row>
    <row r="40" spans="1:12" x14ac:dyDescent="0.2">
      <c r="A40" s="17" t="s">
        <v>4697</v>
      </c>
      <c r="B40" s="18" t="s">
        <v>4737</v>
      </c>
      <c r="D40" s="18" t="s">
        <v>4763</v>
      </c>
      <c r="E40" s="18" t="s">
        <v>4763</v>
      </c>
      <c r="G40" t="s">
        <v>4730</v>
      </c>
      <c r="H40">
        <v>8</v>
      </c>
      <c r="I40">
        <v>8</v>
      </c>
      <c r="J40" t="s">
        <v>4719</v>
      </c>
      <c r="L40" s="18">
        <f t="shared" si="0"/>
        <v>2</v>
      </c>
    </row>
    <row r="41" spans="1:12" x14ac:dyDescent="0.2">
      <c r="A41" s="17" t="s">
        <v>4698</v>
      </c>
      <c r="B41" s="18" t="s">
        <v>4737</v>
      </c>
      <c r="C41" s="18" t="s">
        <v>4763</v>
      </c>
      <c r="G41" t="s">
        <v>4732</v>
      </c>
      <c r="H41">
        <v>9</v>
      </c>
      <c r="I41">
        <v>9</v>
      </c>
      <c r="J41" t="s">
        <v>4719</v>
      </c>
      <c r="L41" s="18">
        <f t="shared" si="0"/>
        <v>1</v>
      </c>
    </row>
    <row r="42" spans="1:12" x14ac:dyDescent="0.2">
      <c r="A42" s="17" t="s">
        <v>4699</v>
      </c>
      <c r="B42" s="18" t="s">
        <v>4737</v>
      </c>
      <c r="D42" s="18" t="s">
        <v>4763</v>
      </c>
      <c r="E42" s="18" t="s">
        <v>4763</v>
      </c>
      <c r="G42" t="s">
        <v>4729</v>
      </c>
      <c r="H42">
        <v>5</v>
      </c>
      <c r="I42">
        <v>16</v>
      </c>
      <c r="J42" t="s">
        <v>4719</v>
      </c>
      <c r="L42" s="18">
        <f t="shared" si="0"/>
        <v>2</v>
      </c>
    </row>
    <row r="43" spans="1:12" x14ac:dyDescent="0.2">
      <c r="A43" s="17" t="s">
        <v>4700</v>
      </c>
      <c r="B43" s="18" t="s">
        <v>4737</v>
      </c>
      <c r="G43" t="s">
        <v>4729</v>
      </c>
      <c r="H43">
        <v>2</v>
      </c>
      <c r="I43">
        <v>2</v>
      </c>
      <c r="J43" t="s">
        <v>4719</v>
      </c>
      <c r="L43" s="18">
        <f t="shared" si="0"/>
        <v>0</v>
      </c>
    </row>
    <row r="44" spans="1:12" x14ac:dyDescent="0.2">
      <c r="A44" s="17" t="s">
        <v>4701</v>
      </c>
      <c r="B44" s="18" t="s">
        <v>4737</v>
      </c>
      <c r="C44" s="18" t="s">
        <v>4763</v>
      </c>
      <c r="G44" t="s">
        <v>4730</v>
      </c>
      <c r="H44">
        <v>2</v>
      </c>
      <c r="I44">
        <v>2</v>
      </c>
      <c r="J44" t="s">
        <v>4719</v>
      </c>
      <c r="L44" s="18">
        <f t="shared" si="0"/>
        <v>1</v>
      </c>
    </row>
    <row r="45" spans="1:12" x14ac:dyDescent="0.2">
      <c r="A45" s="17" t="s">
        <v>4702</v>
      </c>
      <c r="B45" s="18" t="s">
        <v>4737</v>
      </c>
      <c r="C45" s="18" t="s">
        <v>4763</v>
      </c>
      <c r="D45" s="18" t="s">
        <v>4763</v>
      </c>
      <c r="G45" t="s">
        <v>4730</v>
      </c>
      <c r="H45">
        <v>5</v>
      </c>
      <c r="I45">
        <v>6</v>
      </c>
      <c r="J45" t="s">
        <v>4719</v>
      </c>
      <c r="L45" s="18">
        <f t="shared" si="0"/>
        <v>2</v>
      </c>
    </row>
    <row r="46" spans="1:12" x14ac:dyDescent="0.2">
      <c r="A46" s="17" t="s">
        <v>4703</v>
      </c>
      <c r="B46" s="18" t="s">
        <v>4737</v>
      </c>
      <c r="C46" s="18" t="s">
        <v>4763</v>
      </c>
      <c r="D46" s="18" t="s">
        <v>4763</v>
      </c>
      <c r="G46" t="s">
        <v>4729</v>
      </c>
      <c r="H46">
        <v>48</v>
      </c>
      <c r="I46">
        <v>7</v>
      </c>
      <c r="J46" t="s">
        <v>4719</v>
      </c>
      <c r="L46" s="18">
        <f t="shared" si="0"/>
        <v>2</v>
      </c>
    </row>
    <row r="47" spans="1:12" x14ac:dyDescent="0.2">
      <c r="A47" s="17" t="s">
        <v>4704</v>
      </c>
      <c r="B47" s="18" t="s">
        <v>4737</v>
      </c>
      <c r="C47" s="18" t="s">
        <v>4763</v>
      </c>
      <c r="D47" s="18" t="s">
        <v>4763</v>
      </c>
      <c r="G47" t="s">
        <v>4729</v>
      </c>
      <c r="H47">
        <v>9</v>
      </c>
      <c r="I47">
        <v>9</v>
      </c>
      <c r="J47" t="s">
        <v>4719</v>
      </c>
      <c r="L47" s="18">
        <f t="shared" si="0"/>
        <v>2</v>
      </c>
    </row>
    <row r="48" spans="1:12" x14ac:dyDescent="0.2">
      <c r="A48" s="17" t="s">
        <v>4705</v>
      </c>
      <c r="B48" s="18" t="s">
        <v>4737</v>
      </c>
      <c r="D48" s="18" t="s">
        <v>4763</v>
      </c>
      <c r="G48" t="s">
        <v>4730</v>
      </c>
      <c r="H48">
        <v>6</v>
      </c>
      <c r="I48">
        <v>6</v>
      </c>
      <c r="J48" t="s">
        <v>4719</v>
      </c>
      <c r="L48" s="18">
        <f t="shared" si="0"/>
        <v>1</v>
      </c>
    </row>
    <row r="49" spans="1:12" x14ac:dyDescent="0.2">
      <c r="A49" s="17" t="s">
        <v>4706</v>
      </c>
      <c r="B49" s="18" t="s">
        <v>4737</v>
      </c>
      <c r="D49" s="18" t="s">
        <v>4763</v>
      </c>
      <c r="E49" s="18" t="s">
        <v>4763</v>
      </c>
      <c r="G49" t="s">
        <v>4733</v>
      </c>
      <c r="H49">
        <v>2</v>
      </c>
      <c r="I49">
        <v>12</v>
      </c>
      <c r="J49" t="s">
        <v>4719</v>
      </c>
      <c r="L49" s="18">
        <f t="shared" si="0"/>
        <v>2</v>
      </c>
    </row>
    <row r="50" spans="1:12" x14ac:dyDescent="0.2">
      <c r="A50" s="17" t="s">
        <v>4707</v>
      </c>
      <c r="B50" s="18" t="s">
        <v>4737</v>
      </c>
      <c r="E50" s="24" t="s">
        <v>4763</v>
      </c>
      <c r="G50" t="s">
        <v>4729</v>
      </c>
      <c r="H50">
        <v>1</v>
      </c>
      <c r="I50">
        <v>1</v>
      </c>
      <c r="J50" t="s">
        <v>4719</v>
      </c>
      <c r="L50" s="18">
        <f t="shared" si="0"/>
        <v>1</v>
      </c>
    </row>
    <row r="51" spans="1:12" x14ac:dyDescent="0.2">
      <c r="A51" s="17" t="s">
        <v>4708</v>
      </c>
      <c r="B51" s="18" t="s">
        <v>4737</v>
      </c>
      <c r="D51" s="24" t="s">
        <v>4763</v>
      </c>
      <c r="E51" s="24" t="s">
        <v>4763</v>
      </c>
      <c r="G51" t="s">
        <v>4729</v>
      </c>
      <c r="H51">
        <v>5</v>
      </c>
      <c r="I51">
        <v>5</v>
      </c>
      <c r="J51" t="s">
        <v>4719</v>
      </c>
      <c r="L51" s="18">
        <f t="shared" si="0"/>
        <v>2</v>
      </c>
    </row>
    <row r="52" spans="1:12" x14ac:dyDescent="0.2">
      <c r="A52" s="17" t="s">
        <v>4709</v>
      </c>
      <c r="B52" s="18" t="s">
        <v>4737</v>
      </c>
      <c r="D52" s="24" t="s">
        <v>4763</v>
      </c>
      <c r="G52" t="s">
        <v>4730</v>
      </c>
      <c r="H52">
        <v>36</v>
      </c>
      <c r="I52">
        <v>23</v>
      </c>
      <c r="J52" t="s">
        <v>4719</v>
      </c>
      <c r="L52" s="18">
        <f t="shared" si="0"/>
        <v>1</v>
      </c>
    </row>
    <row r="53" spans="1:12" x14ac:dyDescent="0.2">
      <c r="A53" s="17" t="s">
        <v>4710</v>
      </c>
      <c r="B53" s="18" t="s">
        <v>4737</v>
      </c>
      <c r="D53" s="24" t="s">
        <v>4763</v>
      </c>
      <c r="G53" t="s">
        <v>4730</v>
      </c>
      <c r="H53">
        <v>9</v>
      </c>
      <c r="I53">
        <v>9</v>
      </c>
      <c r="J53" t="s">
        <v>4719</v>
      </c>
      <c r="L53" s="18">
        <f t="shared" si="0"/>
        <v>1</v>
      </c>
    </row>
    <row r="54" spans="1:12" x14ac:dyDescent="0.2">
      <c r="A54" s="17" t="s">
        <v>4711</v>
      </c>
      <c r="B54" s="18" t="s">
        <v>4737</v>
      </c>
      <c r="D54" s="24" t="s">
        <v>4763</v>
      </c>
      <c r="G54" t="s">
        <v>4731</v>
      </c>
      <c r="H54">
        <v>7</v>
      </c>
      <c r="I54">
        <v>7</v>
      </c>
      <c r="J54" t="s">
        <v>4719</v>
      </c>
      <c r="L54" s="18">
        <f t="shared" si="0"/>
        <v>1</v>
      </c>
    </row>
    <row r="55" spans="1:12" x14ac:dyDescent="0.2">
      <c r="A55" s="17" t="s">
        <v>4712</v>
      </c>
      <c r="B55" s="18" t="s">
        <v>4737</v>
      </c>
      <c r="D55" s="24" t="s">
        <v>4763</v>
      </c>
      <c r="E55" s="24" t="s">
        <v>4763</v>
      </c>
      <c r="G55" t="s">
        <v>4729</v>
      </c>
      <c r="H55">
        <v>45</v>
      </c>
      <c r="I55">
        <v>45</v>
      </c>
      <c r="J55" t="s">
        <v>4719</v>
      </c>
      <c r="L55" s="18">
        <f t="shared" si="0"/>
        <v>2</v>
      </c>
    </row>
    <row r="56" spans="1:12" x14ac:dyDescent="0.2">
      <c r="A56" s="17" t="s">
        <v>4713</v>
      </c>
      <c r="B56" s="18" t="s">
        <v>4737</v>
      </c>
      <c r="E56" s="24" t="s">
        <v>4763</v>
      </c>
      <c r="G56" t="s">
        <v>4730</v>
      </c>
      <c r="H56">
        <v>3</v>
      </c>
      <c r="I56">
        <v>5</v>
      </c>
      <c r="J56" t="s">
        <v>4719</v>
      </c>
      <c r="L56" s="18">
        <f t="shared" si="0"/>
        <v>1</v>
      </c>
    </row>
    <row r="57" spans="1:12" x14ac:dyDescent="0.2">
      <c r="A57" s="17" t="s">
        <v>4714</v>
      </c>
      <c r="B57" s="18" t="s">
        <v>4737</v>
      </c>
      <c r="E57" s="24" t="s">
        <v>4763</v>
      </c>
      <c r="G57" t="s">
        <v>4730</v>
      </c>
      <c r="H57">
        <v>5</v>
      </c>
      <c r="I57">
        <v>5</v>
      </c>
      <c r="J57" t="s">
        <v>4719</v>
      </c>
      <c r="L57" s="18">
        <f t="shared" si="0"/>
        <v>1</v>
      </c>
    </row>
    <row r="58" spans="1:12" x14ac:dyDescent="0.2">
      <c r="A58" s="17" t="s">
        <v>4715</v>
      </c>
      <c r="B58" s="18" t="s">
        <v>4737</v>
      </c>
      <c r="D58" s="24" t="s">
        <v>4763</v>
      </c>
      <c r="E58" s="24" t="s">
        <v>4763</v>
      </c>
      <c r="G58" t="s">
        <v>4729</v>
      </c>
      <c r="H58">
        <v>27</v>
      </c>
      <c r="I58">
        <v>27</v>
      </c>
      <c r="J58" t="s">
        <v>4719</v>
      </c>
      <c r="L58" s="18">
        <f t="shared" si="0"/>
        <v>2</v>
      </c>
    </row>
    <row r="59" spans="1:12" x14ac:dyDescent="0.2">
      <c r="A59" s="17" t="s">
        <v>4716</v>
      </c>
      <c r="B59" s="18" t="s">
        <v>4737</v>
      </c>
      <c r="C59" s="24" t="s">
        <v>4763</v>
      </c>
      <c r="D59" s="24" t="s">
        <v>4763</v>
      </c>
      <c r="G59" t="s">
        <v>4729</v>
      </c>
      <c r="H59">
        <v>18</v>
      </c>
      <c r="I59">
        <v>7</v>
      </c>
      <c r="J59" t="s">
        <v>4719</v>
      </c>
      <c r="L59" s="18">
        <f t="shared" si="0"/>
        <v>2</v>
      </c>
    </row>
    <row r="60" spans="1:12" x14ac:dyDescent="0.2">
      <c r="A60" s="17" t="s">
        <v>4717</v>
      </c>
      <c r="B60" s="18" t="s">
        <v>4737</v>
      </c>
      <c r="E60" s="24" t="s">
        <v>4763</v>
      </c>
      <c r="G60" t="s">
        <v>4731</v>
      </c>
      <c r="H60">
        <v>45</v>
      </c>
      <c r="I60">
        <v>45</v>
      </c>
      <c r="J60" t="s">
        <v>4719</v>
      </c>
      <c r="L60" s="18">
        <f t="shared" si="0"/>
        <v>1</v>
      </c>
    </row>
    <row r="61" spans="1:12" x14ac:dyDescent="0.2">
      <c r="A61" s="17" t="s">
        <v>4749</v>
      </c>
      <c r="B61" s="18" t="s">
        <v>4750</v>
      </c>
      <c r="E61" s="24" t="s">
        <v>4763</v>
      </c>
      <c r="F61" s="24" t="s">
        <v>4763</v>
      </c>
      <c r="G61" t="s">
        <v>4751</v>
      </c>
      <c r="H61">
        <v>2</v>
      </c>
      <c r="I61">
        <v>4</v>
      </c>
      <c r="J61" t="s">
        <v>4719</v>
      </c>
      <c r="L61" s="18">
        <f t="shared" si="0"/>
        <v>2</v>
      </c>
    </row>
    <row r="62" spans="1:12" x14ac:dyDescent="0.2">
      <c r="A62" s="17" t="s">
        <v>4721</v>
      </c>
      <c r="B62" s="18" t="s">
        <v>4747</v>
      </c>
      <c r="G62" t="s">
        <v>4730</v>
      </c>
      <c r="H62">
        <v>34</v>
      </c>
      <c r="I62">
        <v>7</v>
      </c>
      <c r="J62" t="s">
        <v>4719</v>
      </c>
      <c r="L62" s="18">
        <f t="shared" si="0"/>
        <v>0</v>
      </c>
    </row>
    <row r="63" spans="1:12" x14ac:dyDescent="0.2">
      <c r="A63" s="17" t="s">
        <v>4722</v>
      </c>
      <c r="B63" s="18" t="s">
        <v>4747</v>
      </c>
      <c r="E63" s="24" t="s">
        <v>4763</v>
      </c>
      <c r="G63" t="s">
        <v>4729</v>
      </c>
      <c r="H63">
        <v>4</v>
      </c>
      <c r="I63">
        <v>4</v>
      </c>
      <c r="J63" t="s">
        <v>4719</v>
      </c>
      <c r="L63" s="18">
        <f t="shared" si="0"/>
        <v>1</v>
      </c>
    </row>
    <row r="64" spans="1:12" x14ac:dyDescent="0.2">
      <c r="A64" s="17" t="s">
        <v>4723</v>
      </c>
      <c r="B64" s="18" t="s">
        <v>4747</v>
      </c>
      <c r="D64" s="24" t="s">
        <v>4763</v>
      </c>
      <c r="G64" t="s">
        <v>4729</v>
      </c>
      <c r="H64">
        <v>6</v>
      </c>
      <c r="I64">
        <v>6</v>
      </c>
      <c r="J64" t="s">
        <v>4719</v>
      </c>
      <c r="L64" s="18">
        <f t="shared" si="0"/>
        <v>1</v>
      </c>
    </row>
    <row r="65" spans="1:12" x14ac:dyDescent="0.2">
      <c r="A65" s="17" t="s">
        <v>4724</v>
      </c>
      <c r="B65" s="18" t="s">
        <v>4747</v>
      </c>
      <c r="D65" s="24" t="s">
        <v>4763</v>
      </c>
      <c r="E65" s="24" t="s">
        <v>4763</v>
      </c>
      <c r="G65" t="s">
        <v>4730</v>
      </c>
      <c r="H65">
        <v>8</v>
      </c>
      <c r="I65">
        <v>8</v>
      </c>
      <c r="J65" t="s">
        <v>4719</v>
      </c>
      <c r="L65" s="18">
        <f t="shared" si="0"/>
        <v>2</v>
      </c>
    </row>
    <row r="66" spans="1:12" x14ac:dyDescent="0.2">
      <c r="A66" s="17" t="s">
        <v>4725</v>
      </c>
      <c r="B66" s="18" t="s">
        <v>4747</v>
      </c>
      <c r="D66" s="24" t="s">
        <v>4763</v>
      </c>
      <c r="G66" t="s">
        <v>4731</v>
      </c>
      <c r="H66">
        <v>4</v>
      </c>
      <c r="I66">
        <v>7</v>
      </c>
      <c r="J66" t="s">
        <v>4719</v>
      </c>
      <c r="L66" s="18">
        <f t="shared" si="0"/>
        <v>1</v>
      </c>
    </row>
    <row r="67" spans="1:12" x14ac:dyDescent="0.2">
      <c r="A67" s="17" t="s">
        <v>4726</v>
      </c>
      <c r="B67" s="18" t="s">
        <v>4747</v>
      </c>
      <c r="D67" s="24" t="s">
        <v>4763</v>
      </c>
      <c r="E67" s="24" t="s">
        <v>4763</v>
      </c>
      <c r="F67" s="24"/>
      <c r="G67" t="s">
        <v>4729</v>
      </c>
      <c r="H67">
        <v>3</v>
      </c>
      <c r="I67">
        <v>3</v>
      </c>
      <c r="J67" t="s">
        <v>4719</v>
      </c>
      <c r="L67" s="18">
        <f t="shared" si="0"/>
        <v>2</v>
      </c>
    </row>
    <row r="68" spans="1:12" x14ac:dyDescent="0.2">
      <c r="A68" s="17" t="s">
        <v>4727</v>
      </c>
      <c r="B68" s="18" t="s">
        <v>4738</v>
      </c>
      <c r="E68" s="24" t="s">
        <v>4763</v>
      </c>
      <c r="G68" t="s">
        <v>4729</v>
      </c>
      <c r="H68">
        <v>2</v>
      </c>
      <c r="I68">
        <v>2</v>
      </c>
      <c r="J68" t="s">
        <v>4719</v>
      </c>
      <c r="L68" s="18">
        <f t="shared" si="0"/>
        <v>1</v>
      </c>
    </row>
    <row r="69" spans="1:12" x14ac:dyDescent="0.2">
      <c r="A69" s="17" t="s">
        <v>4728</v>
      </c>
      <c r="B69" s="18" t="s">
        <v>4738</v>
      </c>
      <c r="D69" s="24"/>
      <c r="E69" s="24" t="s">
        <v>4763</v>
      </c>
      <c r="G69" t="s">
        <v>4731</v>
      </c>
      <c r="H69">
        <v>6</v>
      </c>
      <c r="I69">
        <v>7</v>
      </c>
      <c r="J69" t="s">
        <v>4719</v>
      </c>
      <c r="L69" s="18">
        <f t="shared" si="0"/>
        <v>1</v>
      </c>
    </row>
    <row r="70" spans="1:12" x14ac:dyDescent="0.2">
      <c r="A70" s="17"/>
    </row>
    <row r="71" spans="1:12" x14ac:dyDescent="0.2">
      <c r="A71" s="11" t="s">
        <v>4752</v>
      </c>
      <c r="B71" s="11" t="s">
        <v>4754</v>
      </c>
      <c r="C71" s="11" t="s">
        <v>4756</v>
      </c>
    </row>
    <row r="72" spans="1:12" x14ac:dyDescent="0.2">
      <c r="A72" s="25" t="s">
        <v>4766</v>
      </c>
      <c r="B72" s="4">
        <f>COUNTIFS($J$2:$J$69,"Y",$B$2:$B$69,$A72)</f>
        <v>26</v>
      </c>
      <c r="C72" s="4">
        <f>COUNTIF($B$2:$B$69,$A72)</f>
        <v>27</v>
      </c>
    </row>
    <row r="73" spans="1:12" x14ac:dyDescent="0.2">
      <c r="A73" s="25" t="s">
        <v>4736</v>
      </c>
      <c r="B73" s="4">
        <f>COUNTIFS($J$2:$J$69,"Y",$B$2:$B$69,$A73)</f>
        <v>10</v>
      </c>
      <c r="C73" s="4">
        <f>COUNTIF($B$2:$B$69,$A73)</f>
        <v>11</v>
      </c>
    </row>
    <row r="74" spans="1:12" x14ac:dyDescent="0.2">
      <c r="A74" s="25" t="s">
        <v>4737</v>
      </c>
      <c r="B74" s="4">
        <f>COUNTIFS($J$2:$J$69,"Y",$B$2:$B$69,$A74)</f>
        <v>22</v>
      </c>
      <c r="C74" s="4">
        <f>COUNTIF($B$2:$B$69,$A74)</f>
        <v>22</v>
      </c>
    </row>
    <row r="75" spans="1:12" x14ac:dyDescent="0.2">
      <c r="A75" s="25" t="s">
        <v>4747</v>
      </c>
      <c r="B75" s="4">
        <f>COUNTIFS($J$2:$J$69,"Y",$B$2:$B$69,$A75)</f>
        <v>6</v>
      </c>
      <c r="C75" s="4">
        <f>COUNTIF($B$2:$B$69,$A75)</f>
        <v>6</v>
      </c>
    </row>
    <row r="76" spans="1:12" x14ac:dyDescent="0.2">
      <c r="A76" s="25" t="s">
        <v>4753</v>
      </c>
      <c r="B76" s="4">
        <f>COUNTIFS($J$2:$J$69,"Y",$B$2:$B$69,$A76)</f>
        <v>2</v>
      </c>
      <c r="C76" s="4">
        <f>COUNTIF($B$2:$B$69,$A76)</f>
        <v>2</v>
      </c>
    </row>
    <row r="77" spans="1:12" x14ac:dyDescent="0.2">
      <c r="A77" s="25" t="s">
        <v>4755</v>
      </c>
      <c r="B77" s="4">
        <f>SUM(B72:B76)</f>
        <v>66</v>
      </c>
      <c r="C77" s="4">
        <f>SUM(C72:C76)</f>
        <v>68</v>
      </c>
    </row>
    <row r="78" spans="1:12" x14ac:dyDescent="0.2">
      <c r="A78" s="25" t="s">
        <v>4757</v>
      </c>
      <c r="B78" s="4">
        <f>SUM(B73:B76)</f>
        <v>40</v>
      </c>
      <c r="C78" s="4">
        <f>SUM(C73:C76)</f>
        <v>41</v>
      </c>
    </row>
  </sheetData>
  <autoFilter ref="A1:L69" xr:uid="{22A7C92D-7D42-C148-830A-0EC4562EDF84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zoomScale="150" workbookViewId="0">
      <selection activeCell="H2" sqref="H2"/>
    </sheetView>
  </sheetViews>
  <sheetFormatPr baseColWidth="10" defaultColWidth="11" defaultRowHeight="16" x14ac:dyDescent="0.2"/>
  <cols>
    <col min="1" max="16384" width="11" style="19"/>
  </cols>
  <sheetData>
    <row r="1" spans="1:8" x14ac:dyDescent="0.2">
      <c r="A1" s="19" t="s">
        <v>4739</v>
      </c>
      <c r="B1" s="19" t="s">
        <v>263</v>
      </c>
      <c r="F1" s="20" t="s">
        <v>264</v>
      </c>
      <c r="G1" s="20" t="s">
        <v>265</v>
      </c>
    </row>
    <row r="2" spans="1:8" x14ac:dyDescent="0.2">
      <c r="A2" s="19">
        <v>1</v>
      </c>
      <c r="B2" s="19">
        <f>COUNTIFS(Bugs!$J$2:$J$69, "Y", Bugs!$H$2:$H$69,$A2)</f>
        <v>1</v>
      </c>
      <c r="E2" s="21">
        <v>0</v>
      </c>
      <c r="F2" s="22">
        <f>AVERAGEIF(Bugs!$J$2:$J$69, "Y", Bugs!$H$2:$H$69)</f>
        <v>10.725</v>
      </c>
      <c r="G2" s="22">
        <f t="array" ref="G2">STDEV(IF(Bugs!$J$2:$J$69="Y",Bugs!$H$2:$H$69))</f>
        <v>11.263624228871929</v>
      </c>
      <c r="H2" s="19" t="s">
        <v>4758</v>
      </c>
    </row>
    <row r="3" spans="1:8" x14ac:dyDescent="0.2">
      <c r="A3" s="19">
        <v>2</v>
      </c>
      <c r="B3" s="19">
        <f>COUNTIFS(Bugs!$J$2:$J$69, "Y", Bugs!$H$2:$H$69,$A3)</f>
        <v>6</v>
      </c>
      <c r="E3" s="21">
        <v>12</v>
      </c>
      <c r="F3" s="22">
        <f>F2</f>
        <v>10.725</v>
      </c>
      <c r="G3" s="22">
        <f>G2</f>
        <v>11.263624228871929</v>
      </c>
    </row>
    <row r="4" spans="1:8" x14ac:dyDescent="0.2">
      <c r="A4" s="19">
        <v>3</v>
      </c>
      <c r="B4" s="19">
        <f>COUNTIFS(Bugs!$J$2:$J$69, "Y", Bugs!$H$2:$H$69,$A4)</f>
        <v>2</v>
      </c>
    </row>
    <row r="5" spans="1:8" x14ac:dyDescent="0.2">
      <c r="A5" s="19">
        <v>4</v>
      </c>
      <c r="B5" s="19">
        <f>COUNTIFS(Bugs!$J$2:$J$69, "Y", Bugs!$H$2:$H$69,$A5)</f>
        <v>4</v>
      </c>
    </row>
    <row r="6" spans="1:8" x14ac:dyDescent="0.2">
      <c r="A6" s="19">
        <v>5</v>
      </c>
      <c r="B6" s="19">
        <f>COUNTIFS(Bugs!$J$2:$J$69, "Y", Bugs!$H$2:$H$69,$A6)</f>
        <v>6</v>
      </c>
    </row>
    <row r="7" spans="1:8" x14ac:dyDescent="0.2">
      <c r="A7" s="19">
        <v>6</v>
      </c>
      <c r="B7" s="19">
        <f>COUNTIFS(Bugs!$J$2:$J$69, "Y", Bugs!$H$2:$H$69,$A7)</f>
        <v>4</v>
      </c>
    </row>
    <row r="8" spans="1:8" x14ac:dyDescent="0.2">
      <c r="A8" s="19">
        <v>7</v>
      </c>
      <c r="B8" s="19">
        <f>COUNTIFS(Bugs!$J$2:$J$69, "Y", Bugs!$H$2:$H$69,$A8)</f>
        <v>2</v>
      </c>
    </row>
    <row r="9" spans="1:8" x14ac:dyDescent="0.2">
      <c r="A9" s="19">
        <v>8</v>
      </c>
      <c r="B9" s="19">
        <f>COUNTIFS(Bugs!$J$2:$J$69, "Y", Bugs!$H$2:$H$69,$A9)</f>
        <v>2</v>
      </c>
    </row>
    <row r="10" spans="1:8" x14ac:dyDescent="0.2">
      <c r="A10" s="19">
        <v>9</v>
      </c>
      <c r="B10" s="19">
        <f>COUNTIFS(Bugs!$J$2:$J$69, "Y", Bugs!$H$2:$H$69,$A10)</f>
        <v>5</v>
      </c>
    </row>
    <row r="11" spans="1:8" x14ac:dyDescent="0.2">
      <c r="A11" s="19">
        <v>10</v>
      </c>
      <c r="B11" s="19">
        <f>COUNTIFS(Bugs!$J$2:$J$69, "Y", Bugs!$H$2:$H$69,$A11)</f>
        <v>0</v>
      </c>
    </row>
    <row r="12" spans="1:8" x14ac:dyDescent="0.2">
      <c r="A12" s="19">
        <v>11</v>
      </c>
      <c r="B12" s="19">
        <f>COUNTIFS(Bugs!$J$2:$J$69, "Y", Bugs!$H$2:$H$69,$A12)</f>
        <v>0</v>
      </c>
    </row>
    <row r="13" spans="1:8" x14ac:dyDescent="0.2">
      <c r="A13" s="19">
        <v>12</v>
      </c>
      <c r="B13" s="19">
        <f>COUNTIFS(Bugs!$J$2:$J$69, "Y", Bugs!$H$2:$H$69,$A13)</f>
        <v>1</v>
      </c>
    </row>
    <row r="14" spans="1:8" x14ac:dyDescent="0.2">
      <c r="A14" s="19">
        <v>13</v>
      </c>
      <c r="B14" s="19">
        <f>COUNTIFS(Bugs!$J$2:$J$69, "Y", Bugs!$H$2:$H$69,$A14)</f>
        <v>0</v>
      </c>
    </row>
    <row r="15" spans="1:8" x14ac:dyDescent="0.2">
      <c r="A15" s="19">
        <v>14</v>
      </c>
      <c r="B15" s="19">
        <f>COUNTIFS(Bugs!$J$2:$J$69, "Y", Bugs!$H$2:$H$69,$A15)</f>
        <v>0</v>
      </c>
    </row>
    <row r="16" spans="1:8" x14ac:dyDescent="0.2">
      <c r="A16" s="19">
        <v>15</v>
      </c>
      <c r="B16" s="19">
        <f>COUNTIFS(Bugs!$J$2:$J$69, "Y", Bugs!$H$2:$H$69,$A16)</f>
        <v>0</v>
      </c>
    </row>
    <row r="17" spans="1:8" x14ac:dyDescent="0.2">
      <c r="A17" s="19">
        <v>16</v>
      </c>
      <c r="B17" s="19">
        <f>COUNTIFS(Bugs!$J$2:$J$69, "Y", Bugs!$H$2:$H$69,$A17)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 x14ac:dyDescent="0.2">
      <c r="A18" s="19">
        <v>17</v>
      </c>
      <c r="B18" s="19">
        <f>COUNTIFS(Bugs!$J$2:$J$69, "Y", Bugs!$H$2:$H$69,$A18)</f>
        <v>0</v>
      </c>
      <c r="E18" s="21">
        <v>5</v>
      </c>
      <c r="F18" s="21">
        <f>COUNTIFS(Bugs!$J$2:$J$69, "Y", Bugs!$H$2:$H$69,"&lt;"&amp;E18)</f>
        <v>13</v>
      </c>
      <c r="G18" s="21">
        <f>COUNT(A$2:A$51)</f>
        <v>50</v>
      </c>
      <c r="H18" s="23">
        <f>F18/G18</f>
        <v>0.26</v>
      </c>
    </row>
    <row r="19" spans="1:8" x14ac:dyDescent="0.2">
      <c r="A19" s="19">
        <v>18</v>
      </c>
      <c r="B19" s="19">
        <f>COUNTIFS(Bugs!$J$2:$J$69, "Y", Bugs!$H$2:$H$69,$A19)</f>
        <v>1</v>
      </c>
      <c r="E19" s="21">
        <v>10</v>
      </c>
      <c r="F19" s="21">
        <f>COUNTIFS(Bugs!$J$2:$J$69, "Y", Bugs!$H$2:$H$69,"&lt;"&amp;E19)</f>
        <v>32</v>
      </c>
      <c r="G19" s="21">
        <f t="shared" ref="G19:G21" si="0">COUNT(A$2:A$51)</f>
        <v>50</v>
      </c>
      <c r="H19" s="23">
        <f t="shared" ref="H19:H21" si="1">F19/G19</f>
        <v>0.64</v>
      </c>
    </row>
    <row r="20" spans="1:8" x14ac:dyDescent="0.2">
      <c r="A20" s="19">
        <v>19</v>
      </c>
      <c r="B20" s="19">
        <f>COUNTIFS(Bugs!$J$2:$J$69, "Y", Bugs!$H$2:$H$69,$A20)</f>
        <v>0</v>
      </c>
      <c r="E20" s="21">
        <v>15</v>
      </c>
      <c r="F20" s="21">
        <f>COUNTIFS(Bugs!$J$2:$J$69, "Y", Bugs!$H$2:$H$69,"&lt;"&amp;E20)</f>
        <v>33</v>
      </c>
      <c r="G20" s="21">
        <f t="shared" si="0"/>
        <v>50</v>
      </c>
      <c r="H20" s="23">
        <f t="shared" si="1"/>
        <v>0.66</v>
      </c>
    </row>
    <row r="21" spans="1:8" x14ac:dyDescent="0.2">
      <c r="A21" s="19">
        <v>20</v>
      </c>
      <c r="B21" s="19">
        <f>COUNTIFS(Bugs!$J$2:$J$69, "Y", Bugs!$H$2:$H$69,$A21)</f>
        <v>0</v>
      </c>
      <c r="E21" s="21">
        <v>20</v>
      </c>
      <c r="F21" s="21">
        <f>COUNTIFS(Bugs!$J$2:$J$69, "Y", Bugs!$H$2:$H$69,"&lt;"&amp;E21)</f>
        <v>34</v>
      </c>
      <c r="G21" s="21">
        <f t="shared" si="0"/>
        <v>50</v>
      </c>
      <c r="H21" s="23">
        <f t="shared" si="1"/>
        <v>0.68</v>
      </c>
    </row>
    <row r="22" spans="1:8" x14ac:dyDescent="0.2">
      <c r="A22" s="19">
        <v>21</v>
      </c>
      <c r="B22" s="19">
        <f>COUNTIFS(Bugs!$J$2:$J$69, "Y", Bugs!$H$2:$H$69,$A22)</f>
        <v>0</v>
      </c>
    </row>
    <row r="23" spans="1:8" x14ac:dyDescent="0.2">
      <c r="A23" s="19">
        <v>22</v>
      </c>
      <c r="B23" s="19">
        <f>COUNTIFS(Bugs!$J$2:$J$69, "Y", Bugs!$H$2:$H$69,$A23)</f>
        <v>0</v>
      </c>
    </row>
    <row r="24" spans="1:8" x14ac:dyDescent="0.2">
      <c r="A24" s="19">
        <v>23</v>
      </c>
      <c r="B24" s="19">
        <f>COUNTIFS(Bugs!$J$2:$J$69, "Y", Bugs!$H$2:$H$69,$A24)</f>
        <v>0</v>
      </c>
    </row>
    <row r="25" spans="1:8" x14ac:dyDescent="0.2">
      <c r="A25" s="19">
        <v>24</v>
      </c>
      <c r="B25" s="19">
        <f>COUNTIFS(Bugs!$J$2:$J$69, "Y", Bugs!$H$2:$H$69,$A25)</f>
        <v>0</v>
      </c>
    </row>
    <row r="26" spans="1:8" x14ac:dyDescent="0.2">
      <c r="A26" s="19">
        <v>25</v>
      </c>
      <c r="B26" s="19">
        <f>COUNTIFS(Bugs!$J$2:$J$69, "Y", Bugs!$H$2:$H$69,$A26)</f>
        <v>0</v>
      </c>
    </row>
    <row r="27" spans="1:8" x14ac:dyDescent="0.2">
      <c r="A27" s="19">
        <v>26</v>
      </c>
      <c r="B27" s="19">
        <f>COUNTIFS(Bugs!$J$2:$J$69, "Y", Bugs!$H$2:$H$69,$A27)</f>
        <v>0</v>
      </c>
    </row>
    <row r="28" spans="1:8" x14ac:dyDescent="0.2">
      <c r="A28" s="19">
        <v>27</v>
      </c>
      <c r="B28" s="19">
        <f>COUNTIFS(Bugs!$J$2:$J$69, "Y", Bugs!$H$2:$H$69,$A28)</f>
        <v>1</v>
      </c>
    </row>
    <row r="29" spans="1:8" x14ac:dyDescent="0.2">
      <c r="A29" s="19">
        <v>28</v>
      </c>
      <c r="B29" s="19">
        <f>COUNTIFS(Bugs!$J$2:$J$69, "Y", Bugs!$H$2:$H$69,$A29)</f>
        <v>0</v>
      </c>
    </row>
    <row r="30" spans="1:8" x14ac:dyDescent="0.2">
      <c r="A30" s="19">
        <v>29</v>
      </c>
      <c r="B30" s="19">
        <f>COUNTIFS(Bugs!$J$2:$J$69, "Y", Bugs!$H$2:$H$69,$A30)</f>
        <v>0</v>
      </c>
    </row>
    <row r="31" spans="1:8" x14ac:dyDescent="0.2">
      <c r="A31" s="19">
        <v>30</v>
      </c>
      <c r="B31" s="19">
        <f>COUNTIFS(Bugs!$J$2:$J$69, "Y", Bugs!$H$2:$H$69,$A31)</f>
        <v>0</v>
      </c>
    </row>
    <row r="32" spans="1:8" x14ac:dyDescent="0.2">
      <c r="A32" s="19">
        <v>31</v>
      </c>
      <c r="B32" s="19">
        <f>COUNTIFS(Bugs!$J$2:$J$69, "Y", Bugs!$H$2:$H$69,$A32)</f>
        <v>0</v>
      </c>
    </row>
    <row r="33" spans="1:2" x14ac:dyDescent="0.2">
      <c r="A33" s="19">
        <v>32</v>
      </c>
      <c r="B33" s="19">
        <f>COUNTIFS(Bugs!$J$2:$J$69, "Y", Bugs!$H$2:$H$69,$A33)</f>
        <v>0</v>
      </c>
    </row>
    <row r="34" spans="1:2" x14ac:dyDescent="0.2">
      <c r="A34" s="19">
        <v>33</v>
      </c>
      <c r="B34" s="19">
        <f>COUNTIFS(Bugs!$J$2:$J$69, "Y", Bugs!$H$2:$H$69,$A34)</f>
        <v>0</v>
      </c>
    </row>
    <row r="35" spans="1:2" x14ac:dyDescent="0.2">
      <c r="A35" s="19">
        <v>34</v>
      </c>
      <c r="B35" s="19">
        <f>COUNTIFS(Bugs!$J$2:$J$69, "Y", Bugs!$H$2:$H$69,$A35)</f>
        <v>1</v>
      </c>
    </row>
    <row r="36" spans="1:2" x14ac:dyDescent="0.2">
      <c r="A36" s="19">
        <v>35</v>
      </c>
      <c r="B36" s="19">
        <f>COUNTIFS(Bugs!$J$2:$J$69, "Y", Bugs!$H$2:$H$69,$A36)</f>
        <v>0</v>
      </c>
    </row>
    <row r="37" spans="1:2" x14ac:dyDescent="0.2">
      <c r="A37" s="19">
        <v>36</v>
      </c>
      <c r="B37" s="19">
        <f>COUNTIFS(Bugs!$J$2:$J$69, "Y", Bugs!$H$2:$H$69,$A37)</f>
        <v>1</v>
      </c>
    </row>
    <row r="38" spans="1:2" x14ac:dyDescent="0.2">
      <c r="A38" s="19">
        <v>37</v>
      </c>
      <c r="B38" s="19">
        <f>COUNTIFS(Bugs!$J$2:$J$69, "Y", Bugs!$H$2:$H$69,$A38)</f>
        <v>0</v>
      </c>
    </row>
    <row r="39" spans="1:2" x14ac:dyDescent="0.2">
      <c r="A39" s="19">
        <v>38</v>
      </c>
      <c r="B39" s="19">
        <f>COUNTIFS(Bugs!$J$2:$J$69, "Y", Bugs!$H$2:$H$69,$A39)</f>
        <v>0</v>
      </c>
    </row>
    <row r="40" spans="1:2" x14ac:dyDescent="0.2">
      <c r="A40" s="19">
        <v>39</v>
      </c>
      <c r="B40" s="19">
        <f>COUNTIFS(Bugs!$J$2:$J$69, "Y", Bugs!$H$2:$H$69,$A40)</f>
        <v>0</v>
      </c>
    </row>
    <row r="41" spans="1:2" x14ac:dyDescent="0.2">
      <c r="A41" s="19">
        <v>40</v>
      </c>
      <c r="B41" s="19">
        <f>COUNTIFS(Bugs!$J$2:$J$69, "Y", Bugs!$H$2:$H$69,$A41)</f>
        <v>0</v>
      </c>
    </row>
    <row r="42" spans="1:2" x14ac:dyDescent="0.2">
      <c r="A42" s="19">
        <v>41</v>
      </c>
      <c r="B42" s="19">
        <f>COUNTIFS(Bugs!$J$2:$J$69, "Y", Bugs!$H$2:$H$69,$A42)</f>
        <v>0</v>
      </c>
    </row>
    <row r="43" spans="1:2" x14ac:dyDescent="0.2">
      <c r="A43" s="19">
        <v>42</v>
      </c>
      <c r="B43" s="19">
        <f>COUNTIFS(Bugs!$J$2:$J$69, "Y", Bugs!$H$2:$H$69,$A43)</f>
        <v>0</v>
      </c>
    </row>
    <row r="44" spans="1:2" x14ac:dyDescent="0.2">
      <c r="A44" s="19">
        <v>43</v>
      </c>
      <c r="B44" s="19">
        <f>COUNTIFS(Bugs!$J$2:$J$69, "Y", Bugs!$H$2:$H$69,$A44)</f>
        <v>0</v>
      </c>
    </row>
    <row r="45" spans="1:2" x14ac:dyDescent="0.2">
      <c r="A45" s="19">
        <v>44</v>
      </c>
      <c r="B45" s="19">
        <f>COUNTIFS(Bugs!$J$2:$J$69, "Y", Bugs!$H$2:$H$69,$A45)</f>
        <v>0</v>
      </c>
    </row>
    <row r="46" spans="1:2" x14ac:dyDescent="0.2">
      <c r="A46" s="19">
        <v>45</v>
      </c>
      <c r="B46" s="19">
        <f>COUNTIFS(Bugs!$J$2:$J$69, "Y", Bugs!$H$2:$H$69,$A46)</f>
        <v>2</v>
      </c>
    </row>
    <row r="47" spans="1:2" x14ac:dyDescent="0.2">
      <c r="A47" s="19">
        <v>46</v>
      </c>
      <c r="B47" s="19">
        <f>COUNTIFS(Bugs!$J$2:$J$69, "Y", Bugs!$H$2:$H$69,$A47)</f>
        <v>0</v>
      </c>
    </row>
    <row r="48" spans="1:2" x14ac:dyDescent="0.2">
      <c r="A48" s="19">
        <v>47</v>
      </c>
      <c r="B48" s="19">
        <f>COUNTIFS(Bugs!$J$2:$J$69, "Y", Bugs!$H$2:$H$69,$A48)</f>
        <v>0</v>
      </c>
    </row>
    <row r="49" spans="1:2" x14ac:dyDescent="0.2">
      <c r="A49" s="19">
        <v>48</v>
      </c>
      <c r="B49" s="19">
        <f>COUNTIFS(Bugs!$J$2:$J$69, "Y", Bugs!$H$2:$H$69,$A49)</f>
        <v>1</v>
      </c>
    </row>
    <row r="50" spans="1:2" x14ac:dyDescent="0.2">
      <c r="A50" s="19">
        <v>49</v>
      </c>
      <c r="B50" s="19">
        <f>COUNTIFS(Bugs!$J$2:$J$69, "Y", Bugs!$H$2:$H$69,$A50)</f>
        <v>0</v>
      </c>
    </row>
    <row r="51" spans="1:2" x14ac:dyDescent="0.2">
      <c r="A51" s="19">
        <v>50</v>
      </c>
      <c r="B51" s="19">
        <f>COUNTIFS(Bugs!$J$2:$J$69, "Y", Bugs!$H$2:$H$69,$A51)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zoomScale="109" workbookViewId="0">
      <selection activeCell="J6" sqref="J6"/>
    </sheetView>
  </sheetViews>
  <sheetFormatPr baseColWidth="10" defaultColWidth="11" defaultRowHeight="16" x14ac:dyDescent="0.2"/>
  <sheetData>
    <row r="1" spans="1:8" x14ac:dyDescent="0.2">
      <c r="A1" t="s">
        <v>4740</v>
      </c>
      <c r="B1" t="s">
        <v>263</v>
      </c>
      <c r="F1" s="15" t="s">
        <v>264</v>
      </c>
      <c r="G1" s="15" t="s">
        <v>265</v>
      </c>
    </row>
    <row r="2" spans="1:8" x14ac:dyDescent="0.2">
      <c r="A2">
        <v>1</v>
      </c>
      <c r="B2">
        <f>COUNTIFS(Bugs!$J$2:$J$69, "Y", Bugs!$I$2:$I$69,$A2)</f>
        <v>1</v>
      </c>
      <c r="E2" s="4">
        <v>0</v>
      </c>
      <c r="F2" s="13">
        <f>AVERAGEIF(Bugs!$J$2:$J$69, "Y", Bugs!$I$2:$I$69)</f>
        <v>9.1999999999999993</v>
      </c>
      <c r="G2" s="22">
        <f t="array" ref="G2">STDEV(IF(Bugs!$J$2:$J$69="Y",Bugs!$I$2:$I$69))</f>
        <v>8.9237118976709482</v>
      </c>
      <c r="H2" s="19" t="s">
        <v>4758</v>
      </c>
    </row>
    <row r="3" spans="1:8" x14ac:dyDescent="0.2">
      <c r="A3">
        <v>2</v>
      </c>
      <c r="B3">
        <f>COUNTIFS(Bugs!$J$2:$J$69, "Y", Bugs!$I$2:$I$69,$A3)</f>
        <v>5</v>
      </c>
      <c r="E3" s="4">
        <v>12</v>
      </c>
      <c r="F3" s="13">
        <f>F2</f>
        <v>9.1999999999999993</v>
      </c>
      <c r="G3" s="13">
        <f>G2</f>
        <v>8.9237118976709482</v>
      </c>
    </row>
    <row r="4" spans="1:8" x14ac:dyDescent="0.2">
      <c r="A4">
        <v>3</v>
      </c>
      <c r="B4">
        <f>COUNTIFS(Bugs!$J$2:$J$69, "Y", Bugs!$I$2:$I$69,$A4)</f>
        <v>3</v>
      </c>
    </row>
    <row r="5" spans="1:8" x14ac:dyDescent="0.2">
      <c r="A5">
        <v>4</v>
      </c>
      <c r="B5">
        <f>COUNTIFS(Bugs!$J$2:$J$69, "Y", Bugs!$I$2:$I$69,$A5)</f>
        <v>3</v>
      </c>
    </row>
    <row r="6" spans="1:8" x14ac:dyDescent="0.2">
      <c r="A6">
        <v>5</v>
      </c>
      <c r="B6">
        <f>COUNTIFS(Bugs!$J$2:$J$69, "Y", Bugs!$I$2:$I$69,$A6)</f>
        <v>4</v>
      </c>
    </row>
    <row r="7" spans="1:8" x14ac:dyDescent="0.2">
      <c r="A7">
        <v>6</v>
      </c>
      <c r="B7">
        <f>COUNTIFS(Bugs!$J$2:$J$69, "Y", Bugs!$I$2:$I$69,$A7)</f>
        <v>3</v>
      </c>
    </row>
    <row r="8" spans="1:8" x14ac:dyDescent="0.2">
      <c r="A8">
        <v>7</v>
      </c>
      <c r="B8">
        <f>COUNTIFS(Bugs!$J$2:$J$69, "Y", Bugs!$I$2:$I$69,$A8)</f>
        <v>7</v>
      </c>
    </row>
    <row r="9" spans="1:8" x14ac:dyDescent="0.2">
      <c r="A9">
        <v>8</v>
      </c>
      <c r="B9">
        <f>COUNTIFS(Bugs!$J$2:$J$69, "Y", Bugs!$I$2:$I$69,$A9)</f>
        <v>2</v>
      </c>
    </row>
    <row r="10" spans="1:8" x14ac:dyDescent="0.2">
      <c r="A10">
        <v>9</v>
      </c>
      <c r="B10">
        <f>COUNTIFS(Bugs!$J$2:$J$69, "Y", Bugs!$I$2:$I$69,$A10)</f>
        <v>4</v>
      </c>
    </row>
    <row r="11" spans="1:8" x14ac:dyDescent="0.2">
      <c r="A11">
        <v>10</v>
      </c>
      <c r="B11">
        <f>COUNTIFS(Bugs!$J$2:$J$69, "Y", Bugs!$I$2:$I$69,$A11)</f>
        <v>0</v>
      </c>
    </row>
    <row r="12" spans="1:8" x14ac:dyDescent="0.2">
      <c r="A12">
        <v>11</v>
      </c>
      <c r="B12">
        <f>COUNTIFS(Bugs!$J$2:$J$69, "Y", Bugs!$I$2:$I$69,$A12)</f>
        <v>0</v>
      </c>
    </row>
    <row r="13" spans="1:8" x14ac:dyDescent="0.2">
      <c r="A13">
        <v>12</v>
      </c>
      <c r="B13">
        <f>COUNTIFS(Bugs!$J$2:$J$69, "Y", Bugs!$I$2:$I$69,$A13)</f>
        <v>1</v>
      </c>
    </row>
    <row r="14" spans="1:8" x14ac:dyDescent="0.2">
      <c r="A14">
        <v>13</v>
      </c>
      <c r="B14">
        <f>COUNTIFS(Bugs!$J$2:$J$69, "Y", Bugs!$I$2:$I$69,$A14)</f>
        <v>0</v>
      </c>
    </row>
    <row r="15" spans="1:8" x14ac:dyDescent="0.2">
      <c r="A15">
        <v>14</v>
      </c>
      <c r="B15">
        <f>COUNTIFS(Bugs!$J$2:$J$69, "Y", Bugs!$I$2:$I$69,$A15)</f>
        <v>1</v>
      </c>
    </row>
    <row r="16" spans="1:8" x14ac:dyDescent="0.2">
      <c r="A16">
        <v>15</v>
      </c>
      <c r="B16">
        <f>COUNTIFS(Bugs!$J$2:$J$69, "Y", Bugs!$I$2:$I$69,$A16)</f>
        <v>1</v>
      </c>
    </row>
    <row r="17" spans="1:8" x14ac:dyDescent="0.2">
      <c r="A17">
        <v>16</v>
      </c>
      <c r="B17">
        <f>COUNTIFS(Bugs!$J$2:$J$69, "Y", Bugs!$I$2:$I$69,$A17)</f>
        <v>1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 x14ac:dyDescent="0.2">
      <c r="A18">
        <v>17</v>
      </c>
      <c r="B18">
        <f>COUNTIFS(Bugs!$J$2:$J$69, "Y", Bugs!$I$2:$I$69,$A18)</f>
        <v>0</v>
      </c>
      <c r="E18" s="4">
        <v>5</v>
      </c>
      <c r="F18" s="4">
        <f>COUNTIFS(Bugs!$J$2:$J$69, "Y", Bugs!$I$2:$I$69,"&lt;"&amp;E18)</f>
        <v>12</v>
      </c>
      <c r="G18" s="4">
        <f>COUNT(A$2:A$51)</f>
        <v>50</v>
      </c>
      <c r="H18" s="14">
        <f>F18/G18</f>
        <v>0.24</v>
      </c>
    </row>
    <row r="19" spans="1:8" x14ac:dyDescent="0.2">
      <c r="A19">
        <v>18</v>
      </c>
      <c r="B19">
        <f>COUNTIFS(Bugs!$J$2:$J$69, "Y", Bugs!$I$2:$I$69,$A19)</f>
        <v>0</v>
      </c>
      <c r="E19" s="4">
        <v>10</v>
      </c>
      <c r="F19" s="4">
        <f>COUNTIFS(Bugs!$J$2:$J$69, "Y", Bugs!$I$2:$I$69,"&lt;"&amp;E19)</f>
        <v>32</v>
      </c>
      <c r="G19" s="4">
        <f t="shared" ref="G19:G21" si="0">COUNT(A$2:A$51)</f>
        <v>50</v>
      </c>
      <c r="H19" s="14">
        <f t="shared" ref="H19:H21" si="1">F19/G19</f>
        <v>0.64</v>
      </c>
    </row>
    <row r="20" spans="1:8" x14ac:dyDescent="0.2">
      <c r="A20">
        <v>19</v>
      </c>
      <c r="B20">
        <f>COUNTIFS(Bugs!$J$2:$J$69, "Y", Bugs!$I$2:$I$69,$A20)</f>
        <v>0</v>
      </c>
      <c r="E20" s="4">
        <v>15</v>
      </c>
      <c r="F20" s="4">
        <f>COUNTIFS(Bugs!$J$2:$J$69, "Y", Bugs!$I$2:$I$69,"&lt;"&amp;E20)</f>
        <v>34</v>
      </c>
      <c r="G20" s="4">
        <f t="shared" si="0"/>
        <v>50</v>
      </c>
      <c r="H20" s="14">
        <f t="shared" si="1"/>
        <v>0.68</v>
      </c>
    </row>
    <row r="21" spans="1:8" x14ac:dyDescent="0.2">
      <c r="A21">
        <v>20</v>
      </c>
      <c r="B21">
        <f>COUNTIFS(Bugs!$J$2:$J$69, "Y", Bugs!$I$2:$I$69,$A21)</f>
        <v>0</v>
      </c>
      <c r="E21" s="4">
        <v>20</v>
      </c>
      <c r="F21" s="4">
        <f>COUNTIFS(Bugs!$J$2:$J$69, "Y", Bugs!$I$2:$I$69,"&lt;"&amp;E21)</f>
        <v>36</v>
      </c>
      <c r="G21" s="4">
        <f t="shared" si="0"/>
        <v>50</v>
      </c>
      <c r="H21" s="14">
        <f t="shared" si="1"/>
        <v>0.72</v>
      </c>
    </row>
    <row r="22" spans="1:8" x14ac:dyDescent="0.2">
      <c r="A22">
        <v>21</v>
      </c>
      <c r="B22">
        <f>COUNTIFS(Bugs!$J$2:$J$69, "Y", Bugs!$I$2:$I$69,$A22)</f>
        <v>0</v>
      </c>
    </row>
    <row r="23" spans="1:8" x14ac:dyDescent="0.2">
      <c r="A23">
        <v>22</v>
      </c>
      <c r="B23">
        <f>COUNTIFS(Bugs!$J$2:$J$69, "Y", Bugs!$I$2:$I$69,$A23)</f>
        <v>0</v>
      </c>
    </row>
    <row r="24" spans="1:8" x14ac:dyDescent="0.2">
      <c r="A24">
        <v>23</v>
      </c>
      <c r="B24">
        <f>COUNTIFS(Bugs!$J$2:$J$69, "Y", Bugs!$I$2:$I$69,$A24)</f>
        <v>1</v>
      </c>
    </row>
    <row r="25" spans="1:8" x14ac:dyDescent="0.2">
      <c r="A25">
        <v>24</v>
      </c>
      <c r="B25">
        <f>COUNTIFS(Bugs!$J$2:$J$69, "Y", Bugs!$I$2:$I$69,$A25)</f>
        <v>0</v>
      </c>
    </row>
    <row r="26" spans="1:8" x14ac:dyDescent="0.2">
      <c r="A26">
        <v>25</v>
      </c>
      <c r="B26">
        <f>COUNTIFS(Bugs!$J$2:$J$69, "Y", Bugs!$I$2:$I$69,$A26)</f>
        <v>0</v>
      </c>
    </row>
    <row r="27" spans="1:8" x14ac:dyDescent="0.2">
      <c r="A27">
        <v>26</v>
      </c>
      <c r="B27">
        <f>COUNTIFS(Bugs!$J$2:$J$69, "Y", Bugs!$I$2:$I$69,$A27)</f>
        <v>0</v>
      </c>
    </row>
    <row r="28" spans="1:8" x14ac:dyDescent="0.2">
      <c r="A28">
        <v>27</v>
      </c>
      <c r="B28">
        <f>COUNTIFS(Bugs!$J$2:$J$69, "Y", Bugs!$I$2:$I$69,$A28)</f>
        <v>1</v>
      </c>
    </row>
    <row r="29" spans="1:8" x14ac:dyDescent="0.2">
      <c r="A29">
        <v>28</v>
      </c>
      <c r="B29">
        <f>COUNTIFS(Bugs!$J$2:$J$69, "Y", Bugs!$I$2:$I$69,$A29)</f>
        <v>0</v>
      </c>
    </row>
    <row r="30" spans="1:8" x14ac:dyDescent="0.2">
      <c r="A30">
        <v>29</v>
      </c>
      <c r="B30">
        <f>COUNTIFS(Bugs!$J$2:$J$69, "Y", Bugs!$I$2:$I$69,$A30)</f>
        <v>0</v>
      </c>
    </row>
    <row r="31" spans="1:8" x14ac:dyDescent="0.2">
      <c r="A31">
        <v>30</v>
      </c>
      <c r="B31">
        <f>COUNTIFS(Bugs!$J$2:$J$69, "Y", Bugs!$I$2:$I$69,$A31)</f>
        <v>0</v>
      </c>
    </row>
    <row r="32" spans="1:8" x14ac:dyDescent="0.2">
      <c r="A32">
        <v>31</v>
      </c>
      <c r="B32">
        <f>COUNTIFS(Bugs!$J$2:$J$69, "Y", Bugs!$I$2:$I$69,$A32)</f>
        <v>0</v>
      </c>
    </row>
    <row r="33" spans="1:2" x14ac:dyDescent="0.2">
      <c r="A33">
        <v>32</v>
      </c>
      <c r="B33">
        <f>COUNTIFS(Bugs!$J$2:$J$69, "Y", Bugs!$I$2:$I$69,$A33)</f>
        <v>0</v>
      </c>
    </row>
    <row r="34" spans="1:2" x14ac:dyDescent="0.2">
      <c r="A34">
        <v>33</v>
      </c>
      <c r="B34">
        <f>COUNTIFS(Bugs!$J$2:$J$69, "Y", Bugs!$I$2:$I$69,$A34)</f>
        <v>0</v>
      </c>
    </row>
    <row r="35" spans="1:2" x14ac:dyDescent="0.2">
      <c r="A35">
        <v>34</v>
      </c>
      <c r="B35">
        <f>COUNTIFS(Bugs!$J$2:$J$69, "Y", Bugs!$I$2:$I$69,$A35)</f>
        <v>0</v>
      </c>
    </row>
    <row r="36" spans="1:2" x14ac:dyDescent="0.2">
      <c r="A36">
        <v>35</v>
      </c>
      <c r="B36">
        <f>COUNTIFS(Bugs!$J$2:$J$69, "Y", Bugs!$I$2:$I$69,$A36)</f>
        <v>0</v>
      </c>
    </row>
    <row r="37" spans="1:2" x14ac:dyDescent="0.2">
      <c r="A37">
        <v>36</v>
      </c>
      <c r="B37">
        <f>COUNTIFS(Bugs!$J$2:$J$69, "Y", Bugs!$I$2:$I$69,$A37)</f>
        <v>0</v>
      </c>
    </row>
    <row r="38" spans="1:2" x14ac:dyDescent="0.2">
      <c r="A38">
        <v>37</v>
      </c>
      <c r="B38">
        <f>COUNTIFS(Bugs!$J$2:$J$69, "Y", Bugs!$I$2:$I$69,$A38)</f>
        <v>0</v>
      </c>
    </row>
    <row r="39" spans="1:2" x14ac:dyDescent="0.2">
      <c r="A39">
        <v>38</v>
      </c>
      <c r="B39">
        <f>COUNTIFS(Bugs!$J$2:$J$69, "Y", Bugs!$I$2:$I$69,$A39)</f>
        <v>0</v>
      </c>
    </row>
    <row r="40" spans="1:2" x14ac:dyDescent="0.2">
      <c r="A40">
        <v>39</v>
      </c>
      <c r="B40">
        <f>COUNTIFS(Bugs!$J$2:$J$69, "Y", Bugs!$I$2:$I$69,$A40)</f>
        <v>0</v>
      </c>
    </row>
    <row r="41" spans="1:2" x14ac:dyDescent="0.2">
      <c r="A41">
        <v>40</v>
      </c>
      <c r="B41">
        <f>COUNTIFS(Bugs!$J$2:$J$69, "Y", Bugs!$I$2:$I$69,$A41)</f>
        <v>0</v>
      </c>
    </row>
    <row r="42" spans="1:2" x14ac:dyDescent="0.2">
      <c r="A42">
        <v>41</v>
      </c>
      <c r="B42">
        <f>COUNTIFS(Bugs!$J$2:$J$69, "Y", Bugs!$I$2:$I$69,$A42)</f>
        <v>0</v>
      </c>
    </row>
    <row r="43" spans="1:2" x14ac:dyDescent="0.2">
      <c r="A43">
        <v>42</v>
      </c>
      <c r="B43">
        <f>COUNTIFS(Bugs!$J$2:$J$69, "Y", Bugs!$I$2:$I$69,$A43)</f>
        <v>0</v>
      </c>
    </row>
    <row r="44" spans="1:2" x14ac:dyDescent="0.2">
      <c r="A44">
        <v>43</v>
      </c>
      <c r="B44">
        <f>COUNTIFS(Bugs!$J$2:$J$69, "Y", Bugs!$I$2:$I$69,$A44)</f>
        <v>0</v>
      </c>
    </row>
    <row r="45" spans="1:2" x14ac:dyDescent="0.2">
      <c r="A45">
        <v>44</v>
      </c>
      <c r="B45">
        <f>COUNTIFS(Bugs!$J$2:$J$69, "Y", Bugs!$I$2:$I$69,$A45)</f>
        <v>0</v>
      </c>
    </row>
    <row r="46" spans="1:2" x14ac:dyDescent="0.2">
      <c r="A46">
        <v>45</v>
      </c>
      <c r="B46">
        <f>COUNTIFS(Bugs!$J$2:$J$69, "Y", Bugs!$I$2:$I$69,$A46)</f>
        <v>2</v>
      </c>
    </row>
    <row r="47" spans="1:2" x14ac:dyDescent="0.2">
      <c r="A47">
        <v>46</v>
      </c>
      <c r="B47">
        <f>COUNTIFS(Bugs!$J$2:$J$69, "Y", Bugs!$I$2:$I$69,$A47)</f>
        <v>0</v>
      </c>
    </row>
    <row r="48" spans="1:2" x14ac:dyDescent="0.2">
      <c r="A48">
        <v>47</v>
      </c>
      <c r="B48">
        <f>COUNTIFS(Bugs!$J$2:$J$69, "Y", Bugs!$I$2:$I$69,$A48)</f>
        <v>0</v>
      </c>
    </row>
    <row r="49" spans="1:2" x14ac:dyDescent="0.2">
      <c r="A49">
        <v>48</v>
      </c>
      <c r="B49">
        <f>COUNTIFS(Bugs!$J$2:$J$69, "Y", Bugs!$I$2:$I$69,$A49)</f>
        <v>0</v>
      </c>
    </row>
    <row r="50" spans="1:2" x14ac:dyDescent="0.2">
      <c r="A50">
        <v>49</v>
      </c>
      <c r="B50">
        <f>COUNTIFS(Bugs!$J$2:$J$69, "Y", Bugs!$I$2:$I$69,$A50)</f>
        <v>0</v>
      </c>
    </row>
    <row r="51" spans="1:2" x14ac:dyDescent="0.2">
      <c r="A51">
        <v>50</v>
      </c>
      <c r="B51">
        <f>COUNTIFS(Bugs!$J$2:$J$69, "Y", Bugs!$I$2:$I$69,$A51)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D2" sqref="D2"/>
    </sheetView>
  </sheetViews>
  <sheetFormatPr baseColWidth="10" defaultColWidth="11" defaultRowHeight="16" x14ac:dyDescent="0.2"/>
  <sheetData>
    <row r="1" spans="1:7" x14ac:dyDescent="0.2">
      <c r="A1" s="11" t="s">
        <v>4741</v>
      </c>
      <c r="B1" s="11">
        <v>1</v>
      </c>
      <c r="C1" s="11">
        <v>2</v>
      </c>
      <c r="D1" s="11">
        <v>3</v>
      </c>
      <c r="E1" s="11">
        <v>4</v>
      </c>
      <c r="F1" s="11" t="s">
        <v>4744</v>
      </c>
      <c r="G1" s="11" t="s">
        <v>4745</v>
      </c>
    </row>
    <row r="2" spans="1:7" x14ac:dyDescent="0.2">
      <c r="A2" s="4" t="s">
        <v>4742</v>
      </c>
      <c r="B2" s="4">
        <f>COUNTIFS(Bugs!$J$2:$J$69, "Y", Bugs!$B$2:$B$69, "&lt;&gt;ES11", Bugs!$L$2:$L$69, B$1)</f>
        <v>20</v>
      </c>
      <c r="C2" s="4">
        <f>COUNTIFS(Bugs!$J$2:$J$69, "Y", Bugs!$B$2:$B$69, "&lt;&gt;ES11", Bugs!$L$2:$L$69, C$1)</f>
        <v>18</v>
      </c>
      <c r="D2" s="4">
        <f>COUNTIFS(Bugs!$J$2:$J$69, "Y", Bugs!$B$2:$B$69, "&lt;&gt;ES11", Bugs!$L$2:$L$69, D$1)</f>
        <v>0</v>
      </c>
      <c r="E2" s="4">
        <f>COUNTIFS(Bugs!$J$2:$J$69, "Y", Bugs!$B$2:$B$69, "&lt;&gt;ES11", Bugs!$L$2:$L$69, E$1)</f>
        <v>0</v>
      </c>
      <c r="F2" s="4">
        <f>SUM(B2:E2)</f>
        <v>38</v>
      </c>
      <c r="G2" s="13">
        <f>SUMPRODUCT(B$1:E$1,B2:E2)/F2</f>
        <v>1.4736842105263157</v>
      </c>
    </row>
    <row r="3" spans="1:7" x14ac:dyDescent="0.2">
      <c r="A3" s="4" t="s">
        <v>4743</v>
      </c>
      <c r="B3" s="4">
        <f>COUNTIFS(Bugs!$J$2:$J$69, "Y", Bugs!$B$2:$B$69, "ES11", Bugs!$L$2:$L$69, B$1)</f>
        <v>0</v>
      </c>
      <c r="C3" s="4">
        <f>COUNTIFS(Bugs!$J$2:$J$69, "Y", Bugs!$B$2:$B$69, "ES11", Bugs!$L$2:$L$69, C$1)</f>
        <v>0</v>
      </c>
      <c r="D3" s="4">
        <f>COUNTIFS(Bugs!$J$2:$J$69, "Y", Bugs!$B$2:$B$69, "ES11", Bugs!$L$2:$L$69, D$1)</f>
        <v>10</v>
      </c>
      <c r="E3" s="4">
        <f>COUNTIFS(Bugs!$J$2:$J$69, "Y", Bugs!$B$2:$B$69, "ES11", Bugs!$L$2:$L$69, E$1)</f>
        <v>16</v>
      </c>
      <c r="F3" s="4">
        <f>SUM(B3:E3)</f>
        <v>26</v>
      </c>
      <c r="G3" s="13">
        <f>SUMPRODUCT(B$1:E$1,B3:E3)/F3</f>
        <v>3.6153846153846154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G7"/>
  <sheetViews>
    <sheetView zoomScale="109" workbookViewId="0">
      <selection activeCell="G11" sqref="G11"/>
    </sheetView>
  </sheetViews>
  <sheetFormatPr baseColWidth="10" defaultColWidth="11" defaultRowHeight="16" x14ac:dyDescent="0.2"/>
  <sheetData>
    <row r="1" spans="1:7" x14ac:dyDescent="0.2">
      <c r="A1" s="11" t="s">
        <v>4746</v>
      </c>
      <c r="B1" s="11" t="s">
        <v>4730</v>
      </c>
      <c r="C1" s="11" t="s">
        <v>4731</v>
      </c>
      <c r="D1" s="11" t="s">
        <v>4729</v>
      </c>
      <c r="E1" s="11" t="s">
        <v>4733</v>
      </c>
      <c r="F1" s="11" t="s">
        <v>4734</v>
      </c>
      <c r="G1" s="11" t="s">
        <v>4744</v>
      </c>
    </row>
    <row r="2" spans="1:7" x14ac:dyDescent="0.2">
      <c r="A2" s="4" t="s">
        <v>4736</v>
      </c>
      <c r="B2" s="4">
        <f>COUNTIFS(Bugs!$J$2:$J$69, "Y", Bugs!$B$2:$B$69, $A2, Bugs!$G$2:$G$69, B$1)</f>
        <v>3</v>
      </c>
      <c r="C2" s="4">
        <f>COUNTIFS(Bugs!$J$2:$J$69, "Y", Bugs!$B$2:$B$69, $A2, Bugs!$G$2:$G$69, C$1)</f>
        <v>1</v>
      </c>
      <c r="D2" s="4">
        <f>COUNTIFS(Bugs!$J$2:$J$69, "Y", Bugs!$B$2:$B$69, $A2, Bugs!$G$2:$G$69, D$1)</f>
        <v>4</v>
      </c>
      <c r="E2" s="4">
        <f>COUNTIFS(Bugs!$J$2:$J$69, "Y", Bugs!$B$2:$B$69, $A2, Bugs!$G$2:$G$69, E$1)</f>
        <v>1</v>
      </c>
      <c r="F2" s="4">
        <f>COUNTIFS(Bugs!$J$2:$J$69, "Y", Bugs!$B$2:$B$69, $A2, Bugs!$G$2:$G$69, F$1)</f>
        <v>1</v>
      </c>
      <c r="G2" s="4">
        <f>SUM(B2:F2)</f>
        <v>10</v>
      </c>
    </row>
    <row r="3" spans="1:7" x14ac:dyDescent="0.2">
      <c r="A3" s="4" t="s">
        <v>4747</v>
      </c>
      <c r="B3" s="4">
        <f>COUNTIFS(Bugs!$J$2:$J$69, "Y", Bugs!$B$2:$B$69, $A3, Bugs!$G$2:$G$69, B$1)</f>
        <v>2</v>
      </c>
      <c r="C3" s="4">
        <f>COUNTIFS(Bugs!$J$2:$J$69, "Y", Bugs!$B$2:$B$69, $A3, Bugs!$G$2:$G$69, C$1)</f>
        <v>1</v>
      </c>
      <c r="D3" s="4">
        <f>COUNTIFS(Bugs!$J$2:$J$69, "Y", Bugs!$B$2:$B$69, $A3, Bugs!$G$2:$G$69, D$1)</f>
        <v>3</v>
      </c>
      <c r="E3" s="4">
        <f>COUNTIFS(Bugs!$J$2:$J$69, "Y", Bugs!$B$2:$B$69, $A3, Bugs!$G$2:$G$69, E$1)</f>
        <v>0</v>
      </c>
      <c r="F3" s="4">
        <f>COUNTIFS(Bugs!$J$2:$J$69, "Y", Bugs!$B$2:$B$69, $A3, Bugs!$G$2:$G$69, F$1)</f>
        <v>0</v>
      </c>
      <c r="G3" s="4">
        <f t="shared" ref="G3:G5" si="0">SUM(B3:F3)</f>
        <v>6</v>
      </c>
    </row>
    <row r="4" spans="1:7" x14ac:dyDescent="0.2">
      <c r="A4" s="4" t="s">
        <v>4737</v>
      </c>
      <c r="B4" s="4">
        <f>COUNTIFS(Bugs!$J$2:$J$69, "Y", Bugs!$B$2:$B$69, $A4, Bugs!$G$2:$G$69, B$1)</f>
        <v>9</v>
      </c>
      <c r="C4" s="4">
        <f>COUNTIFS(Bugs!$J$2:$J$69, "Y", Bugs!$B$2:$B$69, $A4, Bugs!$G$2:$G$69, C$1)</f>
        <v>2</v>
      </c>
      <c r="D4" s="4">
        <f>COUNTIFS(Bugs!$J$2:$J$69, "Y", Bugs!$B$2:$B$69, $A4, Bugs!$G$2:$G$69, D$1)</f>
        <v>9</v>
      </c>
      <c r="E4" s="4">
        <f>COUNTIFS(Bugs!$J$2:$J$69, "Y", Bugs!$B$2:$B$69, $A4, Bugs!$G$2:$G$69, E$1)</f>
        <v>1</v>
      </c>
      <c r="F4" s="4">
        <f>COUNTIFS(Bugs!$J$2:$J$69, "Y", Bugs!$B$2:$B$69, $A4, Bugs!$G$2:$G$69, F$1)</f>
        <v>0</v>
      </c>
      <c r="G4" s="4">
        <f t="shared" si="0"/>
        <v>21</v>
      </c>
    </row>
    <row r="5" spans="1:7" x14ac:dyDescent="0.2">
      <c r="A5" s="4" t="s">
        <v>4738</v>
      </c>
      <c r="B5" s="4">
        <f>COUNTIFS(Bugs!$J$2:$J$69, "Y", Bugs!$B$2:$B$69, $A5, Bugs!$G$2:$G$69, B$1)</f>
        <v>0</v>
      </c>
      <c r="C5" s="4">
        <f>COUNTIFS(Bugs!$J$2:$J$69, "Y", Bugs!$B$2:$B$69, $A5, Bugs!$G$2:$G$69, C$1)</f>
        <v>1</v>
      </c>
      <c r="D5" s="4">
        <f>COUNTIFS(Bugs!$J$2:$J$69, "Y", Bugs!$B$2:$B$69, $A5, Bugs!$G$2:$G$69, D$1)</f>
        <v>1</v>
      </c>
      <c r="E5" s="4">
        <f>COUNTIFS(Bugs!$J$2:$J$69, "Y", Bugs!$B$2:$B$69, $A5, Bugs!$G$2:$G$69, E$1)</f>
        <v>0</v>
      </c>
      <c r="F5" s="4">
        <f>COUNTIFS(Bugs!$J$2:$J$69, "Y", Bugs!$B$2:$B$69, $A5, Bugs!$G$2:$G$69, F$1)</f>
        <v>0</v>
      </c>
      <c r="G5" s="4">
        <f t="shared" si="0"/>
        <v>2</v>
      </c>
    </row>
    <row r="6" spans="1:7" x14ac:dyDescent="0.2">
      <c r="A6" s="4" t="s">
        <v>4744</v>
      </c>
      <c r="B6" s="4">
        <f>SUM(B2:B5)</f>
        <v>14</v>
      </c>
      <c r="C6" s="4">
        <f t="shared" ref="C6:F6" si="1">SUM(C2:C5)</f>
        <v>5</v>
      </c>
      <c r="D6" s="4">
        <f t="shared" si="1"/>
        <v>17</v>
      </c>
      <c r="E6" s="4">
        <f t="shared" si="1"/>
        <v>2</v>
      </c>
      <c r="F6" s="4">
        <f t="shared" si="1"/>
        <v>1</v>
      </c>
      <c r="G6" s="4">
        <f>SUM(G2:G5)</f>
        <v>39</v>
      </c>
    </row>
    <row r="7" spans="1:7" x14ac:dyDescent="0.2">
      <c r="G7" t="s">
        <v>4748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J45" sqref="J45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2020-08-19T07:42:15Z</dcterms:modified>
</cp:coreProperties>
</file>