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Drive\2022 DeltaSLR_AnnualRev\Data\"/>
    </mc:Choice>
  </mc:AlternateContent>
  <xr:revisionPtr revIDLastSave="0" documentId="13_ncr:1_{D95877BC-4791-4CD0-AE79-55E88C087ADD}" xr6:coauthVersionLast="47" xr6:coauthVersionMax="47" xr10:uidLastSave="{00000000-0000-0000-0000-000000000000}"/>
  <bookViews>
    <workbookView xWindow="2280" yWindow="2520" windowWidth="17640" windowHeight="163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8" i="1" l="1"/>
  <c r="D28" i="1" s="1"/>
  <c r="C27" i="1"/>
  <c r="D27" i="1" s="1"/>
  <c r="C26" i="1"/>
  <c r="D26" i="1" s="1"/>
  <c r="C25" i="1"/>
  <c r="D25" i="1" s="1"/>
  <c r="C24" i="1"/>
  <c r="D24" i="1" s="1"/>
  <c r="C23" i="1"/>
  <c r="D23" i="1" s="1"/>
  <c r="C22" i="1"/>
  <c r="D22" i="1" s="1"/>
  <c r="C21" i="1"/>
  <c r="D21" i="1" s="1"/>
  <c r="C20" i="1"/>
  <c r="D20" i="1" s="1"/>
  <c r="C19" i="1"/>
  <c r="D19" i="1" s="1"/>
  <c r="C18" i="1"/>
  <c r="C17" i="1"/>
  <c r="D17" i="1" s="1"/>
  <c r="C16" i="1"/>
  <c r="C15" i="1"/>
  <c r="C14" i="1"/>
  <c r="D14" i="1" s="1"/>
  <c r="C40" i="1"/>
  <c r="D40" i="1" s="1"/>
  <c r="C39" i="1"/>
  <c r="C38" i="1"/>
  <c r="C37" i="1"/>
  <c r="D37" i="1" s="1"/>
  <c r="C36" i="1"/>
  <c r="D36" i="1" s="1"/>
  <c r="C13" i="1"/>
  <c r="C12" i="1"/>
  <c r="C11" i="1"/>
  <c r="D11" i="1" s="1"/>
  <c r="C10" i="1"/>
  <c r="D10" i="1" s="1"/>
  <c r="C9" i="1"/>
  <c r="C8" i="1"/>
  <c r="D8" i="1" s="1"/>
  <c r="C35" i="1"/>
  <c r="D29" i="1" s="1"/>
  <c r="C34" i="1"/>
  <c r="D34" i="1" s="1"/>
  <c r="C33" i="1"/>
  <c r="C32" i="1"/>
  <c r="C31" i="1"/>
  <c r="D31" i="1" s="1"/>
  <c r="C30" i="1"/>
  <c r="D30" i="1" s="1"/>
  <c r="C29" i="1"/>
  <c r="C7" i="1"/>
  <c r="D3" i="1" s="1"/>
  <c r="C6" i="1"/>
  <c r="C5" i="1"/>
  <c r="C4" i="1"/>
  <c r="C3" i="1"/>
  <c r="C2" i="1"/>
  <c r="D2" i="1" l="1"/>
  <c r="D15" i="1"/>
  <c r="D6" i="1"/>
  <c r="D38" i="1"/>
  <c r="D39" i="1"/>
  <c r="D4" i="1"/>
  <c r="D32" i="1"/>
  <c r="D5" i="1"/>
  <c r="D33" i="1"/>
  <c r="D12" i="1"/>
  <c r="D35" i="1"/>
  <c r="D7" i="1"/>
  <c r="D9" i="1"/>
  <c r="D18" i="1"/>
  <c r="D16" i="1"/>
  <c r="D13" i="1"/>
</calcChain>
</file>

<file path=xl/sharedStrings.xml><?xml version="1.0" encoding="utf-8"?>
<sst xmlns="http://schemas.openxmlformats.org/spreadsheetml/2006/main" count="44" uniqueCount="11">
  <si>
    <t>Po</t>
  </si>
  <si>
    <t>Red</t>
  </si>
  <si>
    <t>Delta</t>
  </si>
  <si>
    <t>BasinID2</t>
  </si>
  <si>
    <t>Ganges-Brahmaputra</t>
  </si>
  <si>
    <t>median shoreline distance to present day BW transition point (km)</t>
  </si>
  <si>
    <t>nondimesionalized distance (distance at T/distance T0)</t>
  </si>
  <si>
    <t>Time_kyrBP</t>
  </si>
  <si>
    <t>Tama</t>
  </si>
  <si>
    <t>Trinity</t>
  </si>
  <si>
    <t>Rhine-Meuse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</si>
</sst>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Border="1"/>
    <xf numFmtId="0" fontId="0" fillId="0" borderId="0" xfId="0" applyBorder="1"/>
    <xf numFmtId="4" fontId="0" fillId="0" borderId="0" xfId="0" applyNumberFormat="1" applyBorder="1"/>
    <xf numFmtId="2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"/>
  <sheetViews>
    <sheetView tabSelected="1" topLeftCell="A7" workbookViewId="0">
      <selection activeCell="A8" sqref="A8:E40"/>
    </sheetView>
  </sheetViews>
  <sheetFormatPr defaultRowHeight="15" x14ac:dyDescent="0.25"/>
  <cols>
    <col min="1" max="1" width="9.140625" style="1"/>
  </cols>
  <sheetData>
    <row r="1" spans="1:8" x14ac:dyDescent="0.25">
      <c r="A1" s="2" t="s">
        <v>2</v>
      </c>
      <c r="B1" s="2" t="s">
        <v>7</v>
      </c>
      <c r="C1" s="2" t="s">
        <v>5</v>
      </c>
      <c r="D1" s="2" t="s">
        <v>6</v>
      </c>
      <c r="E1" s="2" t="s">
        <v>3</v>
      </c>
      <c r="H1" s="3"/>
    </row>
    <row r="2" spans="1:8" x14ac:dyDescent="0.25">
      <c r="A2" s="3" t="s">
        <v>4</v>
      </c>
      <c r="B2" s="3">
        <v>11</v>
      </c>
      <c r="C2" s="4">
        <f>304808.7/1000</f>
        <v>304.80869999999999</v>
      </c>
      <c r="D2" s="3">
        <f t="shared" ref="D2:D7" si="0">C2/$C$7</f>
        <v>1.1450437512185465</v>
      </c>
      <c r="E2" s="3">
        <v>2259146</v>
      </c>
      <c r="H2" s="3"/>
    </row>
    <row r="3" spans="1:8" x14ac:dyDescent="0.25">
      <c r="A3" s="3" t="s">
        <v>4</v>
      </c>
      <c r="B3" s="3">
        <v>9</v>
      </c>
      <c r="C3" s="4">
        <f>239998.7/1000</f>
        <v>239.99870000000001</v>
      </c>
      <c r="D3" s="3">
        <f t="shared" si="0"/>
        <v>0.9015786351753563</v>
      </c>
      <c r="E3" s="3">
        <v>2259146</v>
      </c>
      <c r="H3" s="3"/>
    </row>
    <row r="4" spans="1:8" x14ac:dyDescent="0.25">
      <c r="A4" s="3" t="s">
        <v>4</v>
      </c>
      <c r="B4" s="3">
        <v>7</v>
      </c>
      <c r="C4" s="4">
        <f>209192.8/1000</f>
        <v>209.19279999999998</v>
      </c>
      <c r="D4" s="3">
        <f t="shared" si="0"/>
        <v>0.78585325300725062</v>
      </c>
      <c r="E4" s="3">
        <v>2259146</v>
      </c>
      <c r="H4" s="3"/>
    </row>
    <row r="5" spans="1:8" x14ac:dyDescent="0.25">
      <c r="A5" s="3" t="s">
        <v>4</v>
      </c>
      <c r="B5" s="3">
        <v>5</v>
      </c>
      <c r="C5" s="4">
        <f>205201.7/1000</f>
        <v>205.20170000000002</v>
      </c>
      <c r="D5" s="3">
        <f t="shared" si="0"/>
        <v>0.77086029475019202</v>
      </c>
      <c r="E5" s="3">
        <v>2259146</v>
      </c>
      <c r="H5" s="3"/>
    </row>
    <row r="6" spans="1:8" x14ac:dyDescent="0.25">
      <c r="A6" s="3" t="s">
        <v>4</v>
      </c>
      <c r="B6" s="3">
        <v>3</v>
      </c>
      <c r="C6" s="4">
        <f>250622.3/1000</f>
        <v>250.6223</v>
      </c>
      <c r="D6" s="3">
        <f t="shared" si="0"/>
        <v>0.94148722963294673</v>
      </c>
      <c r="E6" s="3">
        <v>2259146</v>
      </c>
      <c r="H6" s="3"/>
    </row>
    <row r="7" spans="1:8" x14ac:dyDescent="0.25">
      <c r="A7" s="3" t="s">
        <v>4</v>
      </c>
      <c r="B7" s="3">
        <v>0</v>
      </c>
      <c r="C7" s="4">
        <f>266198.3/1000</f>
        <v>266.19829999999996</v>
      </c>
      <c r="D7" s="3">
        <f t="shared" si="0"/>
        <v>1</v>
      </c>
      <c r="E7" s="3">
        <v>2259146</v>
      </c>
      <c r="H7" s="3"/>
    </row>
    <row r="8" spans="1:8" x14ac:dyDescent="0.25">
      <c r="A8" s="3" t="s">
        <v>1</v>
      </c>
      <c r="B8" s="3">
        <v>10.5</v>
      </c>
      <c r="C8" s="4">
        <f>33099.1/1000</f>
        <v>33.0991</v>
      </c>
      <c r="D8" s="3">
        <f>C8/$C$13</f>
        <v>0.32081133551284197</v>
      </c>
      <c r="E8" s="3">
        <v>2765116</v>
      </c>
    </row>
    <row r="9" spans="1:8" x14ac:dyDescent="0.25">
      <c r="A9" s="3" t="s">
        <v>1</v>
      </c>
      <c r="B9" s="3">
        <v>9.1999999999999993</v>
      </c>
      <c r="C9" s="4">
        <f>29582/1000</f>
        <v>29.582000000000001</v>
      </c>
      <c r="D9" s="3">
        <f>C9/$C$13</f>
        <v>0.28672202347317277</v>
      </c>
      <c r="E9" s="3">
        <v>2765116</v>
      </c>
    </row>
    <row r="10" spans="1:8" x14ac:dyDescent="0.25">
      <c r="A10" s="3" t="s">
        <v>1</v>
      </c>
      <c r="B10" s="3">
        <v>7.8</v>
      </c>
      <c r="C10" s="4">
        <f>28144.8/1000</f>
        <v>28.1448</v>
      </c>
      <c r="D10" s="3">
        <f>C10/$C$13</f>
        <v>0.2727920359085847</v>
      </c>
      <c r="E10" s="3">
        <v>2765116</v>
      </c>
    </row>
    <row r="11" spans="1:8" x14ac:dyDescent="0.25">
      <c r="A11" s="3" t="s">
        <v>1</v>
      </c>
      <c r="B11" s="3">
        <v>6.5</v>
      </c>
      <c r="C11" s="4">
        <f>36485.9/1000</f>
        <v>36.485900000000001</v>
      </c>
      <c r="D11" s="3">
        <f>C11/$C$13</f>
        <v>0.35363772146034189</v>
      </c>
      <c r="E11" s="3">
        <v>2765116</v>
      </c>
    </row>
    <row r="12" spans="1:8" x14ac:dyDescent="0.25">
      <c r="A12" s="3" t="s">
        <v>1</v>
      </c>
      <c r="B12" s="3">
        <v>3.7</v>
      </c>
      <c r="C12" s="4">
        <f>69984.6/1000</f>
        <v>69.9846</v>
      </c>
      <c r="D12" s="3">
        <f>C12/$C$13</f>
        <v>0.67832215955515529</v>
      </c>
      <c r="E12" s="3">
        <v>2765116</v>
      </c>
    </row>
    <row r="13" spans="1:8" x14ac:dyDescent="0.25">
      <c r="A13" s="3" t="s">
        <v>1</v>
      </c>
      <c r="B13" s="3">
        <v>0</v>
      </c>
      <c r="C13" s="4">
        <f>103173.1/1000</f>
        <v>103.17310000000001</v>
      </c>
      <c r="D13" s="3">
        <f>C13/$C$13</f>
        <v>1</v>
      </c>
      <c r="E13" s="3">
        <v>2765116</v>
      </c>
    </row>
    <row r="14" spans="1:8" x14ac:dyDescent="0.25">
      <c r="A14" s="3" t="s">
        <v>0</v>
      </c>
      <c r="B14" s="3">
        <v>8.5</v>
      </c>
      <c r="C14" s="5">
        <f>(42054.8/1000)+10</f>
        <v>52.0548</v>
      </c>
      <c r="D14" s="3">
        <f>C14/$C$18</f>
        <v>0.69058071089424944</v>
      </c>
      <c r="E14" s="3">
        <v>1873515</v>
      </c>
    </row>
    <row r="15" spans="1:8" x14ac:dyDescent="0.25">
      <c r="A15" s="3" t="s">
        <v>0</v>
      </c>
      <c r="B15" s="3">
        <v>7.4</v>
      </c>
      <c r="C15" s="5">
        <f>42054.8/1000</f>
        <v>42.0548</v>
      </c>
      <c r="D15" s="3">
        <f>C15/$C$18</f>
        <v>0.55791653566079369</v>
      </c>
      <c r="E15" s="3">
        <v>1873515</v>
      </c>
    </row>
    <row r="16" spans="1:8" x14ac:dyDescent="0.25">
      <c r="A16" s="3" t="s">
        <v>0</v>
      </c>
      <c r="B16" s="3">
        <v>4.5</v>
      </c>
      <c r="C16" s="5">
        <f>50959.7/1000</f>
        <v>50.959699999999998</v>
      </c>
      <c r="D16" s="3">
        <f>C16/$C$18</f>
        <v>0.67605265706443363</v>
      </c>
      <c r="E16" s="3">
        <v>1873515</v>
      </c>
    </row>
    <row r="17" spans="1:5" x14ac:dyDescent="0.25">
      <c r="A17" s="3" t="s">
        <v>0</v>
      </c>
      <c r="B17" s="3">
        <v>1</v>
      </c>
      <c r="C17" s="5">
        <f>70054.3/1000</f>
        <v>70.054299999999998</v>
      </c>
      <c r="D17" s="3">
        <f>C17/$C$18</f>
        <v>0.92936959310570821</v>
      </c>
      <c r="E17" s="3">
        <v>1873515</v>
      </c>
    </row>
    <row r="18" spans="1:5" x14ac:dyDescent="0.25">
      <c r="A18" s="3" t="s">
        <v>0</v>
      </c>
      <c r="B18" s="3">
        <v>0</v>
      </c>
      <c r="C18" s="5">
        <f>75378.3/1000</f>
        <v>75.378299999999996</v>
      </c>
      <c r="D18" s="3">
        <f>C18/$C$18</f>
        <v>1</v>
      </c>
      <c r="E18" s="3">
        <v>1873515</v>
      </c>
    </row>
    <row r="19" spans="1:5" x14ac:dyDescent="0.25">
      <c r="A19" s="3" t="s">
        <v>10</v>
      </c>
      <c r="B19" s="3">
        <v>8.5</v>
      </c>
      <c r="C19" s="4">
        <f>140379.6/1000</f>
        <v>140.37960000000001</v>
      </c>
      <c r="D19" s="3">
        <f>C19/$C$28</f>
        <v>1.1440218210682185</v>
      </c>
      <c r="E19" s="3">
        <v>1248635</v>
      </c>
    </row>
    <row r="20" spans="1:5" x14ac:dyDescent="0.25">
      <c r="A20" s="3" t="s">
        <v>10</v>
      </c>
      <c r="B20" s="3">
        <v>8</v>
      </c>
      <c r="C20" s="4">
        <f>75935.6/1000</f>
        <v>75.935600000000008</v>
      </c>
      <c r="D20" s="3">
        <f>C20/$C$28</f>
        <v>0.6188362368599698</v>
      </c>
      <c r="E20" s="3">
        <v>1248635</v>
      </c>
    </row>
    <row r="21" spans="1:5" x14ac:dyDescent="0.25">
      <c r="A21" s="3" t="s">
        <v>10</v>
      </c>
      <c r="B21" s="3">
        <v>7.5</v>
      </c>
      <c r="C21" s="4">
        <f>87117/1000</f>
        <v>87.117000000000004</v>
      </c>
      <c r="D21" s="3">
        <f>C21/$C$28</f>
        <v>0.70995891843259273</v>
      </c>
      <c r="E21" s="3">
        <v>1248635</v>
      </c>
    </row>
    <row r="22" spans="1:5" x14ac:dyDescent="0.25">
      <c r="A22" s="3" t="s">
        <v>10</v>
      </c>
      <c r="B22" s="3">
        <v>6.8</v>
      </c>
      <c r="C22" s="4">
        <f>76181.3/1000</f>
        <v>76.181300000000007</v>
      </c>
      <c r="D22" s="3">
        <f>C22/$C$28</f>
        <v>0.62083856598354947</v>
      </c>
      <c r="E22" s="3">
        <v>1248635</v>
      </c>
    </row>
    <row r="23" spans="1:5" x14ac:dyDescent="0.25">
      <c r="A23" s="3" t="s">
        <v>10</v>
      </c>
      <c r="B23" s="3">
        <v>6.3</v>
      </c>
      <c r="C23" s="4">
        <f>83491/1000</f>
        <v>83.491</v>
      </c>
      <c r="D23" s="3">
        <f>C23/$C$28</f>
        <v>0.6804088760960042</v>
      </c>
      <c r="E23" s="3">
        <v>1248635</v>
      </c>
    </row>
    <row r="24" spans="1:5" x14ac:dyDescent="0.25">
      <c r="A24" s="3" t="s">
        <v>10</v>
      </c>
      <c r="B24" s="3">
        <v>5</v>
      </c>
      <c r="C24" s="4">
        <f>100145.7/1000</f>
        <v>100.14569999999999</v>
      </c>
      <c r="D24" s="3">
        <f>C24/$C$28</f>
        <v>0.81613614860101802</v>
      </c>
      <c r="E24" s="3">
        <v>1248635</v>
      </c>
    </row>
    <row r="25" spans="1:5" x14ac:dyDescent="0.25">
      <c r="A25" s="3" t="s">
        <v>10</v>
      </c>
      <c r="B25" s="3">
        <v>4</v>
      </c>
      <c r="C25" s="4">
        <f>102557.5/1000</f>
        <v>102.5575</v>
      </c>
      <c r="D25" s="3">
        <f>C25/$C$28</f>
        <v>0.83579108299356752</v>
      </c>
      <c r="E25" s="3">
        <v>1248635</v>
      </c>
    </row>
    <row r="26" spans="1:5" x14ac:dyDescent="0.25">
      <c r="A26" s="3" t="s">
        <v>10</v>
      </c>
      <c r="B26" s="3">
        <v>2.5</v>
      </c>
      <c r="C26" s="4">
        <f>102487.7/1000</f>
        <v>102.4877</v>
      </c>
      <c r="D26" s="3">
        <f>C26/$C$28</f>
        <v>0.83522224875333206</v>
      </c>
      <c r="E26" s="3">
        <v>1248635</v>
      </c>
    </row>
    <row r="27" spans="1:5" x14ac:dyDescent="0.25">
      <c r="A27" s="3" t="s">
        <v>10</v>
      </c>
      <c r="B27" s="3">
        <v>1</v>
      </c>
      <c r="C27" s="4">
        <f>106943.6/1000</f>
        <v>106.9436</v>
      </c>
      <c r="D27" s="3">
        <f>C27/$C$28</f>
        <v>0.87153555091759149</v>
      </c>
      <c r="E27" s="3">
        <v>1248635</v>
      </c>
    </row>
    <row r="28" spans="1:5" x14ac:dyDescent="0.25">
      <c r="A28" s="3" t="s">
        <v>10</v>
      </c>
      <c r="B28" s="3">
        <v>0</v>
      </c>
      <c r="C28" s="4">
        <f>122707.1/1000</f>
        <v>122.70710000000001</v>
      </c>
      <c r="D28" s="3">
        <f>C28/$C$28</f>
        <v>1</v>
      </c>
      <c r="E28" s="3">
        <v>1248635</v>
      </c>
    </row>
    <row r="29" spans="1:5" x14ac:dyDescent="0.25">
      <c r="A29" s="3" t="s">
        <v>8</v>
      </c>
      <c r="B29" s="3">
        <v>10</v>
      </c>
      <c r="C29" s="4">
        <f>12866.4/1000</f>
        <v>12.866400000000001</v>
      </c>
      <c r="D29" s="3">
        <f>C29/$C$35</f>
        <v>0.86184514599200213</v>
      </c>
      <c r="E29" s="3">
        <v>1210426</v>
      </c>
    </row>
    <row r="30" spans="1:5" x14ac:dyDescent="0.25">
      <c r="A30" s="3" t="s">
        <v>8</v>
      </c>
      <c r="B30" s="3">
        <v>9</v>
      </c>
      <c r="C30" s="4">
        <f>10820.5/1000</f>
        <v>10.820499999999999</v>
      </c>
      <c r="D30" s="3">
        <f>C30/$C$35</f>
        <v>0.72480222923323212</v>
      </c>
      <c r="E30" s="3">
        <v>1210426</v>
      </c>
    </row>
    <row r="31" spans="1:5" x14ac:dyDescent="0.25">
      <c r="A31" s="3" t="s">
        <v>8</v>
      </c>
      <c r="B31" s="3">
        <v>8</v>
      </c>
      <c r="C31" s="4">
        <f>6254.7/1000</f>
        <v>6.2546999999999997</v>
      </c>
      <c r="D31" s="3">
        <f>C31/$C$35</f>
        <v>0.4189658983582179</v>
      </c>
      <c r="E31" s="3">
        <v>1210426</v>
      </c>
    </row>
    <row r="32" spans="1:5" x14ac:dyDescent="0.25">
      <c r="A32" s="3" t="s">
        <v>8</v>
      </c>
      <c r="B32" s="3">
        <v>7</v>
      </c>
      <c r="C32" s="4">
        <f>3992.3/1000</f>
        <v>3.9923000000000002</v>
      </c>
      <c r="D32" s="3">
        <f>C32/$C$35</f>
        <v>0.2674209084393358</v>
      </c>
      <c r="E32" s="3">
        <v>1210426</v>
      </c>
    </row>
    <row r="33" spans="1:5" x14ac:dyDescent="0.25">
      <c r="A33" s="3" t="s">
        <v>8</v>
      </c>
      <c r="B33" s="3">
        <v>4</v>
      </c>
      <c r="C33" s="4">
        <f>10539/1000</f>
        <v>10.539</v>
      </c>
      <c r="D33" s="3">
        <f>C33/$C$35</f>
        <v>0.70594618491650418</v>
      </c>
      <c r="E33" s="3">
        <v>1210426</v>
      </c>
    </row>
    <row r="34" spans="1:5" x14ac:dyDescent="0.25">
      <c r="A34" s="3" t="s">
        <v>8</v>
      </c>
      <c r="B34" s="3">
        <v>3</v>
      </c>
      <c r="C34" s="4">
        <f>13437.3/1000</f>
        <v>13.437299999999999</v>
      </c>
      <c r="D34" s="3">
        <f>C34/$C$35</f>
        <v>0.90008640958141584</v>
      </c>
      <c r="E34" s="3">
        <v>1210426</v>
      </c>
    </row>
    <row r="35" spans="1:5" x14ac:dyDescent="0.25">
      <c r="A35" s="3" t="s">
        <v>8</v>
      </c>
      <c r="B35" s="3">
        <v>0</v>
      </c>
      <c r="C35" s="4">
        <f>14928.9/1000</f>
        <v>14.928900000000001</v>
      </c>
      <c r="D35" s="3">
        <f>C35/$C$35</f>
        <v>1</v>
      </c>
      <c r="E35" s="3">
        <v>1210426</v>
      </c>
    </row>
    <row r="36" spans="1:5" x14ac:dyDescent="0.25">
      <c r="A36" s="3" t="s">
        <v>9</v>
      </c>
      <c r="B36" s="3">
        <v>8.3000000000000007</v>
      </c>
      <c r="C36" s="4">
        <f>61610.3/1000</f>
        <v>61.610300000000002</v>
      </c>
      <c r="D36" s="3">
        <f>C36/$C$40</f>
        <v>2.4917313424384955</v>
      </c>
      <c r="E36" s="3">
        <v>4165211</v>
      </c>
    </row>
    <row r="37" spans="1:5" x14ac:dyDescent="0.25">
      <c r="A37" s="3" t="s">
        <v>9</v>
      </c>
      <c r="B37" s="3">
        <v>7.9</v>
      </c>
      <c r="C37" s="4">
        <f>54039.1/1000</f>
        <v>54.039099999999998</v>
      </c>
      <c r="D37" s="3">
        <f>C37/$C$40</f>
        <v>2.1855261082508619</v>
      </c>
      <c r="E37" s="3">
        <v>4165211</v>
      </c>
    </row>
    <row r="38" spans="1:5" x14ac:dyDescent="0.25">
      <c r="A38" s="3" t="s">
        <v>9</v>
      </c>
      <c r="B38" s="3">
        <v>7</v>
      </c>
      <c r="C38" s="4">
        <f>29033.9/1000</f>
        <v>29.033900000000003</v>
      </c>
      <c r="D38" s="3">
        <f>C38/$C$40</f>
        <v>1.1742302605769659</v>
      </c>
      <c r="E38" s="3">
        <v>4165211</v>
      </c>
    </row>
    <row r="39" spans="1:5" x14ac:dyDescent="0.25">
      <c r="A39" s="3" t="s">
        <v>9</v>
      </c>
      <c r="B39" s="3">
        <v>2.5</v>
      </c>
      <c r="C39" s="4">
        <f>20408.3/1000</f>
        <v>20.408300000000001</v>
      </c>
      <c r="D39" s="3">
        <f>C39/$C$40</f>
        <v>0.8253814825749517</v>
      </c>
      <c r="E39" s="3">
        <v>4165211</v>
      </c>
    </row>
    <row r="40" spans="1:5" x14ac:dyDescent="0.25">
      <c r="A40" s="3" t="s">
        <v>9</v>
      </c>
      <c r="B40" s="3">
        <v>0</v>
      </c>
      <c r="C40" s="4">
        <f>24725.9/1000</f>
        <v>24.725900000000003</v>
      </c>
      <c r="D40" s="3">
        <f>C40/$C$40</f>
        <v>1</v>
      </c>
      <c r="E40" s="3">
        <v>4165211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Nienhuis, J.H. (Jaap)</dc:creator>
  <cp:lastModifiedBy>Nienhuis, J.H. (Jaap)</cp:lastModifiedBy>
  <dcterms:created xsi:type="dcterms:W3CDTF">2015-06-05T18:17:20Z</dcterms:created>
  <dcterms:modified xsi:type="dcterms:W3CDTF">2022-07-08T12:29:22Z</dcterms:modified>
</cp:coreProperties>
</file>