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\Documents\lalallal\aims\public\src\Excel\"/>
    </mc:Choice>
  </mc:AlternateContent>
  <xr:revisionPtr revIDLastSave="0" documentId="13_ncr:1_{8D9279AF-5B4B-45CA-A8DC-715B2A9DE9D9}" xr6:coauthVersionLast="47" xr6:coauthVersionMax="47" xr10:uidLastSave="{00000000-0000-0000-0000-000000000000}"/>
  <bookViews>
    <workbookView xWindow="-120" yWindow="-120" windowWidth="20730" windowHeight="11040" xr2:uid="{F2FA4AD1-F2FE-4108-B373-CE5CBBD5C4CD}"/>
  </bookViews>
  <sheets>
    <sheet name="Sheet1" sheetId="1" r:id="rId1"/>
  </sheets>
  <definedNames>
    <definedName name="_xlnm._FilterDatabase" localSheetId="0" hidden="1">Sheet1!$A$2:$F$2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L13" i="1"/>
  <c r="L12" i="1"/>
  <c r="L11" i="1"/>
  <c r="L10" i="1"/>
  <c r="L9" i="1"/>
  <c r="L8" i="1"/>
  <c r="L7" i="1"/>
  <c r="L6" i="1"/>
  <c r="L5" i="1"/>
  <c r="L4" i="1"/>
  <c r="L3" i="1"/>
  <c r="K13" i="1"/>
  <c r="K12" i="1"/>
  <c r="K11" i="1"/>
  <c r="K10" i="1"/>
  <c r="K9" i="1"/>
  <c r="K8" i="1"/>
  <c r="K7" i="1"/>
  <c r="K6" i="1"/>
  <c r="K5" i="1"/>
  <c r="K4" i="1"/>
  <c r="K3" i="1"/>
  <c r="J3" i="1"/>
  <c r="J13" i="1"/>
  <c r="J12" i="1"/>
  <c r="J11" i="1"/>
  <c r="J10" i="1"/>
  <c r="J9" i="1"/>
  <c r="J8" i="1"/>
  <c r="J7" i="1"/>
  <c r="J6" i="1"/>
  <c r="J5" i="1"/>
  <c r="J4" i="1"/>
  <c r="M12" i="1" l="1"/>
  <c r="N12" i="1" s="1"/>
  <c r="M10" i="1"/>
  <c r="N10" i="1" s="1"/>
  <c r="M8" i="1"/>
  <c r="N8" i="1" s="1"/>
  <c r="M6" i="1"/>
  <c r="N6" i="1" s="1"/>
  <c r="M5" i="1"/>
  <c r="N5" i="1" s="1"/>
  <c r="M4" i="1"/>
  <c r="N4" i="1" s="1"/>
  <c r="M7" i="1"/>
  <c r="N7" i="1" s="1"/>
  <c r="M11" i="1"/>
  <c r="N11" i="1" s="1"/>
  <c r="M9" i="1"/>
  <c r="N9" i="1" s="1"/>
  <c r="M13" i="1"/>
  <c r="N13" i="1" s="1"/>
  <c r="M3" i="1"/>
  <c r="N3" i="1" s="1"/>
</calcChain>
</file>

<file path=xl/sharedStrings.xml><?xml version="1.0" encoding="utf-8"?>
<sst xmlns="http://schemas.openxmlformats.org/spreadsheetml/2006/main" count="26" uniqueCount="25">
  <si>
    <t>DEVICE TAG</t>
  </si>
  <si>
    <t>DEVICE TYPE</t>
  </si>
  <si>
    <t>BRAND</t>
  </si>
  <si>
    <t>MODEL</t>
  </si>
  <si>
    <t>CONDITION</t>
  </si>
  <si>
    <t>REMARKS</t>
  </si>
  <si>
    <t>STOCK ROOM OVERVIEW</t>
  </si>
  <si>
    <t>IN STOCK (T or F)</t>
  </si>
  <si>
    <t>MOUSE</t>
  </si>
  <si>
    <t>WEBCAM</t>
  </si>
  <si>
    <t>RAM</t>
  </si>
  <si>
    <t>SSD</t>
  </si>
  <si>
    <t>PSU</t>
  </si>
  <si>
    <t>MONITOR</t>
  </si>
  <si>
    <t>LAPTOP</t>
  </si>
  <si>
    <t>HEADSET</t>
  </si>
  <si>
    <t>KEYBOARD</t>
  </si>
  <si>
    <t>UPS</t>
  </si>
  <si>
    <t>TOTAL:</t>
  </si>
  <si>
    <t>BRANDNEW</t>
  </si>
  <si>
    <t>DEFECTIVE</t>
  </si>
  <si>
    <t>TOTAL</t>
  </si>
  <si>
    <t>RESTOCK?</t>
  </si>
  <si>
    <t>WORKING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</si>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</sst>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20"/>
      <color theme="0" tint="-4.9989318521683403E-2"/>
      <name val="Roboto"/>
    </font>
    <font>
      <sz val="10"/>
      <color theme="1"/>
      <name val="Aptos Narrow"/>
      <family val="2"/>
      <scheme val="minor"/>
    </font>
    <font>
      <b/>
      <sz val="11"/>
      <color theme="1"/>
      <name val="Roboto"/>
    </font>
    <font>
      <b/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FF9797"/>
        </patternFill>
      </fill>
    </dxf>
  </dxfs>
  <tableStyles count="0" defaultTableStyle="TableStyleMedium2" defaultPivotStyle="PivotStyleLight16"/>
  <colors>
    <mruColors>
      <color rgb="FFFF9797"/>
      <color rgb="FFFF6161"/>
      <color rgb="FFFF8B8B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433-B193-4589-B48C-99FB04C704B8}">
  <dimension ref="A1:N260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16.7109375" customWidth="1"/>
    <col min="2" max="2" width="18.5703125" customWidth="1"/>
    <col min="3" max="3" width="13.28515625" customWidth="1"/>
    <col min="4" max="4" width="15.7109375" customWidth="1"/>
    <col min="5" max="5" width="16" customWidth="1"/>
    <col min="6" max="6" width="13.7109375" customWidth="1"/>
    <col min="7" max="7" width="19.5703125" bestFit="1" customWidth="1"/>
    <col min="9" max="9" width="15.5703125" bestFit="1" customWidth="1"/>
    <col min="10" max="10" width="15" bestFit="1" customWidth="1"/>
    <col min="11" max="11" width="11" bestFit="1" customWidth="1"/>
    <col min="12" max="12" width="13.85546875" bestFit="1" customWidth="1"/>
    <col min="13" max="13" width="8.5703125" bestFit="1" customWidth="1"/>
    <col min="14" max="14" width="13.5703125" bestFit="1" customWidth="1"/>
  </cols>
  <sheetData>
    <row r="1" spans="1:14" ht="28.5" customHeight="1" x14ac:dyDescent="0.4">
      <c r="A1" s="12" t="s">
        <v>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7</v>
      </c>
      <c r="I2" s="9" t="s">
        <v>1</v>
      </c>
      <c r="J2" s="8" t="s">
        <v>19</v>
      </c>
      <c r="K2" s="8" t="s">
        <v>23</v>
      </c>
      <c r="L2" s="8" t="s">
        <v>20</v>
      </c>
      <c r="M2" s="8" t="s">
        <v>21</v>
      </c>
      <c r="N2" s="8" t="s">
        <v>22</v>
      </c>
    </row>
    <row r="3" spans="1:14" x14ac:dyDescent="0.25">
      <c r="A3" s="1"/>
      <c r="B3" s="1"/>
      <c r="C3" s="1"/>
      <c r="D3" s="1"/>
      <c r="E3" s="1"/>
      <c r="F3" s="1"/>
      <c r="G3" s="1"/>
      <c r="I3" s="6" t="s">
        <v>10</v>
      </c>
      <c r="J3" s="3">
        <f>COUNTIFS(B:B, "RAM", E:E, "new")</f>
        <v>0</v>
      </c>
      <c r="K3" s="4">
        <f>COUNTIFS(B:B, "RAM", E:E, "working")</f>
        <v>0</v>
      </c>
      <c r="L3" s="4">
        <f>COUNTIFS(B:B, "RAM", E:E, "needs repair")</f>
        <v>0</v>
      </c>
      <c r="M3" s="4">
        <f>J3+K3+L3</f>
        <v>0</v>
      </c>
      <c r="N3" s="5" t="str">
        <f>IF(M3&lt;10,"YES","NO")</f>
        <v>YES</v>
      </c>
    </row>
    <row r="4" spans="1:14" x14ac:dyDescent="0.25">
      <c r="A4" s="1"/>
      <c r="B4" s="1"/>
      <c r="C4" s="1"/>
      <c r="D4" s="1"/>
      <c r="E4" s="1"/>
      <c r="F4" s="1"/>
      <c r="G4" s="1"/>
      <c r="I4" s="6" t="s">
        <v>11</v>
      </c>
      <c r="J4" s="3">
        <f>COUNTIFS(B:B, "SSD", E:E, "new")</f>
        <v>0</v>
      </c>
      <c r="K4" s="4">
        <f>COUNTIFS(B:B, "SSD", E:E, "working")</f>
        <v>0</v>
      </c>
      <c r="L4" s="4">
        <f>COUNTIFS(B:B, "ssd", E:E, "needs repair")</f>
        <v>0</v>
      </c>
      <c r="M4" s="4">
        <f>J4+K4+L4</f>
        <v>0</v>
      </c>
      <c r="N4" s="5" t="str">
        <f t="shared" ref="N4:N13" si="0">IF(M4&lt;10,"YES","NO")</f>
        <v>YES</v>
      </c>
    </row>
    <row r="5" spans="1:14" x14ac:dyDescent="0.25">
      <c r="A5" s="1"/>
      <c r="B5" s="1"/>
      <c r="C5" s="1"/>
      <c r="D5" s="1"/>
      <c r="E5" s="1"/>
      <c r="F5" s="1"/>
      <c r="G5" s="1"/>
      <c r="I5" s="6" t="s">
        <v>12</v>
      </c>
      <c r="J5" s="3">
        <f>COUNTIFS(B:B, "PSU", E:E, "new")</f>
        <v>0</v>
      </c>
      <c r="K5" s="4">
        <f>COUNTIFS(B:B, "PSU", E:E, "working")</f>
        <v>0</v>
      </c>
      <c r="L5" s="4">
        <f>COUNTIFS(B:B, "psu", E:E, "needs repair")</f>
        <v>0</v>
      </c>
      <c r="M5" s="4">
        <f t="shared" ref="M5:M13" si="1">J5+K5+L5</f>
        <v>0</v>
      </c>
      <c r="N5" s="5" t="str">
        <f t="shared" si="0"/>
        <v>YES</v>
      </c>
    </row>
    <row r="6" spans="1:14" x14ac:dyDescent="0.25">
      <c r="A6" s="1"/>
      <c r="B6" s="1"/>
      <c r="C6" s="1"/>
      <c r="D6" s="1"/>
      <c r="E6" s="1"/>
      <c r="F6" s="1"/>
      <c r="G6" s="1"/>
      <c r="I6" s="6" t="s">
        <v>13</v>
      </c>
      <c r="J6" s="3">
        <f>COUNTIFS(B:B, "MONITOR", E:E, "new")</f>
        <v>0</v>
      </c>
      <c r="K6" s="4">
        <f>COUNTIFS(B:B, "MONITOR", E:E, "working")</f>
        <v>0</v>
      </c>
      <c r="L6" s="4">
        <f>COUNTIFS(B:B, "monitor", E:E, "needs repair")</f>
        <v>0</v>
      </c>
      <c r="M6" s="4">
        <f t="shared" si="1"/>
        <v>0</v>
      </c>
      <c r="N6" s="5" t="str">
        <f t="shared" si="0"/>
        <v>YES</v>
      </c>
    </row>
    <row r="7" spans="1:14" x14ac:dyDescent="0.25">
      <c r="A7" s="1"/>
      <c r="B7" s="1"/>
      <c r="C7" s="1"/>
      <c r="D7" s="1"/>
      <c r="E7" s="1"/>
      <c r="F7" s="1"/>
      <c r="G7" s="1"/>
      <c r="I7" s="6" t="s">
        <v>14</v>
      </c>
      <c r="J7" s="3">
        <f>COUNTIFS(B:B, "LAPTOP", E:E, "new")</f>
        <v>0</v>
      </c>
      <c r="K7" s="4">
        <f>COUNTIFS(B:B, "LAPTOP", E:E, "working")</f>
        <v>0</v>
      </c>
      <c r="L7" s="4">
        <f>COUNTIFS(B:B, "laptop", E:E, "needs repair")</f>
        <v>0</v>
      </c>
      <c r="M7" s="4">
        <f t="shared" si="1"/>
        <v>0</v>
      </c>
      <c r="N7" s="5" t="str">
        <f t="shared" si="0"/>
        <v>YES</v>
      </c>
    </row>
    <row r="8" spans="1:14" x14ac:dyDescent="0.25">
      <c r="A8" s="1"/>
      <c r="B8" s="1"/>
      <c r="C8" s="1"/>
      <c r="D8" s="1"/>
      <c r="E8" s="1"/>
      <c r="F8" s="1"/>
      <c r="G8" s="1"/>
      <c r="I8" s="6" t="s">
        <v>15</v>
      </c>
      <c r="J8" s="3">
        <f>COUNTIFS(B:B, "HEADSET", E:E, "new")</f>
        <v>0</v>
      </c>
      <c r="K8" s="4">
        <f>COUNTIFS(B:B, "HEADSET", E:E, "working")</f>
        <v>0</v>
      </c>
      <c r="L8" s="4">
        <f>COUNTIFS(B:B, "headset", E:E, "needs repair")</f>
        <v>0</v>
      </c>
      <c r="M8" s="4">
        <f t="shared" si="1"/>
        <v>0</v>
      </c>
      <c r="N8" s="5" t="str">
        <f t="shared" si="0"/>
        <v>YES</v>
      </c>
    </row>
    <row r="9" spans="1:14" x14ac:dyDescent="0.25">
      <c r="A9" s="1"/>
      <c r="B9" s="1"/>
      <c r="C9" s="1"/>
      <c r="D9" s="1"/>
      <c r="E9" s="1"/>
      <c r="F9" s="1"/>
      <c r="G9" s="1"/>
      <c r="I9" s="6" t="s">
        <v>8</v>
      </c>
      <c r="J9" s="3">
        <f>COUNTIFS(B:B, "MOUSE", E:E, "new")</f>
        <v>0</v>
      </c>
      <c r="K9" s="4">
        <f>COUNTIFS(B:B, "MOUSE", E:E, "working")</f>
        <v>0</v>
      </c>
      <c r="L9" s="4">
        <f>COUNTIFS(B:B, "mouse", E:E, "needs repair")</f>
        <v>0</v>
      </c>
      <c r="M9" s="4">
        <f t="shared" si="1"/>
        <v>0</v>
      </c>
      <c r="N9" s="5" t="str">
        <f t="shared" si="0"/>
        <v>YES</v>
      </c>
    </row>
    <row r="10" spans="1:14" x14ac:dyDescent="0.25">
      <c r="A10" s="1"/>
      <c r="B10" s="1"/>
      <c r="C10" s="1"/>
      <c r="D10" s="1"/>
      <c r="E10" s="1"/>
      <c r="F10" s="1"/>
      <c r="G10" s="1"/>
      <c r="I10" s="6" t="s">
        <v>16</v>
      </c>
      <c r="J10" s="3">
        <f>COUNTIFS(B:B, "KEYBOARD", E:E, "new")</f>
        <v>0</v>
      </c>
      <c r="K10" s="4">
        <f>COUNTIFS(B:B, "KEYBOARD", E:E, "working")</f>
        <v>0</v>
      </c>
      <c r="L10" s="4">
        <f>COUNTIFS(B:B, "keyboard", E:E, "needs repair")</f>
        <v>0</v>
      </c>
      <c r="M10" s="4">
        <f t="shared" si="1"/>
        <v>0</v>
      </c>
      <c r="N10" s="5" t="str">
        <f t="shared" si="0"/>
        <v>YES</v>
      </c>
    </row>
    <row r="11" spans="1:14" x14ac:dyDescent="0.25">
      <c r="A11" s="1"/>
      <c r="B11" s="1"/>
      <c r="C11" s="1"/>
      <c r="D11" s="1"/>
      <c r="E11" s="1"/>
      <c r="F11" s="1"/>
      <c r="G11" s="1"/>
      <c r="I11" s="6" t="s">
        <v>17</v>
      </c>
      <c r="J11" s="3">
        <f>COUNTIFS(B:B, "UPS", E:E, "new")</f>
        <v>0</v>
      </c>
      <c r="K11" s="4">
        <f>COUNTIFS(B:B, "UPS", E:E, "working")</f>
        <v>0</v>
      </c>
      <c r="L11" s="4">
        <f>COUNTIFS(B:B, "UPS", E:E, "needs repair")</f>
        <v>0</v>
      </c>
      <c r="M11" s="4">
        <f t="shared" si="1"/>
        <v>0</v>
      </c>
      <c r="N11" s="5" t="str">
        <f t="shared" si="0"/>
        <v>YES</v>
      </c>
    </row>
    <row r="12" spans="1:14" x14ac:dyDescent="0.25">
      <c r="A12" s="1"/>
      <c r="B12" s="1"/>
      <c r="C12" s="1"/>
      <c r="D12" s="1"/>
      <c r="E12" s="1"/>
      <c r="F12" s="1"/>
      <c r="G12" s="1"/>
      <c r="I12" s="6" t="s">
        <v>9</v>
      </c>
      <c r="J12" s="3">
        <f>COUNTIFS(B:B, "WEBCAM", E:E, "new")</f>
        <v>0</v>
      </c>
      <c r="K12" s="4">
        <f>COUNTIFS(B:B, "WEBCAM", E:E, "working")</f>
        <v>0</v>
      </c>
      <c r="L12" s="4">
        <f>COUNTIFS(B:B, "WEBCAM", E:E, "needs repair")</f>
        <v>0</v>
      </c>
      <c r="M12" s="4">
        <f t="shared" si="1"/>
        <v>0</v>
      </c>
      <c r="N12" s="5" t="str">
        <f t="shared" si="0"/>
        <v>YES</v>
      </c>
    </row>
    <row r="13" spans="1:14" x14ac:dyDescent="0.25">
      <c r="A13" s="1"/>
      <c r="B13" s="1"/>
      <c r="C13" s="1"/>
      <c r="D13" s="1"/>
      <c r="E13" s="1"/>
      <c r="F13" s="1"/>
      <c r="G13" s="1"/>
      <c r="I13" s="6" t="s">
        <v>24</v>
      </c>
      <c r="J13" s="3">
        <f>COUNTIFS(B:B, "PC", E:E, "new")</f>
        <v>0</v>
      </c>
      <c r="K13" s="4">
        <f>COUNTIFS(B:B, "PC", E:E, "working")</f>
        <v>0</v>
      </c>
      <c r="L13" s="4">
        <f>COUNTIFS(B:B, "PC", E:E, "needs repair")</f>
        <v>0</v>
      </c>
      <c r="M13" s="4">
        <f t="shared" si="1"/>
        <v>0</v>
      </c>
      <c r="N13" s="5" t="str">
        <f t="shared" si="0"/>
        <v>YES</v>
      </c>
    </row>
    <row r="14" spans="1:14" x14ac:dyDescent="0.25">
      <c r="A14" s="1"/>
      <c r="B14" s="1"/>
      <c r="C14" s="1"/>
      <c r="D14" s="1"/>
      <c r="E14" s="1"/>
      <c r="F14" s="1"/>
      <c r="G14" s="1"/>
      <c r="I14" s="7" t="s">
        <v>18</v>
      </c>
      <c r="J14" s="10">
        <f>SUM(J3:J13)</f>
        <v>0</v>
      </c>
      <c r="K14" s="11">
        <f>SUM(K3:K13)</f>
        <v>0</v>
      </c>
      <c r="L14" s="11">
        <f>SUM(L3:L13)</f>
        <v>0</v>
      </c>
      <c r="M14" s="11">
        <f>SUM(M3:M13)</f>
        <v>0</v>
      </c>
      <c r="N14" s="11"/>
    </row>
    <row r="15" spans="1:14" x14ac:dyDescent="0.25">
      <c r="A15" s="1"/>
      <c r="B15" s="1"/>
      <c r="C15" s="1"/>
      <c r="D15" s="1"/>
      <c r="E15" s="1"/>
      <c r="F15" s="1"/>
      <c r="G15" s="1"/>
    </row>
    <row r="16" spans="1:14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</sheetData>
  <autoFilter ref="A2:F2" xr:uid="{B3EDC433-B193-4589-B48C-99FB04C704B8}"/>
  <mergeCells count="1">
    <mergeCell ref="A1:N1"/>
  </mergeCells>
  <conditionalFormatting sqref="N3:N13">
    <cfRule type="expression" dxfId="0" priority="1">
      <formula>M3&lt;10</formula>
    </cfRule>
  </conditionalFormatting>
  <pageMargins left="0.7" right="0.7" top="0.75" bottom="0.75" header="0.3" footer="0.3"/>
  <pageSetup paperSize="9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Intern Joii PH</dc:creator>
  <cp:lastModifiedBy>IT Intern Joii PH</cp:lastModifiedBy>
  <dcterms:created xsi:type="dcterms:W3CDTF">2025-06-24T00:59:16Z</dcterms:created>
  <dcterms:modified xsi:type="dcterms:W3CDTF">2025-06-24T07:29:33Z</dcterms:modified>
</cp:coreProperties>
</file>